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1 - Komunikace-soupis p..." sheetId="2" r:id="rId2"/>
    <sheet name="2-1 - VON - VEDLEJŠÍ A OS..." sheetId="3" r:id="rId3"/>
  </sheets>
  <definedNames>
    <definedName name="_xlnm.Print_Area" localSheetId="0">'Rekapitulace stavby'!$D$4:$AO$76,'Rekapitulace stavby'!$C$82:$AQ$100</definedName>
    <definedName name="_xlnm.Print_Titles" localSheetId="0">'Rekapitulace stavby'!$92:$92</definedName>
    <definedName name="_xlnm._FilterDatabase" localSheetId="1" hidden="1">'1-1 - Komunikace-soupis p...'!$C$128:$K$953</definedName>
    <definedName name="_xlnm.Print_Area" localSheetId="1">'1-1 - Komunikace-soupis p...'!$C$4:$J$76,'1-1 - Komunikace-soupis p...'!$C$82:$J$108,'1-1 - Komunikace-soupis p...'!$C$114:$K$953</definedName>
    <definedName name="_xlnm.Print_Titles" localSheetId="1">'1-1 - Komunikace-soupis p...'!$128:$128</definedName>
    <definedName name="_xlnm._FilterDatabase" localSheetId="2" hidden="1">'2-1 - VON - VEDLEJŠÍ A OS...'!$C$122:$K$187</definedName>
    <definedName name="_xlnm.Print_Area" localSheetId="2">'2-1 - VON - VEDLEJŠÍ A OS...'!$C$4:$J$75,'2-1 - VON - VEDLEJŠÍ A OS...'!$C$81:$J$102,'2-1 - VON - VEDLEJŠÍ A OS...'!$C$108:$K$187</definedName>
    <definedName name="_xlnm.Print_Titles" localSheetId="2">'2-1 - VON - VEDLEJŠÍ A OS...'!$122:$122</definedName>
  </definedNames>
  <calcPr/>
</workbook>
</file>

<file path=xl/calcChain.xml><?xml version="1.0" encoding="utf-8"?>
<calcChain xmlns="http://schemas.openxmlformats.org/spreadsheetml/2006/main">
  <c i="3" r="J39"/>
  <c r="J38"/>
  <c i="1" r="AY99"/>
  <c i="3" r="J37"/>
  <c i="1" r="AX99"/>
  <c i="3" r="BI183"/>
  <c r="BH183"/>
  <c r="BG183"/>
  <c r="BF183"/>
  <c r="T183"/>
  <c r="R183"/>
  <c r="P183"/>
  <c r="BK183"/>
  <c r="J183"/>
  <c r="BE183"/>
  <c r="BI178"/>
  <c r="BH178"/>
  <c r="BG178"/>
  <c r="BF178"/>
  <c r="T178"/>
  <c r="R178"/>
  <c r="P178"/>
  <c r="BK178"/>
  <c r="J178"/>
  <c r="BE178"/>
  <c r="BI174"/>
  <c r="BH174"/>
  <c r="BG174"/>
  <c r="BF174"/>
  <c r="T174"/>
  <c r="R174"/>
  <c r="P174"/>
  <c r="BK174"/>
  <c r="J174"/>
  <c r="BE174"/>
  <c r="BI169"/>
  <c r="BH169"/>
  <c r="BG169"/>
  <c r="BF169"/>
  <c r="T169"/>
  <c r="R169"/>
  <c r="P169"/>
  <c r="BK169"/>
  <c r="J169"/>
  <c r="BE169"/>
  <c r="BI163"/>
  <c r="BH163"/>
  <c r="BG163"/>
  <c r="BF163"/>
  <c r="T163"/>
  <c r="T162"/>
  <c r="R163"/>
  <c r="R162"/>
  <c r="P163"/>
  <c r="P162"/>
  <c r="BK163"/>
  <c r="BK162"/>
  <c r="J162"/>
  <c r="J163"/>
  <c r="BE163"/>
  <c r="J101"/>
  <c r="BI157"/>
  <c r="BH157"/>
  <c r="BG157"/>
  <c r="BF157"/>
  <c r="T157"/>
  <c r="R157"/>
  <c r="P157"/>
  <c r="BK157"/>
  <c r="J157"/>
  <c r="BE157"/>
  <c r="BI152"/>
  <c r="BH152"/>
  <c r="BG152"/>
  <c r="BF152"/>
  <c r="T152"/>
  <c r="R152"/>
  <c r="P152"/>
  <c r="BK152"/>
  <c r="J152"/>
  <c r="BE152"/>
  <c r="BI147"/>
  <c r="BH147"/>
  <c r="BG147"/>
  <c r="BF147"/>
  <c r="T147"/>
  <c r="T146"/>
  <c r="R147"/>
  <c r="R146"/>
  <c r="P147"/>
  <c r="P146"/>
  <c r="BK147"/>
  <c r="BK146"/>
  <c r="J146"/>
  <c r="J147"/>
  <c r="BE147"/>
  <c r="J100"/>
  <c r="BI141"/>
  <c r="BH141"/>
  <c r="BG141"/>
  <c r="BF141"/>
  <c r="T141"/>
  <c r="R141"/>
  <c r="P141"/>
  <c r="BK141"/>
  <c r="J141"/>
  <c r="BE141"/>
  <c r="BI136"/>
  <c r="BH136"/>
  <c r="BG136"/>
  <c r="BF136"/>
  <c r="T136"/>
  <c r="R136"/>
  <c r="P136"/>
  <c r="BK136"/>
  <c r="J136"/>
  <c r="BE136"/>
  <c r="BI131"/>
  <c r="BH131"/>
  <c r="BG131"/>
  <c r="BF131"/>
  <c r="T131"/>
  <c r="R131"/>
  <c r="P131"/>
  <c r="BK131"/>
  <c r="J131"/>
  <c r="BE131"/>
  <c r="BI126"/>
  <c r="F39"/>
  <c i="1" r="BD99"/>
  <c i="3" r="BH126"/>
  <c r="F38"/>
  <c i="1" r="BC99"/>
  <c i="3" r="BG126"/>
  <c r="F37"/>
  <c i="1" r="BB99"/>
  <c i="3" r="BF126"/>
  <c r="J36"/>
  <c i="1" r="AW99"/>
  <c i="3" r="F36"/>
  <c i="1" r="BA99"/>
  <c i="3" r="T126"/>
  <c r="T125"/>
  <c r="T124"/>
  <c r="T123"/>
  <c r="R126"/>
  <c r="R125"/>
  <c r="R124"/>
  <c r="R123"/>
  <c r="P126"/>
  <c r="P125"/>
  <c r="P124"/>
  <c r="P123"/>
  <c i="1" r="AU99"/>
  <c i="3" r="BK126"/>
  <c r="BK125"/>
  <c r="J125"/>
  <c r="BK124"/>
  <c r="J124"/>
  <c r="BK123"/>
  <c r="J123"/>
  <c r="J97"/>
  <c r="J32"/>
  <c i="1" r="AG99"/>
  <c i="3" r="J126"/>
  <c r="BE126"/>
  <c r="J35"/>
  <c i="1" r="AV99"/>
  <c i="3" r="F35"/>
  <c i="1" r="AZ99"/>
  <c i="3" r="J99"/>
  <c r="J98"/>
  <c r="J120"/>
  <c r="J119"/>
  <c r="F119"/>
  <c r="F117"/>
  <c r="E115"/>
  <c r="J93"/>
  <c r="J92"/>
  <c r="F92"/>
  <c r="F90"/>
  <c r="E88"/>
  <c r="J41"/>
  <c r="J20"/>
  <c r="E20"/>
  <c r="F120"/>
  <c r="F93"/>
  <c r="J19"/>
  <c r="J14"/>
  <c r="J117"/>
  <c r="J90"/>
  <c r="E7"/>
  <c r="E111"/>
  <c r="E84"/>
  <c i="2" r="J39"/>
  <c r="J38"/>
  <c i="1" r="AY96"/>
  <c i="2" r="J37"/>
  <c i="1" r="AX96"/>
  <c i="2" r="BI946"/>
  <c r="BH946"/>
  <c r="BG946"/>
  <c r="BF946"/>
  <c r="T946"/>
  <c r="R946"/>
  <c r="P946"/>
  <c r="BK946"/>
  <c r="J946"/>
  <c r="BE946"/>
  <c r="BI939"/>
  <c r="BH939"/>
  <c r="BG939"/>
  <c r="BF939"/>
  <c r="T939"/>
  <c r="R939"/>
  <c r="P939"/>
  <c r="BK939"/>
  <c r="J939"/>
  <c r="BE939"/>
  <c r="BI932"/>
  <c r="BH932"/>
  <c r="BG932"/>
  <c r="BF932"/>
  <c r="T932"/>
  <c r="R932"/>
  <c r="P932"/>
  <c r="BK932"/>
  <c r="J932"/>
  <c r="BE932"/>
  <c r="BI928"/>
  <c r="BH928"/>
  <c r="BG928"/>
  <c r="BF928"/>
  <c r="T928"/>
  <c r="R928"/>
  <c r="P928"/>
  <c r="BK928"/>
  <c r="J928"/>
  <c r="BE928"/>
  <c r="BI924"/>
  <c r="BH924"/>
  <c r="BG924"/>
  <c r="BF924"/>
  <c r="T924"/>
  <c r="R924"/>
  <c r="P924"/>
  <c r="BK924"/>
  <c r="J924"/>
  <c r="BE924"/>
  <c r="BI919"/>
  <c r="BH919"/>
  <c r="BG919"/>
  <c r="BF919"/>
  <c r="T919"/>
  <c r="R919"/>
  <c r="P919"/>
  <c r="BK919"/>
  <c r="J919"/>
  <c r="BE919"/>
  <c r="BI912"/>
  <c r="BH912"/>
  <c r="BG912"/>
  <c r="BF912"/>
  <c r="T912"/>
  <c r="R912"/>
  <c r="P912"/>
  <c r="BK912"/>
  <c r="J912"/>
  <c r="BE912"/>
  <c r="BI898"/>
  <c r="BH898"/>
  <c r="BG898"/>
  <c r="BF898"/>
  <c r="T898"/>
  <c r="R898"/>
  <c r="P898"/>
  <c r="BK898"/>
  <c r="J898"/>
  <c r="BE898"/>
  <c r="BI878"/>
  <c r="BH878"/>
  <c r="BG878"/>
  <c r="BF878"/>
  <c r="T878"/>
  <c r="R878"/>
  <c r="P878"/>
  <c r="BK878"/>
  <c r="J878"/>
  <c r="BE878"/>
  <c r="BI860"/>
  <c r="BH860"/>
  <c r="BG860"/>
  <c r="BF860"/>
  <c r="T860"/>
  <c r="R860"/>
  <c r="P860"/>
  <c r="BK860"/>
  <c r="J860"/>
  <c r="BE860"/>
  <c r="BI845"/>
  <c r="BH845"/>
  <c r="BG845"/>
  <c r="BF845"/>
  <c r="T845"/>
  <c r="R845"/>
  <c r="P845"/>
  <c r="BK845"/>
  <c r="J845"/>
  <c r="BE845"/>
  <c r="BI820"/>
  <c r="BH820"/>
  <c r="BG820"/>
  <c r="BF820"/>
  <c r="T820"/>
  <c r="R820"/>
  <c r="P820"/>
  <c r="BK820"/>
  <c r="J820"/>
  <c r="BE820"/>
  <c r="BI815"/>
  <c r="BH815"/>
  <c r="BG815"/>
  <c r="BF815"/>
  <c r="T815"/>
  <c r="R815"/>
  <c r="P815"/>
  <c r="BK815"/>
  <c r="J815"/>
  <c r="BE815"/>
  <c r="BI805"/>
  <c r="BH805"/>
  <c r="BG805"/>
  <c r="BF805"/>
  <c r="T805"/>
  <c r="R805"/>
  <c r="P805"/>
  <c r="BK805"/>
  <c r="J805"/>
  <c r="BE805"/>
  <c r="BI801"/>
  <c r="BH801"/>
  <c r="BG801"/>
  <c r="BF801"/>
  <c r="T801"/>
  <c r="R801"/>
  <c r="P801"/>
  <c r="BK801"/>
  <c r="J801"/>
  <c r="BE801"/>
  <c r="BI797"/>
  <c r="BH797"/>
  <c r="BG797"/>
  <c r="BF797"/>
  <c r="T797"/>
  <c r="R797"/>
  <c r="P797"/>
  <c r="BK797"/>
  <c r="J797"/>
  <c r="BE797"/>
  <c r="BI792"/>
  <c r="BH792"/>
  <c r="BG792"/>
  <c r="BF792"/>
  <c r="T792"/>
  <c r="R792"/>
  <c r="P792"/>
  <c r="BK792"/>
  <c r="J792"/>
  <c r="BE792"/>
  <c r="BI785"/>
  <c r="BH785"/>
  <c r="BG785"/>
  <c r="BF785"/>
  <c r="T785"/>
  <c r="R785"/>
  <c r="P785"/>
  <c r="BK785"/>
  <c r="J785"/>
  <c r="BE785"/>
  <c r="BI780"/>
  <c r="BH780"/>
  <c r="BG780"/>
  <c r="BF780"/>
  <c r="T780"/>
  <c r="R780"/>
  <c r="P780"/>
  <c r="BK780"/>
  <c r="J780"/>
  <c r="BE780"/>
  <c r="BI773"/>
  <c r="BH773"/>
  <c r="BG773"/>
  <c r="BF773"/>
  <c r="T773"/>
  <c r="R773"/>
  <c r="P773"/>
  <c r="BK773"/>
  <c r="J773"/>
  <c r="BE773"/>
  <c r="BI766"/>
  <c r="BH766"/>
  <c r="BG766"/>
  <c r="BF766"/>
  <c r="T766"/>
  <c r="R766"/>
  <c r="P766"/>
  <c r="BK766"/>
  <c r="J766"/>
  <c r="BE766"/>
  <c r="BI759"/>
  <c r="BH759"/>
  <c r="BG759"/>
  <c r="BF759"/>
  <c r="T759"/>
  <c r="R759"/>
  <c r="P759"/>
  <c r="BK759"/>
  <c r="J759"/>
  <c r="BE759"/>
  <c r="BI752"/>
  <c r="BH752"/>
  <c r="BG752"/>
  <c r="BF752"/>
  <c r="T752"/>
  <c r="R752"/>
  <c r="P752"/>
  <c r="BK752"/>
  <c r="J752"/>
  <c r="BE752"/>
  <c r="BI745"/>
  <c r="BH745"/>
  <c r="BG745"/>
  <c r="BF745"/>
  <c r="T745"/>
  <c r="R745"/>
  <c r="P745"/>
  <c r="BK745"/>
  <c r="J745"/>
  <c r="BE745"/>
  <c r="BI738"/>
  <c r="BH738"/>
  <c r="BG738"/>
  <c r="BF738"/>
  <c r="T738"/>
  <c r="R738"/>
  <c r="P738"/>
  <c r="BK738"/>
  <c r="J738"/>
  <c r="BE738"/>
  <c r="BI733"/>
  <c r="BH733"/>
  <c r="BG733"/>
  <c r="BF733"/>
  <c r="T733"/>
  <c r="R733"/>
  <c r="P733"/>
  <c r="BK733"/>
  <c r="J733"/>
  <c r="BE733"/>
  <c r="BI728"/>
  <c r="BH728"/>
  <c r="BG728"/>
  <c r="BF728"/>
  <c r="T728"/>
  <c r="R728"/>
  <c r="P728"/>
  <c r="BK728"/>
  <c r="J728"/>
  <c r="BE728"/>
  <c r="BI717"/>
  <c r="BH717"/>
  <c r="BG717"/>
  <c r="BF717"/>
  <c r="T717"/>
  <c r="R717"/>
  <c r="P717"/>
  <c r="BK717"/>
  <c r="J717"/>
  <c r="BE717"/>
  <c r="BI708"/>
  <c r="BH708"/>
  <c r="BG708"/>
  <c r="BF708"/>
  <c r="T708"/>
  <c r="R708"/>
  <c r="P708"/>
  <c r="BK708"/>
  <c r="J708"/>
  <c r="BE708"/>
  <c r="BI703"/>
  <c r="BH703"/>
  <c r="BG703"/>
  <c r="BF703"/>
  <c r="T703"/>
  <c r="R703"/>
  <c r="P703"/>
  <c r="BK703"/>
  <c r="J703"/>
  <c r="BE703"/>
  <c r="BI698"/>
  <c r="BH698"/>
  <c r="BG698"/>
  <c r="BF698"/>
  <c r="T698"/>
  <c r="R698"/>
  <c r="P698"/>
  <c r="BK698"/>
  <c r="J698"/>
  <c r="BE698"/>
  <c r="BI693"/>
  <c r="BH693"/>
  <c r="BG693"/>
  <c r="BF693"/>
  <c r="T693"/>
  <c r="R693"/>
  <c r="P693"/>
  <c r="BK693"/>
  <c r="J693"/>
  <c r="BE693"/>
  <c r="BI688"/>
  <c r="BH688"/>
  <c r="BG688"/>
  <c r="BF688"/>
  <c r="T688"/>
  <c r="R688"/>
  <c r="P688"/>
  <c r="BK688"/>
  <c r="J688"/>
  <c r="BE688"/>
  <c r="BI683"/>
  <c r="BH683"/>
  <c r="BG683"/>
  <c r="BF683"/>
  <c r="T683"/>
  <c r="R683"/>
  <c r="P683"/>
  <c r="BK683"/>
  <c r="J683"/>
  <c r="BE683"/>
  <c r="BI678"/>
  <c r="BH678"/>
  <c r="BG678"/>
  <c r="BF678"/>
  <c r="T678"/>
  <c r="T677"/>
  <c r="T676"/>
  <c r="R678"/>
  <c r="R677"/>
  <c r="R676"/>
  <c r="P678"/>
  <c r="P677"/>
  <c r="P676"/>
  <c r="BK678"/>
  <c r="BK677"/>
  <c r="J677"/>
  <c r="BK676"/>
  <c r="J676"/>
  <c r="J678"/>
  <c r="BE678"/>
  <c r="J107"/>
  <c r="J106"/>
  <c r="BI672"/>
  <c r="BH672"/>
  <c r="BG672"/>
  <c r="BF672"/>
  <c r="T672"/>
  <c r="R672"/>
  <c r="P672"/>
  <c r="BK672"/>
  <c r="J672"/>
  <c r="BE672"/>
  <c r="BI667"/>
  <c r="BH667"/>
  <c r="BG667"/>
  <c r="BF667"/>
  <c r="T667"/>
  <c r="R667"/>
  <c r="P667"/>
  <c r="BK667"/>
  <c r="J667"/>
  <c r="BE667"/>
  <c r="BI662"/>
  <c r="BH662"/>
  <c r="BG662"/>
  <c r="BF662"/>
  <c r="T662"/>
  <c r="R662"/>
  <c r="P662"/>
  <c r="BK662"/>
  <c r="J662"/>
  <c r="BE662"/>
  <c r="BI657"/>
  <c r="BH657"/>
  <c r="BG657"/>
  <c r="BF657"/>
  <c r="T657"/>
  <c r="R657"/>
  <c r="P657"/>
  <c r="BK657"/>
  <c r="J657"/>
  <c r="BE657"/>
  <c r="BI653"/>
  <c r="BH653"/>
  <c r="BG653"/>
  <c r="BF653"/>
  <c r="T653"/>
  <c r="R653"/>
  <c r="P653"/>
  <c r="BK653"/>
  <c r="J653"/>
  <c r="BE653"/>
  <c r="BI648"/>
  <c r="BH648"/>
  <c r="BG648"/>
  <c r="BF648"/>
  <c r="T648"/>
  <c r="R648"/>
  <c r="P648"/>
  <c r="BK648"/>
  <c r="J648"/>
  <c r="BE648"/>
  <c r="BI643"/>
  <c r="BH643"/>
  <c r="BG643"/>
  <c r="BF643"/>
  <c r="T643"/>
  <c r="R643"/>
  <c r="P643"/>
  <c r="BK643"/>
  <c r="J643"/>
  <c r="BE643"/>
  <c r="BI638"/>
  <c r="BH638"/>
  <c r="BG638"/>
  <c r="BF638"/>
  <c r="T638"/>
  <c r="R638"/>
  <c r="P638"/>
  <c r="BK638"/>
  <c r="J638"/>
  <c r="BE638"/>
  <c r="BI634"/>
  <c r="BH634"/>
  <c r="BG634"/>
  <c r="BF634"/>
  <c r="T634"/>
  <c r="R634"/>
  <c r="P634"/>
  <c r="BK634"/>
  <c r="J634"/>
  <c r="BE634"/>
  <c r="BI630"/>
  <c r="BH630"/>
  <c r="BG630"/>
  <c r="BF630"/>
  <c r="T630"/>
  <c r="R630"/>
  <c r="P630"/>
  <c r="BK630"/>
  <c r="J630"/>
  <c r="BE630"/>
  <c r="BI625"/>
  <c r="BH625"/>
  <c r="BG625"/>
  <c r="BF625"/>
  <c r="T625"/>
  <c r="R625"/>
  <c r="P625"/>
  <c r="BK625"/>
  <c r="J625"/>
  <c r="BE625"/>
  <c r="BI621"/>
  <c r="BH621"/>
  <c r="BG621"/>
  <c r="BF621"/>
  <c r="T621"/>
  <c r="R621"/>
  <c r="P621"/>
  <c r="BK621"/>
  <c r="J621"/>
  <c r="BE621"/>
  <c r="BI616"/>
  <c r="BH616"/>
  <c r="BG616"/>
  <c r="BF616"/>
  <c r="T616"/>
  <c r="R616"/>
  <c r="P616"/>
  <c r="BK616"/>
  <c r="J616"/>
  <c r="BE616"/>
  <c r="BI612"/>
  <c r="BH612"/>
  <c r="BG612"/>
  <c r="BF612"/>
  <c r="T612"/>
  <c r="R612"/>
  <c r="P612"/>
  <c r="BK612"/>
  <c r="J612"/>
  <c r="BE612"/>
  <c r="BI605"/>
  <c r="BH605"/>
  <c r="BG605"/>
  <c r="BF605"/>
  <c r="T605"/>
  <c r="R605"/>
  <c r="P605"/>
  <c r="BK605"/>
  <c r="J605"/>
  <c r="BE605"/>
  <c r="BI601"/>
  <c r="BH601"/>
  <c r="BG601"/>
  <c r="BF601"/>
  <c r="T601"/>
  <c r="R601"/>
  <c r="P601"/>
  <c r="BK601"/>
  <c r="J601"/>
  <c r="BE601"/>
  <c r="BI597"/>
  <c r="BH597"/>
  <c r="BG597"/>
  <c r="BF597"/>
  <c r="T597"/>
  <c r="R597"/>
  <c r="P597"/>
  <c r="BK597"/>
  <c r="J597"/>
  <c r="BE597"/>
  <c r="BI593"/>
  <c r="BH593"/>
  <c r="BG593"/>
  <c r="BF593"/>
  <c r="T593"/>
  <c r="R593"/>
  <c r="P593"/>
  <c r="BK593"/>
  <c r="J593"/>
  <c r="BE593"/>
  <c r="BI588"/>
  <c r="BH588"/>
  <c r="BG588"/>
  <c r="BF588"/>
  <c r="T588"/>
  <c r="T587"/>
  <c r="R588"/>
  <c r="R587"/>
  <c r="P588"/>
  <c r="P587"/>
  <c r="BK588"/>
  <c r="BK587"/>
  <c r="J587"/>
  <c r="J588"/>
  <c r="BE588"/>
  <c r="J105"/>
  <c r="BI584"/>
  <c r="BH584"/>
  <c r="BG584"/>
  <c r="BF584"/>
  <c r="T584"/>
  <c r="R584"/>
  <c r="P584"/>
  <c r="BK584"/>
  <c r="J584"/>
  <c r="BE584"/>
  <c r="BI580"/>
  <c r="BH580"/>
  <c r="BG580"/>
  <c r="BF580"/>
  <c r="T580"/>
  <c r="R580"/>
  <c r="P580"/>
  <c r="BK580"/>
  <c r="J580"/>
  <c r="BE580"/>
  <c r="BI576"/>
  <c r="BH576"/>
  <c r="BG576"/>
  <c r="BF576"/>
  <c r="T576"/>
  <c r="R576"/>
  <c r="P576"/>
  <c r="BK576"/>
  <c r="J576"/>
  <c r="BE576"/>
  <c r="BI572"/>
  <c r="BH572"/>
  <c r="BG572"/>
  <c r="BF572"/>
  <c r="T572"/>
  <c r="R572"/>
  <c r="P572"/>
  <c r="BK572"/>
  <c r="J572"/>
  <c r="BE572"/>
  <c r="BI567"/>
  <c r="BH567"/>
  <c r="BG567"/>
  <c r="BF567"/>
  <c r="T567"/>
  <c r="R567"/>
  <c r="P567"/>
  <c r="BK567"/>
  <c r="J567"/>
  <c r="BE567"/>
  <c r="BI563"/>
  <c r="BH563"/>
  <c r="BG563"/>
  <c r="BF563"/>
  <c r="T563"/>
  <c r="R563"/>
  <c r="P563"/>
  <c r="BK563"/>
  <c r="J563"/>
  <c r="BE563"/>
  <c r="BI558"/>
  <c r="BH558"/>
  <c r="BG558"/>
  <c r="BF558"/>
  <c r="T558"/>
  <c r="R558"/>
  <c r="P558"/>
  <c r="BK558"/>
  <c r="J558"/>
  <c r="BE558"/>
  <c r="BI553"/>
  <c r="BH553"/>
  <c r="BG553"/>
  <c r="BF553"/>
  <c r="T553"/>
  <c r="T552"/>
  <c r="R553"/>
  <c r="R552"/>
  <c r="P553"/>
  <c r="P552"/>
  <c r="BK553"/>
  <c r="BK552"/>
  <c r="J552"/>
  <c r="J553"/>
  <c r="BE553"/>
  <c r="J104"/>
  <c r="BI549"/>
  <c r="BH549"/>
  <c r="BG549"/>
  <c r="BF549"/>
  <c r="T549"/>
  <c r="R549"/>
  <c r="P549"/>
  <c r="BK549"/>
  <c r="J549"/>
  <c r="BE549"/>
  <c r="BI544"/>
  <c r="BH544"/>
  <c r="BG544"/>
  <c r="BF544"/>
  <c r="T544"/>
  <c r="R544"/>
  <c r="P544"/>
  <c r="BK544"/>
  <c r="J544"/>
  <c r="BE544"/>
  <c r="BI539"/>
  <c r="BH539"/>
  <c r="BG539"/>
  <c r="BF539"/>
  <c r="T539"/>
  <c r="R539"/>
  <c r="P539"/>
  <c r="BK539"/>
  <c r="J539"/>
  <c r="BE539"/>
  <c r="BI534"/>
  <c r="BH534"/>
  <c r="BG534"/>
  <c r="BF534"/>
  <c r="T534"/>
  <c r="R534"/>
  <c r="P534"/>
  <c r="BK534"/>
  <c r="J534"/>
  <c r="BE534"/>
  <c r="BI529"/>
  <c r="BH529"/>
  <c r="BG529"/>
  <c r="BF529"/>
  <c r="T529"/>
  <c r="R529"/>
  <c r="P529"/>
  <c r="BK529"/>
  <c r="J529"/>
  <c r="BE529"/>
  <c r="BI525"/>
  <c r="BH525"/>
  <c r="BG525"/>
  <c r="BF525"/>
  <c r="T525"/>
  <c r="R525"/>
  <c r="P525"/>
  <c r="BK525"/>
  <c r="J525"/>
  <c r="BE525"/>
  <c r="BI521"/>
  <c r="BH521"/>
  <c r="BG521"/>
  <c r="BF521"/>
  <c r="T521"/>
  <c r="R521"/>
  <c r="P521"/>
  <c r="BK521"/>
  <c r="J521"/>
  <c r="BE521"/>
  <c r="BI516"/>
  <c r="BH516"/>
  <c r="BG516"/>
  <c r="BF516"/>
  <c r="T516"/>
  <c r="R516"/>
  <c r="P516"/>
  <c r="BK516"/>
  <c r="J516"/>
  <c r="BE516"/>
  <c r="BI512"/>
  <c r="BH512"/>
  <c r="BG512"/>
  <c r="BF512"/>
  <c r="T512"/>
  <c r="R512"/>
  <c r="P512"/>
  <c r="BK512"/>
  <c r="J512"/>
  <c r="BE512"/>
  <c r="BI507"/>
  <c r="BH507"/>
  <c r="BG507"/>
  <c r="BF507"/>
  <c r="T507"/>
  <c r="R507"/>
  <c r="P507"/>
  <c r="BK507"/>
  <c r="J507"/>
  <c r="BE507"/>
  <c r="BI503"/>
  <c r="BH503"/>
  <c r="BG503"/>
  <c r="BF503"/>
  <c r="T503"/>
  <c r="R503"/>
  <c r="P503"/>
  <c r="BK503"/>
  <c r="J503"/>
  <c r="BE503"/>
  <c r="BI498"/>
  <c r="BH498"/>
  <c r="BG498"/>
  <c r="BF498"/>
  <c r="T498"/>
  <c r="R498"/>
  <c r="P498"/>
  <c r="BK498"/>
  <c r="J498"/>
  <c r="BE498"/>
  <c r="BI493"/>
  <c r="BH493"/>
  <c r="BG493"/>
  <c r="BF493"/>
  <c r="T493"/>
  <c r="R493"/>
  <c r="P493"/>
  <c r="BK493"/>
  <c r="J493"/>
  <c r="BE493"/>
  <c r="BI489"/>
  <c r="BH489"/>
  <c r="BG489"/>
  <c r="BF489"/>
  <c r="T489"/>
  <c r="R489"/>
  <c r="P489"/>
  <c r="BK489"/>
  <c r="J489"/>
  <c r="BE489"/>
  <c r="BI485"/>
  <c r="BH485"/>
  <c r="BG485"/>
  <c r="BF485"/>
  <c r="T485"/>
  <c r="R485"/>
  <c r="P485"/>
  <c r="BK485"/>
  <c r="J485"/>
  <c r="BE485"/>
  <c r="BI481"/>
  <c r="BH481"/>
  <c r="BG481"/>
  <c r="BF481"/>
  <c r="T481"/>
  <c r="R481"/>
  <c r="P481"/>
  <c r="BK481"/>
  <c r="J481"/>
  <c r="BE481"/>
  <c r="BI477"/>
  <c r="BH477"/>
  <c r="BG477"/>
  <c r="BF477"/>
  <c r="T477"/>
  <c r="R477"/>
  <c r="P477"/>
  <c r="BK477"/>
  <c r="J477"/>
  <c r="BE477"/>
  <c r="BI472"/>
  <c r="BH472"/>
  <c r="BG472"/>
  <c r="BF472"/>
  <c r="T472"/>
  <c r="T471"/>
  <c r="R472"/>
  <c r="R471"/>
  <c r="P472"/>
  <c r="P471"/>
  <c r="BK472"/>
  <c r="BK471"/>
  <c r="J471"/>
  <c r="J472"/>
  <c r="BE472"/>
  <c r="J103"/>
  <c r="BI469"/>
  <c r="BH469"/>
  <c r="BG469"/>
  <c r="BF469"/>
  <c r="T469"/>
  <c r="R469"/>
  <c r="P469"/>
  <c r="BK469"/>
  <c r="J469"/>
  <c r="BE469"/>
  <c r="BI465"/>
  <c r="BH465"/>
  <c r="BG465"/>
  <c r="BF465"/>
  <c r="T465"/>
  <c r="R465"/>
  <c r="P465"/>
  <c r="BK465"/>
  <c r="J465"/>
  <c r="BE465"/>
  <c r="BI455"/>
  <c r="BH455"/>
  <c r="BG455"/>
  <c r="BF455"/>
  <c r="T455"/>
  <c r="R455"/>
  <c r="P455"/>
  <c r="BK455"/>
  <c r="J455"/>
  <c r="BE455"/>
  <c r="BI451"/>
  <c r="BH451"/>
  <c r="BG451"/>
  <c r="BF451"/>
  <c r="T451"/>
  <c r="R451"/>
  <c r="P451"/>
  <c r="BK451"/>
  <c r="J451"/>
  <c r="BE451"/>
  <c r="BI446"/>
  <c r="BH446"/>
  <c r="BG446"/>
  <c r="BF446"/>
  <c r="T446"/>
  <c r="R446"/>
  <c r="P446"/>
  <c r="BK446"/>
  <c r="J446"/>
  <c r="BE446"/>
  <c r="BI442"/>
  <c r="BH442"/>
  <c r="BG442"/>
  <c r="BF442"/>
  <c r="T442"/>
  <c r="R442"/>
  <c r="P442"/>
  <c r="BK442"/>
  <c r="J442"/>
  <c r="BE442"/>
  <c r="BI438"/>
  <c r="BH438"/>
  <c r="BG438"/>
  <c r="BF438"/>
  <c r="T438"/>
  <c r="R438"/>
  <c r="P438"/>
  <c r="BK438"/>
  <c r="J438"/>
  <c r="BE438"/>
  <c r="BI434"/>
  <c r="BH434"/>
  <c r="BG434"/>
  <c r="BF434"/>
  <c r="T434"/>
  <c r="R434"/>
  <c r="P434"/>
  <c r="BK434"/>
  <c r="J434"/>
  <c r="BE434"/>
  <c r="BI430"/>
  <c r="BH430"/>
  <c r="BG430"/>
  <c r="BF430"/>
  <c r="T430"/>
  <c r="R430"/>
  <c r="P430"/>
  <c r="BK430"/>
  <c r="J430"/>
  <c r="BE430"/>
  <c r="BI425"/>
  <c r="BH425"/>
  <c r="BG425"/>
  <c r="BF425"/>
  <c r="T425"/>
  <c r="R425"/>
  <c r="P425"/>
  <c r="BK425"/>
  <c r="J425"/>
  <c r="BE425"/>
  <c r="BI413"/>
  <c r="BH413"/>
  <c r="BG413"/>
  <c r="BF413"/>
  <c r="T413"/>
  <c r="R413"/>
  <c r="P413"/>
  <c r="BK413"/>
  <c r="J413"/>
  <c r="BE413"/>
  <c r="BI401"/>
  <c r="BH401"/>
  <c r="BG401"/>
  <c r="BF401"/>
  <c r="T401"/>
  <c r="R401"/>
  <c r="P401"/>
  <c r="BK401"/>
  <c r="J401"/>
  <c r="BE401"/>
  <c r="BI396"/>
  <c r="BH396"/>
  <c r="BG396"/>
  <c r="BF396"/>
  <c r="T396"/>
  <c r="R396"/>
  <c r="P396"/>
  <c r="BK396"/>
  <c r="J396"/>
  <c r="BE396"/>
  <c r="BI392"/>
  <c r="BH392"/>
  <c r="BG392"/>
  <c r="BF392"/>
  <c r="T392"/>
  <c r="R392"/>
  <c r="P392"/>
  <c r="BK392"/>
  <c r="J392"/>
  <c r="BE392"/>
  <c r="BI388"/>
  <c r="BH388"/>
  <c r="BG388"/>
  <c r="BF388"/>
  <c r="T388"/>
  <c r="R388"/>
  <c r="P388"/>
  <c r="BK388"/>
  <c r="J388"/>
  <c r="BE388"/>
  <c r="BI383"/>
  <c r="BH383"/>
  <c r="BG383"/>
  <c r="BF383"/>
  <c r="T383"/>
  <c r="R383"/>
  <c r="P383"/>
  <c r="BK383"/>
  <c r="J383"/>
  <c r="BE383"/>
  <c r="BI376"/>
  <c r="BH376"/>
  <c r="BG376"/>
  <c r="BF376"/>
  <c r="T376"/>
  <c r="R376"/>
  <c r="P376"/>
  <c r="BK376"/>
  <c r="J376"/>
  <c r="BE376"/>
  <c r="BI369"/>
  <c r="BH369"/>
  <c r="BG369"/>
  <c r="BF369"/>
  <c r="T369"/>
  <c r="R369"/>
  <c r="P369"/>
  <c r="BK369"/>
  <c r="J369"/>
  <c r="BE369"/>
  <c r="BI364"/>
  <c r="BH364"/>
  <c r="BG364"/>
  <c r="BF364"/>
  <c r="T364"/>
  <c r="R364"/>
  <c r="P364"/>
  <c r="BK364"/>
  <c r="J364"/>
  <c r="BE364"/>
  <c r="BI359"/>
  <c r="BH359"/>
  <c r="BG359"/>
  <c r="BF359"/>
  <c r="T359"/>
  <c r="R359"/>
  <c r="P359"/>
  <c r="BK359"/>
  <c r="J359"/>
  <c r="BE359"/>
  <c r="BI354"/>
  <c r="BH354"/>
  <c r="BG354"/>
  <c r="BF354"/>
  <c r="T354"/>
  <c r="R354"/>
  <c r="P354"/>
  <c r="BK354"/>
  <c r="J354"/>
  <c r="BE354"/>
  <c r="BI349"/>
  <c r="BH349"/>
  <c r="BG349"/>
  <c r="BF349"/>
  <c r="T349"/>
  <c r="T348"/>
  <c r="R349"/>
  <c r="R348"/>
  <c r="P349"/>
  <c r="P348"/>
  <c r="BK349"/>
  <c r="BK348"/>
  <c r="J348"/>
  <c r="J349"/>
  <c r="BE349"/>
  <c r="J102"/>
  <c r="BI345"/>
  <c r="BH345"/>
  <c r="BG345"/>
  <c r="BF345"/>
  <c r="T345"/>
  <c r="R345"/>
  <c r="P345"/>
  <c r="BK345"/>
  <c r="J345"/>
  <c r="BE345"/>
  <c r="BI340"/>
  <c r="BH340"/>
  <c r="BG340"/>
  <c r="BF340"/>
  <c r="T340"/>
  <c r="R340"/>
  <c r="P340"/>
  <c r="BK340"/>
  <c r="J340"/>
  <c r="BE340"/>
  <c r="BI335"/>
  <c r="BH335"/>
  <c r="BG335"/>
  <c r="BF335"/>
  <c r="T335"/>
  <c r="R335"/>
  <c r="P335"/>
  <c r="BK335"/>
  <c r="J335"/>
  <c r="BE335"/>
  <c r="BI330"/>
  <c r="BH330"/>
  <c r="BG330"/>
  <c r="BF330"/>
  <c r="T330"/>
  <c r="R330"/>
  <c r="P330"/>
  <c r="BK330"/>
  <c r="J330"/>
  <c r="BE330"/>
  <c r="BI325"/>
  <c r="BH325"/>
  <c r="BG325"/>
  <c r="BF325"/>
  <c r="T325"/>
  <c r="R325"/>
  <c r="P325"/>
  <c r="BK325"/>
  <c r="J325"/>
  <c r="BE325"/>
  <c r="BI319"/>
  <c r="BH319"/>
  <c r="BG319"/>
  <c r="BF319"/>
  <c r="T319"/>
  <c r="R319"/>
  <c r="P319"/>
  <c r="BK319"/>
  <c r="J319"/>
  <c r="BE319"/>
  <c r="BI315"/>
  <c r="BH315"/>
  <c r="BG315"/>
  <c r="BF315"/>
  <c r="T315"/>
  <c r="R315"/>
  <c r="P315"/>
  <c r="BK315"/>
  <c r="J315"/>
  <c r="BE315"/>
  <c r="BI311"/>
  <c r="BH311"/>
  <c r="BG311"/>
  <c r="BF311"/>
  <c r="T311"/>
  <c r="R311"/>
  <c r="P311"/>
  <c r="BK311"/>
  <c r="J311"/>
  <c r="BE311"/>
  <c r="BI307"/>
  <c r="BH307"/>
  <c r="BG307"/>
  <c r="BF307"/>
  <c r="T307"/>
  <c r="R307"/>
  <c r="P307"/>
  <c r="BK307"/>
  <c r="J307"/>
  <c r="BE307"/>
  <c r="BI301"/>
  <c r="BH301"/>
  <c r="BG301"/>
  <c r="BF301"/>
  <c r="T301"/>
  <c r="R301"/>
  <c r="P301"/>
  <c r="BK301"/>
  <c r="J301"/>
  <c r="BE301"/>
  <c r="BI297"/>
  <c r="BH297"/>
  <c r="BG297"/>
  <c r="BF297"/>
  <c r="T297"/>
  <c r="R297"/>
  <c r="P297"/>
  <c r="BK297"/>
  <c r="J297"/>
  <c r="BE297"/>
  <c r="BI293"/>
  <c r="BH293"/>
  <c r="BG293"/>
  <c r="BF293"/>
  <c r="T293"/>
  <c r="T292"/>
  <c r="R293"/>
  <c r="R292"/>
  <c r="P293"/>
  <c r="P292"/>
  <c r="BK293"/>
  <c r="BK292"/>
  <c r="J292"/>
  <c r="J293"/>
  <c r="BE293"/>
  <c r="J101"/>
  <c r="BI287"/>
  <c r="BH287"/>
  <c r="BG287"/>
  <c r="BF287"/>
  <c r="T287"/>
  <c r="R287"/>
  <c r="P287"/>
  <c r="BK287"/>
  <c r="J287"/>
  <c r="BE287"/>
  <c r="BI282"/>
  <c r="BH282"/>
  <c r="BG282"/>
  <c r="BF282"/>
  <c r="T282"/>
  <c r="R282"/>
  <c r="P282"/>
  <c r="BK282"/>
  <c r="J282"/>
  <c r="BE282"/>
  <c r="BI277"/>
  <c r="BH277"/>
  <c r="BG277"/>
  <c r="BF277"/>
  <c r="T277"/>
  <c r="R277"/>
  <c r="P277"/>
  <c r="BK277"/>
  <c r="J277"/>
  <c r="BE277"/>
  <c r="BI273"/>
  <c r="BH273"/>
  <c r="BG273"/>
  <c r="BF273"/>
  <c r="T273"/>
  <c r="R273"/>
  <c r="P273"/>
  <c r="BK273"/>
  <c r="J273"/>
  <c r="BE273"/>
  <c r="BI268"/>
  <c r="BH268"/>
  <c r="BG268"/>
  <c r="BF268"/>
  <c r="T268"/>
  <c r="R268"/>
  <c r="P268"/>
  <c r="BK268"/>
  <c r="J268"/>
  <c r="BE268"/>
  <c r="BI264"/>
  <c r="BH264"/>
  <c r="BG264"/>
  <c r="BF264"/>
  <c r="T264"/>
  <c r="R264"/>
  <c r="P264"/>
  <c r="BK264"/>
  <c r="J264"/>
  <c r="BE264"/>
  <c r="BI257"/>
  <c r="BH257"/>
  <c r="BG257"/>
  <c r="BF257"/>
  <c r="T257"/>
  <c r="R257"/>
  <c r="P257"/>
  <c r="BK257"/>
  <c r="J257"/>
  <c r="BE257"/>
  <c r="BI252"/>
  <c r="BH252"/>
  <c r="BG252"/>
  <c r="BF252"/>
  <c r="T252"/>
  <c r="R252"/>
  <c r="P252"/>
  <c r="BK252"/>
  <c r="J252"/>
  <c r="BE252"/>
  <c r="BI247"/>
  <c r="BH247"/>
  <c r="BG247"/>
  <c r="BF247"/>
  <c r="T247"/>
  <c r="R247"/>
  <c r="P247"/>
  <c r="BK247"/>
  <c r="J247"/>
  <c r="BE247"/>
  <c r="BI239"/>
  <c r="BH239"/>
  <c r="BG239"/>
  <c r="BF239"/>
  <c r="T239"/>
  <c r="R239"/>
  <c r="P239"/>
  <c r="BK239"/>
  <c r="J239"/>
  <c r="BE239"/>
  <c r="BI234"/>
  <c r="BH234"/>
  <c r="BG234"/>
  <c r="BF234"/>
  <c r="T234"/>
  <c r="R234"/>
  <c r="P234"/>
  <c r="BK234"/>
  <c r="J234"/>
  <c r="BE234"/>
  <c r="BI224"/>
  <c r="BH224"/>
  <c r="BG224"/>
  <c r="BF224"/>
  <c r="T224"/>
  <c r="R224"/>
  <c r="P224"/>
  <c r="BK224"/>
  <c r="J224"/>
  <c r="BE224"/>
  <c r="BI213"/>
  <c r="BH213"/>
  <c r="BG213"/>
  <c r="BF213"/>
  <c r="T213"/>
  <c r="R213"/>
  <c r="P213"/>
  <c r="BK213"/>
  <c r="J213"/>
  <c r="BE213"/>
  <c r="BI209"/>
  <c r="BH209"/>
  <c r="BG209"/>
  <c r="BF209"/>
  <c r="T209"/>
  <c r="R209"/>
  <c r="P209"/>
  <c r="BK209"/>
  <c r="J209"/>
  <c r="BE209"/>
  <c r="BI204"/>
  <c r="BH204"/>
  <c r="BG204"/>
  <c r="BF204"/>
  <c r="T204"/>
  <c r="R204"/>
  <c r="P204"/>
  <c r="BK204"/>
  <c r="J204"/>
  <c r="BE204"/>
  <c r="BI199"/>
  <c r="BH199"/>
  <c r="BG199"/>
  <c r="BF199"/>
  <c r="T199"/>
  <c r="R199"/>
  <c r="P199"/>
  <c r="BK199"/>
  <c r="J199"/>
  <c r="BE199"/>
  <c r="BI194"/>
  <c r="BH194"/>
  <c r="BG194"/>
  <c r="BF194"/>
  <c r="T194"/>
  <c r="R194"/>
  <c r="P194"/>
  <c r="BK194"/>
  <c r="J194"/>
  <c r="BE194"/>
  <c r="BI187"/>
  <c r="BH187"/>
  <c r="BG187"/>
  <c r="BF187"/>
  <c r="T187"/>
  <c r="R187"/>
  <c r="P187"/>
  <c r="BK187"/>
  <c r="J187"/>
  <c r="BE187"/>
  <c r="BI175"/>
  <c r="BH175"/>
  <c r="BG175"/>
  <c r="BF175"/>
  <c r="T175"/>
  <c r="R175"/>
  <c r="P175"/>
  <c r="BK175"/>
  <c r="J175"/>
  <c r="BE175"/>
  <c r="BI162"/>
  <c r="BH162"/>
  <c r="BG162"/>
  <c r="BF162"/>
  <c r="T162"/>
  <c r="R162"/>
  <c r="P162"/>
  <c r="BK162"/>
  <c r="J162"/>
  <c r="BE162"/>
  <c r="BI152"/>
  <c r="BH152"/>
  <c r="BG152"/>
  <c r="BF152"/>
  <c r="T152"/>
  <c r="R152"/>
  <c r="P152"/>
  <c r="BK152"/>
  <c r="J152"/>
  <c r="BE152"/>
  <c r="BI147"/>
  <c r="BH147"/>
  <c r="BG147"/>
  <c r="BF147"/>
  <c r="T147"/>
  <c r="R147"/>
  <c r="P147"/>
  <c r="BK147"/>
  <c r="J147"/>
  <c r="BE147"/>
  <c r="BI142"/>
  <c r="BH142"/>
  <c r="BG142"/>
  <c r="BF142"/>
  <c r="T142"/>
  <c r="R142"/>
  <c r="P142"/>
  <c r="BK142"/>
  <c r="J142"/>
  <c r="BE142"/>
  <c r="BI137"/>
  <c r="BH137"/>
  <c r="BG137"/>
  <c r="BF137"/>
  <c r="T137"/>
  <c r="R137"/>
  <c r="P137"/>
  <c r="BK137"/>
  <c r="J137"/>
  <c r="BE137"/>
  <c r="BI132"/>
  <c r="F39"/>
  <c i="1" r="BD96"/>
  <c i="2" r="BH132"/>
  <c r="F38"/>
  <c i="1" r="BC96"/>
  <c i="2" r="BG132"/>
  <c r="F37"/>
  <c i="1" r="BB96"/>
  <c i="2" r="BF132"/>
  <c r="J36"/>
  <c i="1" r="AW96"/>
  <c i="2" r="F36"/>
  <c i="1" r="BA96"/>
  <c i="2" r="T132"/>
  <c r="T131"/>
  <c r="T130"/>
  <c r="T129"/>
  <c r="R132"/>
  <c r="R131"/>
  <c r="R130"/>
  <c r="R129"/>
  <c r="P132"/>
  <c r="P131"/>
  <c r="P130"/>
  <c r="P129"/>
  <c i="1" r="AU96"/>
  <c i="2" r="BK132"/>
  <c r="BK131"/>
  <c r="J131"/>
  <c r="BK130"/>
  <c r="J130"/>
  <c r="BK129"/>
  <c r="J129"/>
  <c r="J98"/>
  <c r="J32"/>
  <c i="1" r="AG96"/>
  <c i="2" r="J132"/>
  <c r="BE132"/>
  <c r="J35"/>
  <c i="1" r="AV96"/>
  <c i="2" r="F35"/>
  <c i="1" r="AZ96"/>
  <c i="2" r="J100"/>
  <c r="J99"/>
  <c r="J126"/>
  <c r="J125"/>
  <c r="F125"/>
  <c r="F123"/>
  <c r="E121"/>
  <c r="J94"/>
  <c r="J93"/>
  <c r="F93"/>
  <c r="F91"/>
  <c r="E89"/>
  <c r="J41"/>
  <c r="J20"/>
  <c r="E20"/>
  <c r="F126"/>
  <c r="F94"/>
  <c r="J19"/>
  <c r="J14"/>
  <c r="J123"/>
  <c r="J91"/>
  <c r="E7"/>
  <c r="E117"/>
  <c r="E85"/>
  <c i="1" r="BD97"/>
  <c r="BC97"/>
  <c r="BB97"/>
  <c r="BA97"/>
  <c r="AZ97"/>
  <c r="AY97"/>
  <c r="AX97"/>
  <c r="AW97"/>
  <c r="AV97"/>
  <c r="AU97"/>
  <c r="AT97"/>
  <c r="AS97"/>
  <c r="AG97"/>
  <c r="BD95"/>
  <c r="BC95"/>
  <c r="BB95"/>
  <c r="BA95"/>
  <c r="AZ95"/>
  <c r="AY95"/>
  <c r="AX95"/>
  <c r="AW95"/>
  <c r="AV95"/>
  <c r="AU95"/>
  <c r="AT95"/>
  <c r="AS95"/>
  <c r="AG95"/>
  <c r="BD94"/>
  <c r="W33"/>
  <c r="BC94"/>
  <c r="W32"/>
  <c r="BB94"/>
  <c r="W31"/>
  <c r="BA94"/>
  <c r="W30"/>
  <c r="AZ94"/>
  <c r="W29"/>
  <c r="AY94"/>
  <c r="AX94"/>
  <c r="AW94"/>
  <c r="AK30"/>
  <c r="AV94"/>
  <c r="AK29"/>
  <c r="AU94"/>
  <c r="AT94"/>
  <c r="AS94"/>
  <c r="AG94"/>
  <c r="AK26"/>
  <c r="AT99"/>
  <c r="AN99"/>
  <c r="AT98"/>
  <c r="AN98"/>
  <c r="AN97"/>
  <c r="AT96"/>
  <c r="AN96"/>
  <c r="AN95"/>
  <c r="AN94"/>
  <c r="L90"/>
  <c r="AM90"/>
  <c r="AM89"/>
  <c r="L89"/>
  <c r="AM87"/>
  <c r="L87"/>
  <c r="L85"/>
  <c r="L84"/>
  <c r="AK35"/>
</calcChain>
</file>

<file path=xl/sharedStrings.xml><?xml version="1.0" encoding="utf-8"?>
<sst xmlns="http://schemas.openxmlformats.org/spreadsheetml/2006/main">
  <si>
    <t>Export Komplet</t>
  </si>
  <si>
    <t/>
  </si>
  <si>
    <t>2.0</t>
  </si>
  <si>
    <t>ZAMOK</t>
  </si>
  <si>
    <t>False</t>
  </si>
  <si>
    <t>{43d23be0-ceb2-454e-9f6c-289f494d795a}</t>
  </si>
  <si>
    <t>0,01</t>
  </si>
  <si>
    <t>21</t>
  </si>
  <si>
    <t>15</t>
  </si>
  <si>
    <t>REKAPITULACE STAVBY</t>
  </si>
  <si>
    <t xml:space="preserve">v ---  níže se nacházejí doplnkové a pomocné údaje k sestavám  --- v</t>
  </si>
  <si>
    <t>Návod na vyplnění</t>
  </si>
  <si>
    <t>0,001</t>
  </si>
  <si>
    <t>Kód:</t>
  </si>
  <si>
    <t>POSP456-2019</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</si>
  <si>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</si>
  <si>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</si>
  <si>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komunikace ul.Za Zahradami-Labutí, Šternberk</t>
  </si>
  <si>
    <t>0,1</t>
  </si>
  <si>
    <t>KSO:</t>
  </si>
  <si>
    <t>822 23</t>
  </si>
  <si>
    <t>CC-CZ:</t>
  </si>
  <si>
    <t>21111</t>
  </si>
  <si>
    <t>1</t>
  </si>
  <si>
    <t>Místo:</t>
  </si>
  <si>
    <t>Šternberk</t>
  </si>
  <si>
    <t>Datum:</t>
  </si>
  <si>
    <t>23. 6. 2019</t>
  </si>
  <si>
    <t>10</t>
  </si>
  <si>
    <t>CZ-CPV:</t>
  </si>
  <si>
    <t>45233142-6</t>
  </si>
  <si>
    <t>CZ-CPA:</t>
  </si>
  <si>
    <t>42.11.10</t>
  </si>
  <si>
    <t>100</t>
  </si>
  <si>
    <t>Zadavatel:</t>
  </si>
  <si>
    <t>IČ:</t>
  </si>
  <si>
    <t>00299529</t>
  </si>
  <si>
    <t>Město Šternberk</t>
  </si>
  <si>
    <t>DIČ:</t>
  </si>
  <si>
    <t>CZ00299529</t>
  </si>
  <si>
    <t>Uchazeč:</t>
  </si>
  <si>
    <t>Vyplň údaj</t>
  </si>
  <si>
    <t>Projektant:</t>
  </si>
  <si>
    <t>45186677</t>
  </si>
  <si>
    <t>ing. Petr Doležel</t>
  </si>
  <si>
    <t>CZ6008091309</t>
  </si>
  <si>
    <t>Zpracovatel:</t>
  </si>
  <si>
    <t xml:space="preserve">ing.Pospíšil Michal        CU 2019/1  </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</si>
  <si>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</si>
  <si>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</si>
  <si>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</si>
  <si>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</si>
  <si>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</si>
  <si>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</si>
  <si>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</si>
  <si>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</si>
  <si>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</si>
  <si>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</si>
  <si>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</si>
  <si>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</si>
  <si>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</si>
  <si>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</si>
  <si>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</si>
  <si>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</si>
  <si>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</si>
  <si>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</si>
  <si>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</si>
  <si>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</si>
  <si>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</si>
  <si>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</si>
  <si>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</si>
  <si>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</si>
  <si>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</si>
  <si>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</si>
  <si>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</si>
  <si>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</si>
  <si>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</si>
  <si>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</si>
  <si>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</si>
  <si>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</si>
  <si>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</si>
  <si>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</si>
  <si>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</si>
  <si>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</si>
  <si>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</si>
  <si>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</si>
  <si>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</si>
  <si>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</si>
  <si>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</si>
  <si>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</si>
  <si>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</si>
  <si>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</si>
  <si>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</si>
  <si>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</si>
  <si>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</si>
  <si>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Komunikace</t>
  </si>
  <si>
    <t>STA</t>
  </si>
  <si>
    <t>{b65624c4-4057-42b4-9093-4d48f0ee383b}</t>
  </si>
  <si>
    <t>2</t>
  </si>
  <si>
    <t>/</t>
  </si>
  <si>
    <t>1-1</t>
  </si>
  <si>
    <t>Komunikace-soupis prací</t>
  </si>
  <si>
    <t>Soupis</t>
  </si>
  <si>
    <t>{0c14ba1c-1fd3-42f3-8fe0-b7a8bd97846c}</t>
  </si>
  <si>
    <t>VON - VEDLEJŠÍ A OSTATNÍ NÁKLADY</t>
  </si>
  <si>
    <t>VON</t>
  </si>
  <si>
    <t>{fa63ecfb-bbe0-466b-aafe-834800c9094e}</t>
  </si>
  <si>
    <t>82229</t>
  </si>
  <si>
    <t>###NOINSERT###</t>
  </si>
  <si>
    <t>2-1</t>
  </si>
  <si>
    <t>VON - VEDLEJŠÍ A OSTATNÍ NÁKLADY- soupis prací</t>
  </si>
  <si>
    <t>{bb25e2b0-bd52-459c-a076-01ab4f2efd2b}</t>
  </si>
  <si>
    <t>KRYCÍ LIST SOUPISU PRACÍ</t>
  </si>
  <si>
    <t>Objekt:</t>
  </si>
  <si>
    <t>1 - Komunikace</t>
  </si>
  <si>
    <t>Soupis:</t>
  </si>
  <si>
    <t>1-1 - Komunikace-soupis prací</t>
  </si>
  <si>
    <t>2112</t>
  </si>
  <si>
    <t>REKAPITULACE ČLENĚNÍ SOUPISU PRACÍ</t>
  </si>
  <si>
    <t>Kód dílu - Popis</t>
  </si>
  <si>
    <t>Cena celkem [CZK]</t>
  </si>
  <si>
    <t>Náklady ze soupisu prací</t>
  </si>
  <si>
    <t>-1</t>
  </si>
  <si>
    <t>HSV - Práce a dodávky HSV</t>
  </si>
  <si>
    <t xml:space="preserve">    001 - zemní práce</t>
  </si>
  <si>
    <t xml:space="preserve">    57 -  Kryty pozemních komunikací letišť a ploch z kameniva nebo živičné</t>
  </si>
  <si>
    <t xml:space="preserve">    059 - kryty poz.komunikací - dlažba</t>
  </si>
  <si>
    <t xml:space="preserve">    81 -  Potrubí z trub betonových</t>
  </si>
  <si>
    <t xml:space="preserve">    87 -  Potrubí z trub plastických a skleněných</t>
  </si>
  <si>
    <t xml:space="preserve">    091 - doplnujici konstrukce</t>
  </si>
  <si>
    <t xml:space="preserve">    9 - Ostatní konstrukce a práce-bourání</t>
  </si>
  <si>
    <t xml:space="preserve">      096 -  bourani a demolice konstrukci</t>
  </si>
  <si>
    <t>SOUPIS PRACÍ</t>
  </si>
  <si>
    <t>PČ</t>
  </si>
  <si>
    <t>MJ</t>
  </si>
  <si>
    <t>Množství</t>
  </si>
  <si>
    <t>J.cena [CZK]</t>
  </si>
  <si>
    <t>Cenová soustava</t>
  </si>
  <si>
    <t>J. Nh [h]</t>
  </si>
  <si>
    <t>Nh celkem [h]</t>
  </si>
  <si>
    <t>J. hmotnost [t]</t>
  </si>
  <si>
    <t>Hmotnost celkem [t]</t>
  </si>
  <si>
    <t>J. suť [t]</t>
  </si>
  <si>
    <t>Suť Celkem [t]</t>
  </si>
  <si>
    <t>Dodavatel</t>
  </si>
  <si>
    <t>Náklady soupisu celkem</t>
  </si>
  <si>
    <t>HSV</t>
  </si>
  <si>
    <t>Práce a dodávky HSV</t>
  </si>
  <si>
    <t>ROZPOCET</t>
  </si>
  <si>
    <t>001</t>
  </si>
  <si>
    <t>zemní práce</t>
  </si>
  <si>
    <t>K</t>
  </si>
  <si>
    <t>122202202</t>
  </si>
  <si>
    <t>Odkopávky a prokopávky nezapažené pro silnice objemu do 1000 m3 v hornině tř. 3</t>
  </si>
  <si>
    <t>m3</t>
  </si>
  <si>
    <t>CS ÚRS 2019 01</t>
  </si>
  <si>
    <t>4</t>
  </si>
  <si>
    <t>-539582917</t>
  </si>
  <si>
    <t>PP</t>
  </si>
  <si>
    <t xml:space="preserve">Odkopávky a prokopávky nezapažené pro silnice  s přemístěním výkopku v příčných profilech na vzdálenost do 15 m nebo s naložením na dopravní prostředek v hornině tř. 3 přes 100 do 1 000 m3</t>
  </si>
  <si>
    <t>PSC</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</si>
  <si>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</si>
  <si>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VV</t>
  </si>
  <si>
    <t>položka výkazu výměr 12</t>
  </si>
  <si>
    <t>280,28</t>
  </si>
  <si>
    <t>122302201</t>
  </si>
  <si>
    <t>Odkopávky a prokopávky nezapažené pro silnice objemu do 100 m3 v hornině tř. 4</t>
  </si>
  <si>
    <t>-322115645</t>
  </si>
  <si>
    <t xml:space="preserve">Odkopávky a prokopávky nezapažené pro silnice  s přemístěním výkopku v příčných profilech na vzdálenost do 15 m nebo s naložením na dopravní prostředek v hornině tř. 4 do 100 m3</t>
  </si>
  <si>
    <t>položka výkazu výměr 13</t>
  </si>
  <si>
    <t>100,45</t>
  </si>
  <si>
    <t>3</t>
  </si>
  <si>
    <t>131201101</t>
  </si>
  <si>
    <t>Hloubení jam nezapažených v hornině tř. 3 objemu do 100 m3</t>
  </si>
  <si>
    <t>1286698364</t>
  </si>
  <si>
    <t>Hloubení nezapažených jam a zářezů s urovnáním dna do předepsaného profilu a spádu v hornině tř. 3 do 100 m3</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</si>
  <si>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</si>
  <si>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 xml:space="preserve">položka výkazu výměr  35 a výpisu vpustí</t>
  </si>
  <si>
    <t>(0,5)^2*3,14*1,55</t>
  </si>
  <si>
    <t>132201201</t>
  </si>
  <si>
    <t>Hloubení rýh š do 2000 mm v hornině tř. 3 objemu do 100 m3</t>
  </si>
  <si>
    <t>2147344068</t>
  </si>
  <si>
    <t xml:space="preserve">Hloubení zapažených i nezapažených rýh šířky přes 600 do 2 000 mm  s urovnáním dna do předepsaného profilu a spádu v hornině tř. 3 do 100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</si>
  <si>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</si>
  <si>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2*1,5*1,1</t>
  </si>
  <si>
    <t>5</t>
  </si>
  <si>
    <t>162701105</t>
  </si>
  <si>
    <t>Vodorovné přemístění do 10000 m výkopku/sypaniny z horniny tř. 1 až 4</t>
  </si>
  <si>
    <t>-586609465</t>
  </si>
  <si>
    <t xml:space="preserve">Vodorovné přemístění výkopku nebo sypaniny po suchu  na obvyklém dopravním prostředku, bez naložení výkopku, avšak se složením bez rozhrnutí z horniny tř. 1 až 4 na vzdálenost přes 9 000 do 10 000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</si>
  <si>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</si>
  <si>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6</t>
  </si>
  <si>
    <t>162701109</t>
  </si>
  <si>
    <t>Příplatek k vodorovnému přemístění výkopku/sypaniny z horniny tř. 1 až 4 ZKD 1000 m přes 10000 m</t>
  </si>
  <si>
    <t>-1424154095</t>
  </si>
  <si>
    <t xml:space="preserve">Vodorovné přemístění výkopku nebo sypaniny po suchu  na obvyklém dopravním prostředku, bez naložení výkopku, avšak se složením bez rozhrnutí z horniny tř. 1 až 4 na vzdálenost Příplatek k ceně za každých dalších i započatých 1 000 m</t>
  </si>
  <si>
    <t>25 km</t>
  </si>
  <si>
    <t>Mezisoučet</t>
  </si>
  <si>
    <t>385,247*15</t>
  </si>
  <si>
    <t>7</t>
  </si>
  <si>
    <t>171201211</t>
  </si>
  <si>
    <t>Poplatek za uložení stavebního odpadu - zeminy a kameniva na skládce</t>
  </si>
  <si>
    <t>t</t>
  </si>
  <si>
    <t>1306131989</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</si>
  <si>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</si>
  <si>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</si>
  <si>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385,247*1,8</t>
  </si>
  <si>
    <t>8</t>
  </si>
  <si>
    <t>167101101</t>
  </si>
  <si>
    <t>Nakládání výkopku z hornin tř. 1 až 4 do 100 m3</t>
  </si>
  <si>
    <t>1827483201</t>
  </si>
  <si>
    <t xml:space="preserve">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</si>
  <si>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</si>
  <si>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položka výkazu výměr 14</t>
  </si>
  <si>
    <t>3,16</t>
  </si>
  <si>
    <t>položka výkazu výměr 39</t>
  </si>
  <si>
    <t>19*0,1</t>
  </si>
  <si>
    <t>9</t>
  </si>
  <si>
    <t>162601102</t>
  </si>
  <si>
    <t>Vodorovné přemístění do 5000 m výkopku/sypaniny z horniny tř. 1 až 4</t>
  </si>
  <si>
    <t>-2116606147</t>
  </si>
  <si>
    <t xml:space="preserve">Vodorovné přemístění výkopku nebo sypaniny po suchu  na obvyklém dopravním prostředku, bez naložení výkopku, avšak se složením bez rozhrnutí z horniny tř. 1 až 4 na vzdálenost přes 4 000 do 5 000 m</t>
  </si>
  <si>
    <t>-986816259</t>
  </si>
  <si>
    <t>11</t>
  </si>
  <si>
    <t>175101201</t>
  </si>
  <si>
    <t>Obsypání objektu nad přilehlým původním terénem sypaninou bez prohození sítem, uloženou do 3 m</t>
  </si>
  <si>
    <t>-664981005</t>
  </si>
  <si>
    <t>Obsypání objektů nad přilehlým původním terénem sypaninou z vhodných hornin 1 až 4 nebo materiálem uloženým ve vzdálenosti do 3 m od vnějšího kraje objektu pro jakoukoliv míru zhutnění bez prohození sypaniny sítem</t>
  </si>
  <si>
    <t xml:space="preserve">Poznámka k souboru cen:_x000d_
1. Ceny jsou určeny pro objem obsypu do vzdálenosti 3 m od přilehlého líce objektu nad přilehlým původním terénem. Zásyp pod tímto terénem se oceňuje jako zásyp okolo objektu cenami 174 10-1101, 174 10-1103 nebo 174 20-1101 a 174 20-1103; zbývající obsyp se ocení příslušnými cenami souboru cen 171 . 0-11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20-1101 Uložení sypaniny do nezhutněných násypů. 3. Ceny nelze použít pro obsyp potrubí; tento se oceňuje cenami 175 11-11 Obsyp potrubí ručně, nebo 175 15-11 Obsypání potrubí strojně. 4. V cenách nejsou započteny náklady na: a) svahování obsypu; toto se oceňuje cenami souboru cen 182 . 0-11 Svahování, b) humusování obsypu; toto se oceňuje cenami souboru cen 18 . 30-11 Rozprostření a urovnání ornice, c) osetí obsypu; toto se oceňuje příslušnými cenami souborů cen části A Zřízení konstrukcí katalogu 823-2 Rekultivace. 5. Vzdáleností do 3 m uvedenou v popisu souboru cen se rozumí nejkratší vzdálenost těžiště hromady nebo dočasné skládky, z níž se sypanina odebírá, od vnějšího okraje objektu. Použije-li se pro obsyp objektů sypaniny ze zeminy, kterou je nutno přemisťovat ze vzdálenosti přes 30 m od vnějšího okraje objektu a rozpojovat, oceňuje se toto a) přemístění sypaniny cenami souboru cen 162 . 0-1 . Vodorovné přemístění výkopku, b) rozpojení dle čl. 3172 Všeobecných podmínek katalogu přičemž se vzdálenost 3 m od celkové vzdálenosti neodečítá. 6. Míru zhutnění předepisuje projekt. 7. V cenách nejsou zahrnuty náklady na nakupovanou sypaninu. Tato se oceňuje ve specifikaci. </t>
  </si>
  <si>
    <t xml:space="preserve">položka výkazu výměr  35 a výpis vpustí</t>
  </si>
  <si>
    <t>2*1,1*0,35-(0,085)^2*3,14*2</t>
  </si>
  <si>
    <t>12</t>
  </si>
  <si>
    <t>M</t>
  </si>
  <si>
    <t>583373030</t>
  </si>
  <si>
    <t>štěrkopísek frakce 0/8</t>
  </si>
  <si>
    <t>1409153395</t>
  </si>
  <si>
    <t>(2*1,1*0,35-(0,085)^2*3,14*2)*2</t>
  </si>
  <si>
    <t>13</t>
  </si>
  <si>
    <t>174101101</t>
  </si>
  <si>
    <t>Zásyp jam, šachet rýh nebo kolem objektů sypaninou se zhutněním</t>
  </si>
  <si>
    <t>-1075864491</t>
  </si>
  <si>
    <t xml:space="preserve">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</si>
  <si>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</si>
  <si>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(0,5)^2*3,14*1,5</t>
  </si>
  <si>
    <t>-(0,25)^2*3,14*1,5</t>
  </si>
  <si>
    <t>-2*1,1*0,35</t>
  </si>
  <si>
    <t>-2*1,1*0,15</t>
  </si>
  <si>
    <t>3,083</t>
  </si>
  <si>
    <t>14</t>
  </si>
  <si>
    <t>583441970</t>
  </si>
  <si>
    <t>štěrkodrť frakce 0/63</t>
  </si>
  <si>
    <t>-1254061460</t>
  </si>
  <si>
    <t>3,083*2</t>
  </si>
  <si>
    <t>171201101</t>
  </si>
  <si>
    <t>Uložení sypaniny do násypů nezhutněných</t>
  </si>
  <si>
    <t>-632757747</t>
  </si>
  <si>
    <t xml:space="preserve">Uložení sypaniny do násypů  s rozprostřením sypaniny ve vrstvách a s hrubým urovnáním nezhutněných z jakýchkoliv hornin</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</si>
  <si>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</si>
  <si>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16</t>
  </si>
  <si>
    <t>181111111</t>
  </si>
  <si>
    <t>Plošná úprava terénu do 500 m2 zemina tř 1 až 4 nerovnosti do 100 mm v rovinně a svahu do 1:5</t>
  </si>
  <si>
    <t>m2</t>
  </si>
  <si>
    <t>1522651973</t>
  </si>
  <si>
    <t>Plošná úprava terénu v zemině tř.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</si>
  <si>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</si>
  <si>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6,2</t>
  </si>
  <si>
    <t>19</t>
  </si>
  <si>
    <t>17</t>
  </si>
  <si>
    <t>181301101</t>
  </si>
  <si>
    <t>Rozprostření ornice tl vrstvy do 100 mm pl do 500 m2 v rovině nebo ve svahu do 1:5</t>
  </si>
  <si>
    <t>1875387466</t>
  </si>
  <si>
    <t>Rozprostření a urovnání ornice v rovině nebo ve svahu sklonu do 1:5 při souvislé ploše do 500 m2, tl. vrstvy do 100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</si>
  <si>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</si>
  <si>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18</t>
  </si>
  <si>
    <t>181411121</t>
  </si>
  <si>
    <t>Založení lučního trávníku výsevem plochy do 1000 m2 v rovině a ve svahu do 1:5</t>
  </si>
  <si>
    <t>-2091867466</t>
  </si>
  <si>
    <t>Založení trávníku na půdě předem připravené plochy do 1000 m2 výsevem včetně utažení lučního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</si>
  <si>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</si>
  <si>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R001-001</t>
  </si>
  <si>
    <t xml:space="preserve">Dodávka  ornice</t>
  </si>
  <si>
    <t>983918189</t>
  </si>
  <si>
    <t>P</t>
  </si>
  <si>
    <t>Poznámka k položce:_x000d_
2013/1</t>
  </si>
  <si>
    <t xml:space="preserve">položka výkazu výměr  10</t>
  </si>
  <si>
    <t>20</t>
  </si>
  <si>
    <t>00572470</t>
  </si>
  <si>
    <t>osivo směs travní univerzál</t>
  </si>
  <si>
    <t>kg</t>
  </si>
  <si>
    <t>615167178</t>
  </si>
  <si>
    <t>19*0,02</t>
  </si>
  <si>
    <t>185803111</t>
  </si>
  <si>
    <t>Ošetření trávníku shrabáním v rovině a svahu do 1:5</t>
  </si>
  <si>
    <t>1296782573</t>
  </si>
  <si>
    <t xml:space="preserve">Ošetření trávníku  jednorázové v rovině nebo na svahu do 1:5</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</si>
  <si>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</si>
  <si>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22</t>
  </si>
  <si>
    <t>185804312</t>
  </si>
  <si>
    <t>Zalití rostlin vodou plocha přes 20 m2</t>
  </si>
  <si>
    <t>1673008479</t>
  </si>
  <si>
    <t>Zalití rostlin vodou plochy záhonů jednotlivě přes 20 m2</t>
  </si>
  <si>
    <t>19*0,002</t>
  </si>
  <si>
    <t>23</t>
  </si>
  <si>
    <t>185851121</t>
  </si>
  <si>
    <t>Dovoz vody pro zálivku rostlin za vzdálenost do 1000 m</t>
  </si>
  <si>
    <t>1689842721</t>
  </si>
  <si>
    <t xml:space="preserve">Dovoz vody pro zálivku rostlin  na vzdálenost do 1000 m</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</si>
  <si>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</si>
  <si>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24</t>
  </si>
  <si>
    <t>181951102</t>
  </si>
  <si>
    <t>Úprava pláně v hornině tř. 1 až 4 se zhutněním</t>
  </si>
  <si>
    <t>1940936159</t>
  </si>
  <si>
    <t xml:space="preserve">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</si>
  <si>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</si>
  <si>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položka výkazu výměr 18</t>
  </si>
  <si>
    <t>1172,1</t>
  </si>
  <si>
    <t>25</t>
  </si>
  <si>
    <t>215901101</t>
  </si>
  <si>
    <t>Zhutnění podloží z hornin soudržných do 92% PS nebo nesoudržných sypkých I(d) do 0,8</t>
  </si>
  <si>
    <t>1945553418</t>
  </si>
  <si>
    <t xml:space="preserve">Zhutnění podloží pod násypy z rostlé horniny tř. 1 až 4  z hornin soudružných do 92 % PS a nesoudržných sypkých relativní ulehlosti I(d) do 0,8</t>
  </si>
  <si>
    <t xml:space="preserve">Poznámka k souboru cen:_x000d_
1. Cena je určena pro zhutnění ploch vodorovných nebo ve sklonu do 1 : 5, je-li předepsáno zhutnění do hloubky 0,7 m od pláně. 2. Cenu nelze použít pro zhutnění podloží z hornin konzistence kašovité až tekoucí. 3. Míru zhutnění podloží předepisuje projekt. 4. Množství jednotek se určí v m2 půdorysné plochy zhutněného podloží. </t>
  </si>
  <si>
    <t>položka výkazu výměr 17</t>
  </si>
  <si>
    <t>287</t>
  </si>
  <si>
    <t>57</t>
  </si>
  <si>
    <t xml:space="preserve"> Kryty pozemních komunikací letišť a ploch z kameniva nebo živičné</t>
  </si>
  <si>
    <t>26</t>
  </si>
  <si>
    <t>564211111</t>
  </si>
  <si>
    <t>Podklad nebo podsyp ze štěrkopísku ŠP tl 50 mm</t>
  </si>
  <si>
    <t>-1050860169</t>
  </si>
  <si>
    <t xml:space="preserve">Podklad nebo podsyp ze štěrkopísku ŠP  s rozprostřením, vlhčením a zhutněním, po zhutnění tl. 50 mm</t>
  </si>
  <si>
    <t xml:space="preserve">položka výkazu výměr  17</t>
  </si>
  <si>
    <t>27</t>
  </si>
  <si>
    <t>564831111</t>
  </si>
  <si>
    <t>Podklad ze štěrkodrtě ŠD tl 100 mm</t>
  </si>
  <si>
    <t>-1854902404</t>
  </si>
  <si>
    <t xml:space="preserve">Podklad ze štěrkodrti ŠD  s rozprostřením a zhutněním, po zhutnění tl. 100 mm</t>
  </si>
  <si>
    <t xml:space="preserve">položka výkazu výměr  29</t>
  </si>
  <si>
    <t>521</t>
  </si>
  <si>
    <t>28</t>
  </si>
  <si>
    <t>564851111</t>
  </si>
  <si>
    <t>Podklad ze štěrkodrtě ŠD tl 150 mm</t>
  </si>
  <si>
    <t>-484460368</t>
  </si>
  <si>
    <t xml:space="preserve">Podklad ze štěrkodrti ŠD  s rozprostřením a zhutněním, po zhutnění tl. 150 mm</t>
  </si>
  <si>
    <t xml:space="preserve">položka výkazu výměr  30</t>
  </si>
  <si>
    <t>368</t>
  </si>
  <si>
    <t xml:space="preserve">položka výkazu výměr  31</t>
  </si>
  <si>
    <t>381,27</t>
  </si>
  <si>
    <t>29</t>
  </si>
  <si>
    <t>564871116</t>
  </si>
  <si>
    <t>Podklad ze štěrkodrtě ŠD tl. 300 mm</t>
  </si>
  <si>
    <t>-727938245</t>
  </si>
  <si>
    <t xml:space="preserve">Podklad ze štěrkodrti ŠD  s rozprostřením a zhutněním, po zhutnění tl. 300 mm</t>
  </si>
  <si>
    <t xml:space="preserve">položka výkazu výměr  32</t>
  </si>
  <si>
    <t>180</t>
  </si>
  <si>
    <t>30</t>
  </si>
  <si>
    <t>56468111R</t>
  </si>
  <si>
    <t>Podklad z kameniva hrubého drceného vel. 0-125 mm tl 300 mm</t>
  </si>
  <si>
    <t>-2127491077</t>
  </si>
  <si>
    <t>Podklad z kameniva hrubého drceného vel. 0-125 mm, s rozprostřením a zhutněním, po zhutnění tl. 300 mm</t>
  </si>
  <si>
    <t>31</t>
  </si>
  <si>
    <t>573211111</t>
  </si>
  <si>
    <t>Postřik živičný spojovací z asfaltu v množství 0,60 kg/m2</t>
  </si>
  <si>
    <t>1371227195</t>
  </si>
  <si>
    <t>Postřik spojovací PS bez posypu kamenivem z asfaltu silničního, v množství 0,60 kg/m2</t>
  </si>
  <si>
    <t xml:space="preserve">položka výkazu výměr  23</t>
  </si>
  <si>
    <t>872</t>
  </si>
  <si>
    <t>32</t>
  </si>
  <si>
    <t>573111112</t>
  </si>
  <si>
    <t>Postřik živičný infiltrační s posypem z asfaltu množství 1 kg/m2</t>
  </si>
  <si>
    <t>263747614</t>
  </si>
  <si>
    <t>Postřik infiltrační PI z asfaltu silničního s posypem kamenivem, v množství 1,00 kg/m2</t>
  </si>
  <si>
    <t xml:space="preserve">položka výkazu výměr  24</t>
  </si>
  <si>
    <t xml:space="preserve">položka výkazu výměr  25</t>
  </si>
  <si>
    <t>117</t>
  </si>
  <si>
    <t>33</t>
  </si>
  <si>
    <t>565135121</t>
  </si>
  <si>
    <t>Asfaltový beton vrstva podkladní ACP 16 (obalované kamenivo OKS) tl 50 mm š přes 3 m</t>
  </si>
  <si>
    <t>-1634507931</t>
  </si>
  <si>
    <t xml:space="preserve">Asfaltový beton vrstva podkladní ACP 16 (obalované kamenivo střednězrnné - OKS)  s rozprostřením a zhutněním v pruhu šířky přes 3 m, po zhutnění tl. 50 mm</t>
  </si>
  <si>
    <t xml:space="preserve">Poznámka k souboru cen:_x000d_
1. ČSN EN 13108-1 připouští pro ACP 16 pouze tl. 50 až 80 mm. </t>
  </si>
  <si>
    <t>34</t>
  </si>
  <si>
    <t>565155121</t>
  </si>
  <si>
    <t>Asfaltový beton vrstva podkladní ACP 16 (obalované kamenivo OKS) tl 70 mm š přes 3 m</t>
  </si>
  <si>
    <t>1258272982</t>
  </si>
  <si>
    <t xml:space="preserve">Asfaltový beton vrstva podkladní ACP 16 (obalované kamenivo střednězrnné - OKS)  s rozprostřením a zhutněním v pruhu šířky přes 3 m, po zhutnění tl. 70 mm</t>
  </si>
  <si>
    <t>35</t>
  </si>
  <si>
    <t>577144121</t>
  </si>
  <si>
    <t>Asfaltový beton vrstva obrusná ACO 11 (ABS) tř. I tl 50 mm š přes 3 m z nemodifikovaného asfaltu</t>
  </si>
  <si>
    <t>905362946</t>
  </si>
  <si>
    <t xml:space="preserve">Asfaltový beton vrstva obrusná ACO 11 (ABS)  s rozprostřením a se zhutněním z nemodifikovaného asfaltu v pruhu šířky přes 3 m tř. I, po zhutnění tl. 50 mm</t>
  </si>
  <si>
    <t xml:space="preserve">Poznámka k souboru cen:_x000d_
1. ČSN EN 13108-1 připouští pro ACO 11 pouze tl. 35 až 50 mm. </t>
  </si>
  <si>
    <t>36</t>
  </si>
  <si>
    <t>919121213</t>
  </si>
  <si>
    <t>Těsnění spár zálivkou za studena pro komůrky š 10 mm hl 25 mm bez těsnicího profilu</t>
  </si>
  <si>
    <t>m</t>
  </si>
  <si>
    <t>797353094</t>
  </si>
  <si>
    <t xml:space="preserve">Utěsnění dilatačních spár zálivkou za studena  v cementobetonovém nebo živičném krytu včetně adhezního nátěru bez těsnicího profilu pod zálivkou, pro komůrky šířky 10 mm, hloubky 25 mm</t>
  </si>
  <si>
    <t xml:space="preserve">Poznámka k souboru cen:_x000d_
1. V cenách jsou započteny i náklady na vyčištění spár před těsněním a zalitím a náklady na impregnaci, těsnění a zalití spár včetně dodání hmot. </t>
  </si>
  <si>
    <t xml:space="preserve">položka výkazu výměr  1</t>
  </si>
  <si>
    <t>175</t>
  </si>
  <si>
    <t>37</t>
  </si>
  <si>
    <t>998225111</t>
  </si>
  <si>
    <t>Přesun hmot pro pozemní komunikace s krytem z kamene, monolitickým betonovým nebo živičným</t>
  </si>
  <si>
    <t>447014535</t>
  </si>
  <si>
    <t xml:space="preserve">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</si>
  <si>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</si>
  <si>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059</t>
  </si>
  <si>
    <t>kryty poz.komunikací - dlažba</t>
  </si>
  <si>
    <t>38</t>
  </si>
  <si>
    <t>591211111</t>
  </si>
  <si>
    <t>Kladení dlažby z kostek drobných z kamene do lože z kameniva těženého tl 50 mm</t>
  </si>
  <si>
    <t>-1958764701</t>
  </si>
  <si>
    <t xml:space="preserve">Kladení dlažby z kostek  s provedením lože do tl. 50 mm, s vyplněním spár, s dvojím beraněním a se smetením přebytečného materiálu na krajnici drobných z kamene, do lože z kameniva těženého</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</si>
  <si>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</si>
  <si>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položka výkazu výměr 33</t>
  </si>
  <si>
    <t>6,8</t>
  </si>
  <si>
    <t>39</t>
  </si>
  <si>
    <t>596811220</t>
  </si>
  <si>
    <t>Kladení betonové dlažby komunikací pro pěší do lože z kameniva vel do 0,25 m2 plochy do 50 m2</t>
  </si>
  <si>
    <t>-949853923</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</si>
  <si>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</si>
  <si>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</si>
  <si>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položka výkazu výměr 34</t>
  </si>
  <si>
    <t>40</t>
  </si>
  <si>
    <t>596841120</t>
  </si>
  <si>
    <t>Kladení betonové dlažby komunikací pro pěší do lože z cement malty vel do 0,09 m2 plochy do 50 m2</t>
  </si>
  <si>
    <t>960214508</t>
  </si>
  <si>
    <t>Kladení dlažby z betonových nebo kameninových dlaždic komunikací pro pěší s vyplněním spár a se smetením přebytečného materiálu na vzdálenost do 3 m s ložem z cementové malty tl. do 30 mm velikosti dlaždic do 0,09 m2 (bez zámku), pro plochy do 50 m2</t>
  </si>
  <si>
    <t>položka výkazu výměr 22</t>
  </si>
  <si>
    <t>22,3</t>
  </si>
  <si>
    <t>41</t>
  </si>
  <si>
    <t>596211232</t>
  </si>
  <si>
    <t>Kladení zámkové dlažby komunikací pro pěší tl 80 mm skupiny C pl do 300 m2</t>
  </si>
  <si>
    <t>342778737</t>
  </si>
  <si>
    <t>Kladení dlažby z betonových zámkových dlaždic komunikací pro pěší s ložem z kameniva těženého nebo drceného tl. do 40 mm, s vyplněním spár s dvojitým hutněním, vibrováním a se smetením přebytečného materiálu na krajnici tl. 80 mm skupiny C, pro plochy přes 100 do 300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</si>
  <si>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</si>
  <si>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položka výkazu výměr 26</t>
  </si>
  <si>
    <t>251-9,3</t>
  </si>
  <si>
    <t>42</t>
  </si>
  <si>
    <t>59245020</t>
  </si>
  <si>
    <t>dlažba skladebná betonová 200x100x80mm přírodní</t>
  </si>
  <si>
    <t>-1264304474</t>
  </si>
  <si>
    <t>Poznámka k položce:_x000d_
spotřeba: 50 kus/m2</t>
  </si>
  <si>
    <t xml:space="preserve">položka výkazu výměr  22</t>
  </si>
  <si>
    <t>22,3*1,03</t>
  </si>
  <si>
    <t xml:space="preserve">položka výkazu výměr  26</t>
  </si>
  <si>
    <t>(251-9,3)*1,01</t>
  </si>
  <si>
    <t>43</t>
  </si>
  <si>
    <t>596211120</t>
  </si>
  <si>
    <t>Kladení zámkové dlažby komunikací pro pěší tl 60 mm skupiny B pl do 50 m2</t>
  </si>
  <si>
    <t>181054691</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</si>
  <si>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do 50 m2</t>
  </si>
  <si>
    <t>položka výkazu výměr 28</t>
  </si>
  <si>
    <t>23,84</t>
  </si>
  <si>
    <t>27,5</t>
  </si>
  <si>
    <t>44</t>
  </si>
  <si>
    <t>596211122</t>
  </si>
  <si>
    <t>Kladení zámkové dlažby komunikací pro pěší tl 60 mm skupiny B pl do 300 m2</t>
  </si>
  <si>
    <t>-61712876</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</si>
  <si>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přes 100 do 300 m2</t>
  </si>
  <si>
    <t>položka výkazu výměr 27</t>
  </si>
  <si>
    <t>170</t>
  </si>
  <si>
    <t>45</t>
  </si>
  <si>
    <t>59245119R</t>
  </si>
  <si>
    <t xml:space="preserve">dlažba zámková  slepecká 20x10x6 cm barevná</t>
  </si>
  <si>
    <t>-979339863</t>
  </si>
  <si>
    <t>dlaždice betonové dlažba zámková (ČSN EN 1338) dlažba zámková -SLEPECKÁ 1 m2=50 kusů 20 x 10 x 6 barevná</t>
  </si>
  <si>
    <t>23,84*1,03</t>
  </si>
  <si>
    <t>46</t>
  </si>
  <si>
    <t>59245018</t>
  </si>
  <si>
    <t>dlažba skladebná betonová 200x100x60mm přírodní</t>
  </si>
  <si>
    <t>-41983763</t>
  </si>
  <si>
    <t>170*1,02</t>
  </si>
  <si>
    <t>47</t>
  </si>
  <si>
    <t>916111123</t>
  </si>
  <si>
    <t>Osazení obruby z drobných kostek s boční opěrou do lože z betonu prostého</t>
  </si>
  <si>
    <t>-2068766224</t>
  </si>
  <si>
    <t xml:space="preserve">Osazení silniční obruby z dlažebních kostek v jedné řadě  s ložem tl. přes 50 do 100 mm, s vyplněním a zatřením spár cementovou maltou z drobných kostek s boční opěrou z betonu prostého tř. C 12/15,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</si>
  <si>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</si>
  <si>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 xml:space="preserve">položka výkazu výměr  21</t>
  </si>
  <si>
    <t>152</t>
  </si>
  <si>
    <t>48</t>
  </si>
  <si>
    <t>997221611</t>
  </si>
  <si>
    <t>Nakládání suti na dopravní prostředky pro vodorovnou dopravu</t>
  </si>
  <si>
    <t>-1058251832</t>
  </si>
  <si>
    <t xml:space="preserve">Nakládání na dopravní prostředky  pro vodorovnou dopravu suti</t>
  </si>
  <si>
    <t xml:space="preserve">Poznámka k souboru cen:_x000d_
1. Ceny lze použít i pro překládání při lomené dopravě. 2. Ceny nelze použít při dopravě po železnici, po vodě nebo neobvyklými dopravními prostředky. </t>
  </si>
  <si>
    <t xml:space="preserve">pro očištěné a  použité dlažby</t>
  </si>
  <si>
    <t>"položka výkazu výměr 21</t>
  </si>
  <si>
    <t>152*0,1/4,5</t>
  </si>
  <si>
    <t>"položka výkazu výměr 33</t>
  </si>
  <si>
    <t>6,8/4,5</t>
  </si>
  <si>
    <t>2,6/0,1</t>
  </si>
  <si>
    <t>"položka výkazu výměr 34</t>
  </si>
  <si>
    <t>27,5*0,260</t>
  </si>
  <si>
    <t>6*0,255</t>
  </si>
  <si>
    <t>49</t>
  </si>
  <si>
    <t>997221151</t>
  </si>
  <si>
    <t>Vodorovná doprava suti z kusových materiálů stavebním kolečkem do 50 m</t>
  </si>
  <si>
    <t>496574183</t>
  </si>
  <si>
    <t>Vodorovná doprava suti stavebním kolečkem s naložením a se složením z kusových materiálů, na vzdálenost do 50 m</t>
  </si>
  <si>
    <t xml:space="preserve">Poznámka k souboru cen:_x000d_
1. Ceny jsou určeny vodorovnou dopravu suti pro nepřístupné plochy, kam není možný příjezd dopravních prostředků – především pro vnitřní plochy objektů, např. dvorky, atria, terasy. 2. Ceny 997 22-114 jsou určeny pro sypký materiál, např. kamenivo a hmoty kamenitého charakteru stmelené vápnem, cementem nebo živicí. 3. Ceny 997 22-115 jsou určeny pro drobný kusový materiál (dlažební kostky, lomový kámen). </t>
  </si>
  <si>
    <t>50</t>
  </si>
  <si>
    <t>916131213</t>
  </si>
  <si>
    <t>Osazení silničního obrubníku betonového stojatého s boční opěrou do lože z betonu prostého</t>
  </si>
  <si>
    <t>54093816</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</si>
  <si>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</si>
  <si>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</si>
  <si>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položka výkazu výměr 19</t>
  </si>
  <si>
    <t>196</t>
  </si>
  <si>
    <t>51</t>
  </si>
  <si>
    <t>59217031</t>
  </si>
  <si>
    <t>obrubník betonový silniční 1000x150x250mm</t>
  </si>
  <si>
    <t>655349262</t>
  </si>
  <si>
    <t>(196-16,3-27,5)*1,01</t>
  </si>
  <si>
    <t>52</t>
  </si>
  <si>
    <t>59217035</t>
  </si>
  <si>
    <t>obrubník betonový obloukový vnější 780x150x250mm</t>
  </si>
  <si>
    <t>-885516917</t>
  </si>
  <si>
    <t>16,3*1,01</t>
  </si>
  <si>
    <t>53</t>
  </si>
  <si>
    <t>59217030</t>
  </si>
  <si>
    <t>obrubník betonový silniční přechodový 1000x150x150-250mm</t>
  </si>
  <si>
    <t>902612651</t>
  </si>
  <si>
    <t>(2+2)*1,01</t>
  </si>
  <si>
    <t>54</t>
  </si>
  <si>
    <t>59217029</t>
  </si>
  <si>
    <t>obrubník betonový silniční nájezdový 1000x150x150mm</t>
  </si>
  <si>
    <t>499859710</t>
  </si>
  <si>
    <t>24*1,01</t>
  </si>
  <si>
    <t>55</t>
  </si>
  <si>
    <t>916231213</t>
  </si>
  <si>
    <t>Osazení chodníkového obrubníku betonového stojatého s boční opěrou do lože z betonu prostého</t>
  </si>
  <si>
    <t>-1582650657</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</si>
  <si>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</si>
  <si>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</si>
  <si>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 xml:space="preserve">položka výkazu výměr  20</t>
  </si>
  <si>
    <t>56</t>
  </si>
  <si>
    <t>59217019</t>
  </si>
  <si>
    <t>obrubník betonový chodníkový 1000x100x200mm</t>
  </si>
  <si>
    <t>293084323</t>
  </si>
  <si>
    <t>6*1,01</t>
  </si>
  <si>
    <t>916991121</t>
  </si>
  <si>
    <t>Lože pod obrubníky, krajníky nebo obruby z dlažebních kostek z betonu prostého</t>
  </si>
  <si>
    <t>-1835123960</t>
  </si>
  <si>
    <t xml:space="preserve">Lože pod obrubníky, krajníky nebo obruby z dlažebních kostek  z betonu prostého tř. C 16/20</t>
  </si>
  <si>
    <t>196*0,3*0,1</t>
  </si>
  <si>
    <t>položka výkazu výměr 20</t>
  </si>
  <si>
    <t>6*0,25*0,1</t>
  </si>
  <si>
    <t>152*0,2</t>
  </si>
  <si>
    <t>22,3*0,1</t>
  </si>
  <si>
    <t>58</t>
  </si>
  <si>
    <t>R-059-005</t>
  </si>
  <si>
    <t>Rezání obrub</t>
  </si>
  <si>
    <t>kus</t>
  </si>
  <si>
    <t>-940549164</t>
  </si>
  <si>
    <t xml:space="preserve">položka výkazu výměr  19</t>
  </si>
  <si>
    <t>59</t>
  </si>
  <si>
    <t>998223011</t>
  </si>
  <si>
    <t>Přesun hmot pro pozemní komunikace s krytem dlážděným</t>
  </si>
  <si>
    <t>1219374461</t>
  </si>
  <si>
    <t xml:space="preserve">Přesun hmot pro pozemní komunikace s krytem dlážděným  dopravní vzdálenost do 200 m jakékoliv délky objektu</t>
  </si>
  <si>
    <t>81</t>
  </si>
  <si>
    <t xml:space="preserve"> Potrubí z trub betonových</t>
  </si>
  <si>
    <t>60</t>
  </si>
  <si>
    <t>895941111</t>
  </si>
  <si>
    <t>Zřízení vpusti kanalizační uliční z betonových dílců typ UV-50 normální</t>
  </si>
  <si>
    <t>-881742872</t>
  </si>
  <si>
    <t xml:space="preserve">Zřízení vpusti kanalizační  uliční z betonových dílců typ UV-50 normální</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</si>
  <si>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</si>
  <si>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položka výkazu výměr 35 a výpis vpustí</t>
  </si>
  <si>
    <t>61</t>
  </si>
  <si>
    <t>59223858</t>
  </si>
  <si>
    <t>skruž pro uliční vpusť horní betonová 450x570x50mm</t>
  </si>
  <si>
    <t>-756316716</t>
  </si>
  <si>
    <t>62</t>
  </si>
  <si>
    <t>59223860</t>
  </si>
  <si>
    <t>skruž pro uliční vpusť středová betonová 450x195x50mm</t>
  </si>
  <si>
    <t>809817024</t>
  </si>
  <si>
    <t>63</t>
  </si>
  <si>
    <t>59223850</t>
  </si>
  <si>
    <t>dno pro uliční vpusť s výtokovým otvorem betonové 450x330x50mm</t>
  </si>
  <si>
    <t>-1725125498</t>
  </si>
  <si>
    <t>64</t>
  </si>
  <si>
    <t>59223864</t>
  </si>
  <si>
    <t>prstenec pro uliční vpusť vyrovnávací betonový 390x60x130mm</t>
  </si>
  <si>
    <t>269509203</t>
  </si>
  <si>
    <t>65</t>
  </si>
  <si>
    <t>899104112</t>
  </si>
  <si>
    <t>Osazení poklopů litinových nebo ocelových včetně rámů pro třídu zatížení D400, E600</t>
  </si>
  <si>
    <t>-1631654492</t>
  </si>
  <si>
    <t>Osazení poklopů litinových a ocelových včetně rámů pro třídu zatížení D400, E600</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</si>
  <si>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</si>
  <si>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položka výkazu výměr 36 a výpis stavajících šachet a vpustí</t>
  </si>
  <si>
    <t>66</t>
  </si>
  <si>
    <t>452112111</t>
  </si>
  <si>
    <t>Osazení betonových prstenců nebo rámů v do 100 mm</t>
  </si>
  <si>
    <t>550150624</t>
  </si>
  <si>
    <t>Osazení betonových dílců prstenců nebo rámů pod poklopy a mříže, výšky do 100 mm</t>
  </si>
  <si>
    <t xml:space="preserve">Poznámka k souboru cen:_x000d_
1. V cenách nejsou započteny náklady na dodávku betonových výrobků; tyto se oceňují ve specifikaci. </t>
  </si>
  <si>
    <t xml:space="preserve">položka výkazu výměr  36 a výpis stávajících šachet</t>
  </si>
  <si>
    <t>67</t>
  </si>
  <si>
    <t>59224011</t>
  </si>
  <si>
    <t>prstenec šachtový vyrovnávací betonový 625x100x60mm</t>
  </si>
  <si>
    <t>1687651865</t>
  </si>
  <si>
    <t>68</t>
  </si>
  <si>
    <t>452112121</t>
  </si>
  <si>
    <t>Osazení betonových prstenců nebo rámů v do 200 mm</t>
  </si>
  <si>
    <t>-83083095</t>
  </si>
  <si>
    <t>Osazení betonových dílců prstenců nebo rámů pod poklopy a mříže, výšky přes 100 do 200 mm</t>
  </si>
  <si>
    <t>69</t>
  </si>
  <si>
    <t>59224130</t>
  </si>
  <si>
    <t>deska betonová přechodová pro tlak kola 5 kN 62,5x20x9 cm</t>
  </si>
  <si>
    <t>-195678795</t>
  </si>
  <si>
    <t>70</t>
  </si>
  <si>
    <t>899204112</t>
  </si>
  <si>
    <t>Osazení mříží litinových včetně rámů a košů na bahno pro třídu zatížení D400, E600</t>
  </si>
  <si>
    <t>-416741976</t>
  </si>
  <si>
    <t xml:space="preserve">Poznámka k souboru cen:_x000d_
1. V cenách nejsou započteny náklady na dodání mříží, rámů a košů na bahno; tyto náklady se oceňují ve specifikaci. </t>
  </si>
  <si>
    <t>71</t>
  </si>
  <si>
    <t>59223874</t>
  </si>
  <si>
    <t>koš vysoký pro uliční vpusti žárově Pz plech pro rám 500/300mm</t>
  </si>
  <si>
    <t>494497343</t>
  </si>
  <si>
    <t>72</t>
  </si>
  <si>
    <t>R081-003</t>
  </si>
  <si>
    <t>MRIZ KANAL PLAST D400</t>
  </si>
  <si>
    <t>-1605195931</t>
  </si>
  <si>
    <t>MRIZ KANAL PLAST D400 včetně rámu</t>
  </si>
  <si>
    <t>73</t>
  </si>
  <si>
    <t>899231111</t>
  </si>
  <si>
    <t>Výšková úprava uličního vstupu nebo vpusti do 200 mm zvýšením mříže</t>
  </si>
  <si>
    <t>-55487491</t>
  </si>
  <si>
    <t xml:space="preserve">Výšková úprava uličního vstupu nebo vpusti do 200 mm  zvýšením mříže</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</si>
  <si>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</si>
  <si>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položka výkazu výměr 36 a výpis stávajících šachet</t>
  </si>
  <si>
    <t>74</t>
  </si>
  <si>
    <t>899331111</t>
  </si>
  <si>
    <t>Výšková úprava uličního vstupu nebo vpusti do 200 mm zvýšením poklopu</t>
  </si>
  <si>
    <t>-1152414543</t>
  </si>
  <si>
    <t xml:space="preserve">Výšková úprava uličního vstupu nebo vpusti do 200 mm  zvýšením poklopu</t>
  </si>
  <si>
    <t>75</t>
  </si>
  <si>
    <t>899332111</t>
  </si>
  <si>
    <t>Výšková úprava uličního vstupu nebo vpusti do 200 mm snížením poklopu</t>
  </si>
  <si>
    <t>-1766299340</t>
  </si>
  <si>
    <t xml:space="preserve">Výšková úprava uličního vstupu nebo vpusti do 200 mm  snížením poklopu</t>
  </si>
  <si>
    <t>76</t>
  </si>
  <si>
    <t>899431111</t>
  </si>
  <si>
    <t>Výšková úprava uličního vstupu nebo vpusti do 200 mm zvýšením krycího hrnce, šoupěte nebo hydrantu</t>
  </si>
  <si>
    <t>847570214</t>
  </si>
  <si>
    <t xml:space="preserve">Výšková úprava uličního vstupu nebo vpusti do 200 mm  zvýšením krycího hrnce, šoupěte nebo hydrantu bez úpravy armatur</t>
  </si>
  <si>
    <t>položka výkazu výměr 37</t>
  </si>
  <si>
    <t>77</t>
  </si>
  <si>
    <t>998274101</t>
  </si>
  <si>
    <t>Přesun hmot pro trubní vedení z trub betonových otevřený výkop</t>
  </si>
  <si>
    <t>-1054378505</t>
  </si>
  <si>
    <t>Přesun hmot pro trubní vedení hloubené z trub betonových nebo železobetonových pro vodovody nebo kanalizace v otevřeném výkopu dopravní vzdálenost do 15 m</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</si>
  <si>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</si>
  <si>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87</t>
  </si>
  <si>
    <t xml:space="preserve"> Potrubí z trub plastických a skleněných</t>
  </si>
  <si>
    <t>78</t>
  </si>
  <si>
    <t>451573111</t>
  </si>
  <si>
    <t>Lože pod potrubí otevřený výkop ze štěrkopísku</t>
  </si>
  <si>
    <t>1869801805</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</si>
  <si>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</si>
  <si>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</si>
  <si>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2*0,15*1,1</t>
  </si>
  <si>
    <t>79</t>
  </si>
  <si>
    <t>871311101</t>
  </si>
  <si>
    <t>Montáž potrubí z PVC SDR 11 těsněných gumovým kroužkem otevřený výkop D 160 x 6,2 mm</t>
  </si>
  <si>
    <t>-1151082528</t>
  </si>
  <si>
    <t>Montáž vodovodního potrubí z plastů v otevřeném výkopu z tvrdého PVC s integrovaným těsněnim SDR 11/PN10 D 160 x 6,2 mm</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</si>
  <si>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 </t>
  </si>
  <si>
    <t>80</t>
  </si>
  <si>
    <t>28611197</t>
  </si>
  <si>
    <t>trubka kanalizační PPKGEM 160x4,9x2000 mm SN10</t>
  </si>
  <si>
    <t>2094270786</t>
  </si>
  <si>
    <t>877315211</t>
  </si>
  <si>
    <t>Montáž tvarovek z tvrdého PVC-systém KG nebo z polypropylenu-systém KG 2000 jednoosé DN 160</t>
  </si>
  <si>
    <t>2102705784</t>
  </si>
  <si>
    <t xml:space="preserve">Montáž tvarovek na kanalizačním potrubí z trub z plastu  z tvrdého PVC nebo z polypropylenu v otevřeném výkopu jednoosých DN 160</t>
  </si>
  <si>
    <t xml:space="preserve">Poznámka k souboru cen:_x000d_
1. V cenách nejsou započteny náklady na dodání tvarovek. Tvarovky se oceňují ve ve specifikaci. </t>
  </si>
  <si>
    <t>1+2+4</t>
  </si>
  <si>
    <t>82</t>
  </si>
  <si>
    <t>286113630</t>
  </si>
  <si>
    <t>koleno kanalizační PVC 1KG 50x87°</t>
  </si>
  <si>
    <t>1064570265</t>
  </si>
  <si>
    <t>83</t>
  </si>
  <si>
    <t>28611361</t>
  </si>
  <si>
    <t>koleno kanalizační PVC KG 160x45°</t>
  </si>
  <si>
    <t>-1140584640</t>
  </si>
  <si>
    <t>84</t>
  </si>
  <si>
    <t>R-087-001</t>
  </si>
  <si>
    <t>odbočka PE-HD s kulovým kloubem 0-11 DN 160</t>
  </si>
  <si>
    <t>336557237</t>
  </si>
  <si>
    <t>trubky z ostatních plastů systém GEBERIT odbočky PE-HD odbočka 45°, d 160/160</t>
  </si>
  <si>
    <t>85</t>
  </si>
  <si>
    <t>998276101</t>
  </si>
  <si>
    <t>Přesun hmot pro trubní vedení z trub z plastických hmot otevřený výkop</t>
  </si>
  <si>
    <t>1200683130</t>
  </si>
  <si>
    <t>Přesun hmot pro trubní vedení hloubené z trub z plastických hmot nebo sklolaminátových pro vodovody nebo kanalizace v otevřeném výkopu dopravní vzdálenost do 15 m</t>
  </si>
  <si>
    <t>091</t>
  </si>
  <si>
    <t>doplnujici konstrukce</t>
  </si>
  <si>
    <t>86</t>
  </si>
  <si>
    <t>213141111</t>
  </si>
  <si>
    <t>Zřízení vrstvy z geotextilie v rovině nebo ve sklonu do 1:5 š do 3 m</t>
  </si>
  <si>
    <t>399849893</t>
  </si>
  <si>
    <t xml:space="preserve">Zřízení vrstvy z geotextilie  filtrační, separační, odvodňovací, ochranné, výztužné nebo protierozní v rovině nebo ve sklonu do 1:5, šířky do 3 m</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</si>
  <si>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</si>
  <si>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 xml:space="preserve">položka výkazu výměr  16</t>
  </si>
  <si>
    <t>693111460</t>
  </si>
  <si>
    <t>geotextilie netkaná separační, ochranná, filtrační, drenážní PP 300g/m2</t>
  </si>
  <si>
    <t>1265420396</t>
  </si>
  <si>
    <t>287*1,1</t>
  </si>
  <si>
    <t>88</t>
  </si>
  <si>
    <t>711161115</t>
  </si>
  <si>
    <t>Izolace proti zemní vlhkosti nopovou fólií vodorovná, nopek v 20,0 mm, tl do 1,0 mm</t>
  </si>
  <si>
    <t>-928922949</t>
  </si>
  <si>
    <t>Izolace proti zemní vlhkosti a beztlakové vodě nopovými fóliemi na ploše vodorovné V vrstva ochranná, odvětrávací a drenážní výška nopku 20,0 mm, tl. fólie do 1,0 mm</t>
  </si>
  <si>
    <t>položka výkazu výměr 44</t>
  </si>
  <si>
    <t>19*0,5</t>
  </si>
  <si>
    <t>89</t>
  </si>
  <si>
    <t>711161383</t>
  </si>
  <si>
    <t>Izolace proti zemní vlhkosti nopovou fólií ukončení horní lištou</t>
  </si>
  <si>
    <t>2048366228</t>
  </si>
  <si>
    <t>Izolace proti zemní vlhkosti a beztlakové vodě nopovými fóliemi ostatní ukončení izolace lištou</t>
  </si>
  <si>
    <t>90</t>
  </si>
  <si>
    <t>275313611</t>
  </si>
  <si>
    <t>Základové patky z betonu tř. C 16/20</t>
  </si>
  <si>
    <t>-1044334094</t>
  </si>
  <si>
    <t>Základy z betonu prostého patky a bloky z betonu kamenem neprokládaného tř. C 16/20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</si>
  <si>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</si>
  <si>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"položka výkazu výměr 40</t>
  </si>
  <si>
    <t>2*0,4*0,4*0,6</t>
  </si>
  <si>
    <t>"položka výkazu výměr 42</t>
  </si>
  <si>
    <t>3*0,4*0,4*0,6</t>
  </si>
  <si>
    <t>91</t>
  </si>
  <si>
    <t>913921131</t>
  </si>
  <si>
    <t>Dočasné omezení platnosti zakrytí základní dopravní značky</t>
  </si>
  <si>
    <t>1181686593</t>
  </si>
  <si>
    <t xml:space="preserve">Dočasné omezení platnosti základní dopravní značky  zakrytí značky</t>
  </si>
  <si>
    <t>"položka výkazu výměr 41</t>
  </si>
  <si>
    <t>92</t>
  </si>
  <si>
    <t>914511112</t>
  </si>
  <si>
    <t>Montáž sloupku dopravních značek délky do 3,5 m s betonovým základem a patkou</t>
  </si>
  <si>
    <t>1386161665</t>
  </si>
  <si>
    <t xml:space="preserve">Montáž sloupku dopravních značek  délky do 3,5 m do hliníkové patky</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</si>
  <si>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</si>
  <si>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 xml:space="preserve">položka výkazu výměr  42</t>
  </si>
  <si>
    <t>93</t>
  </si>
  <si>
    <t>404452350</t>
  </si>
  <si>
    <t>sloupek pro dopravní značku Al D 60mm v 3,5m</t>
  </si>
  <si>
    <t>1765733004</t>
  </si>
  <si>
    <t>94</t>
  </si>
  <si>
    <t>914111111</t>
  </si>
  <si>
    <t>Montáž svislé dopravní značky do velikosti 1 m2 objímkami na sloupek nebo konzolu</t>
  </si>
  <si>
    <t>903956429</t>
  </si>
  <si>
    <t xml:space="preserve">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</si>
  <si>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</si>
  <si>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95</t>
  </si>
  <si>
    <t>40444256</t>
  </si>
  <si>
    <t>značka dopravní svislá FeZn NK 500x700mm</t>
  </si>
  <si>
    <t>-1355212905</t>
  </si>
  <si>
    <t>96</t>
  </si>
  <si>
    <t>40445432</t>
  </si>
  <si>
    <t>značka dopravní svislá nereflexní FeZn-Al rám D 700mm</t>
  </si>
  <si>
    <t>-364999990</t>
  </si>
  <si>
    <t>1+1</t>
  </si>
  <si>
    <t>97</t>
  </si>
  <si>
    <t>915231116</t>
  </si>
  <si>
    <t>Vodorovné dopravní značení přechody pro chodce, šipky, symboly retroreflexní žlutý plast</t>
  </si>
  <si>
    <t>629622063</t>
  </si>
  <si>
    <t xml:space="preserve">Vodorovné dopravní značení stříkaným plastem  přechody pro chodce, šipky, symboly nápisy žluté retroreflexní</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</si>
  <si>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</si>
  <si>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 xml:space="preserve">položka výkazu výměr  43</t>
  </si>
  <si>
    <t>3,75</t>
  </si>
  <si>
    <t>98</t>
  </si>
  <si>
    <t>915231112</t>
  </si>
  <si>
    <t>Vodorovné dopravní značení přechody pro chodce, šipky, symboly retroreflexní bílý plast</t>
  </si>
  <si>
    <t>1674068812</t>
  </si>
  <si>
    <t xml:space="preserve">Vodorovné dopravní značení stříkaným plastem  přechody pro chodce, šipky, symboly nápisy bílé retroreflexní</t>
  </si>
  <si>
    <t>2,5+2,66+4,5+2+35,62</t>
  </si>
  <si>
    <t>99</t>
  </si>
  <si>
    <t>915621111</t>
  </si>
  <si>
    <t>Předznačení vodorovného plošného značení</t>
  </si>
  <si>
    <t>-2059342580</t>
  </si>
  <si>
    <t xml:space="preserve">Předznačení pro vodorovné značení  stříkané barvou nebo prováděné z nátěrových hmot plošné šipky, symboly, nápisy</t>
  </si>
  <si>
    <t xml:space="preserve">Poznámka k souboru cen:_x000d_
1. Množství měrných jednotek se určuje: a) pro cenu -1111 v m délky dělicí čáry nebo vodícího proužku (včetně mezer), b) pro cenu -1112 v m2 natírané nebo stříkané plochy. </t>
  </si>
  <si>
    <t>2,5+2,66+4,5+3,75+2+35,62</t>
  </si>
  <si>
    <t>460490012</t>
  </si>
  <si>
    <t>Krytí kabelů výstražnou fólií šířky 25 cm</t>
  </si>
  <si>
    <t>-693084256</t>
  </si>
  <si>
    <t xml:space="preserve">Krytí kabelů, spojek, koncovek a odbočnic  kabelů výstražnou fólií z PVC včetně vyrovnání povrchu rýhy, rozvinutí a uložení fólie do rýhy, fólie šířky do 25cm</t>
  </si>
  <si>
    <t xml:space="preserve">položka výkazu výměr  38</t>
  </si>
  <si>
    <t>101</t>
  </si>
  <si>
    <t>38899521R</t>
  </si>
  <si>
    <t>Chránička kabelů z PE dělená DN 110</t>
  </si>
  <si>
    <t>-1174502155</t>
  </si>
  <si>
    <t xml:space="preserve">Poznámka k souboru cen:_x000d_
1. V cenách jsou započteny náklady na osazení a dodání trubek a jejich spojkování na potřebnou délku v konstrukci římsy vyvázaně do výztuže římsy nebo do rýhy za opěrou, napojení trubních chrániček na případnou kabelovou komoru nebo přes dilataci na chráničku uloženou v zemní konstrukci za opěrou. 2. Cena nelze použít pro tvarovky HDPE chráničky multikanálu nebo žlabu s víkem, které se oceňují souborem cen 388 99-51 Tvarovka kabelovodu HDPE do konstrukce římsy. 3. V cenách nejsou započteny náklady na: a) prostup bedněním římsy, prostup se oceňuje souborem cen 334 35-91 Výřez bednění pro prostup betonovou konstrukcí, b) výkop rýhy pro chráničku za opěrou, výkop se oceňuje cenami katalogu 800-1 Zemní práce, c) pískové lože chráničky, lože se oceňuje souborem cen 451 57- . 1 Podkladní a výplňová vrstva z kameniva, d) obsyp chráničky a výstražnou fólii, protažení protahovacího lanka a kabelu trubní chráničkou. </t>
  </si>
  <si>
    <t>položka výkazu výměr 38</t>
  </si>
  <si>
    <t>102</t>
  </si>
  <si>
    <t>460510074</t>
  </si>
  <si>
    <t>Kabelové prostupy z trub plastových do rýhy s obetonováním, průměru do 10 cm</t>
  </si>
  <si>
    <t>-287374692</t>
  </si>
  <si>
    <t xml:space="preserve">Kabelové prostupy, kanály a multikanály  kabelové prostupy z trub plastových včetně osazení, utěsnění a spárování do rýhy, bez výkopových prací s obetonováním, vnitřního průměru do 10 cm</t>
  </si>
  <si>
    <t xml:space="preserve">Poznámka k souboru cen:_x000d_
1. V cenách -0004 až -0156 nejsou obsaženy náklady na dodávku trub. Tato dodávka se oceňuje ve specifikaci. 2. V cenách -0258 až -0274 nejsou obsaženy náklady na dodávku žlabů. Tato dodávka se oceňuje ve specifikaci. 3. V cenách -0301 až -0353 nejsou obsaženy náklady na dodávku multikanálů. Tato dodávka se oceňuje ve specifikaci. </t>
  </si>
  <si>
    <t>103</t>
  </si>
  <si>
    <t>93617430R</t>
  </si>
  <si>
    <t>Montáž stojanu zahrazovacího sloupku pevný podklad</t>
  </si>
  <si>
    <t>1007381285</t>
  </si>
  <si>
    <t xml:space="preserve">Poznámka k souboru cen:_x000d_
1. V cenách jsou započteny i náklady na upevňovací materiál. 2. V cenách nejsou započteny náklady na dodání stojanu, tyto se oceňují ve specifikaci. </t>
  </si>
  <si>
    <t>104</t>
  </si>
  <si>
    <t>7491042R</t>
  </si>
  <si>
    <t xml:space="preserve">sloup městský zahrazovací pevný D 120mm dl 800mm </t>
  </si>
  <si>
    <t>1283978901</t>
  </si>
  <si>
    <t>položka výkazu výměr 40</t>
  </si>
  <si>
    <t>Ostatní konstrukce a práce-bourání</t>
  </si>
  <si>
    <t>096</t>
  </si>
  <si>
    <t xml:space="preserve"> bourani a demolice konstrukci</t>
  </si>
  <si>
    <t>105</t>
  </si>
  <si>
    <t>919112213</t>
  </si>
  <si>
    <t>Řezání spár pro vytvoření komůrky š 10 mm hl 25 mm pro těsnící zálivku v živičném krytu</t>
  </si>
  <si>
    <t>-1693907556</t>
  </si>
  <si>
    <t xml:space="preserve">Řezání dilatačních spár v živičném krytu  vytvoření komůrky pro těsnící zálivku šířky 10 mm, hloubky 25 mm</t>
  </si>
  <si>
    <t xml:space="preserve">Poznámka k souboru cen:_x000d_
1. V cenách jsou započteny i náklady na vyčištění spár po řezání. </t>
  </si>
  <si>
    <t>106</t>
  </si>
  <si>
    <t>919735111</t>
  </si>
  <si>
    <t>Řezání stávajícího živičného krytu hl do 50 mm</t>
  </si>
  <si>
    <t>-945731704</t>
  </si>
  <si>
    <t xml:space="preserve">Řezání stávajícího živičného krytu nebo podkladu  hloubky do 50 mm</t>
  </si>
  <si>
    <t xml:space="preserve">Poznámka k souboru cen:_x000d_
1. V cenách jsou započteny i náklady na spotřebu vody. </t>
  </si>
  <si>
    <t>107</t>
  </si>
  <si>
    <t>919735126</t>
  </si>
  <si>
    <t>Řezání stávajícího betonového krytu hl do 300 mm</t>
  </si>
  <si>
    <t>-1900220021</t>
  </si>
  <si>
    <t xml:space="preserve">Řezání stávajícího betonového krytu nebo podkladu  hloubky přes 250 do 300 mm</t>
  </si>
  <si>
    <t xml:space="preserve">položka výkazu výměr  7</t>
  </si>
  <si>
    <t>1,4</t>
  </si>
  <si>
    <t>108</t>
  </si>
  <si>
    <t>113154224</t>
  </si>
  <si>
    <t>Frézování živičného krytu tl 100 mm pruh š 1 m pl do 1000 m2 bez překážek v trase</t>
  </si>
  <si>
    <t>-1554057895</t>
  </si>
  <si>
    <t xml:space="preserve">Frézování živičného podkladu nebo krytu  s naložením na dopravní prostředek plochy přes 500 do 1 000 m2 bez překážek v trase pruhu šířky do 1 m, tloušťky vrstvy 100 mm</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</si>
  <si>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</si>
  <si>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 xml:space="preserve">položka výkazu výměr  2</t>
  </si>
  <si>
    <t>892,5</t>
  </si>
  <si>
    <t>109</t>
  </si>
  <si>
    <t>113154113</t>
  </si>
  <si>
    <t>Frézování živičného krytu tl 50 mm pruh š 0,5 m pl do 500 m2 bez překážek v trase</t>
  </si>
  <si>
    <t>-887374222</t>
  </si>
  <si>
    <t xml:space="preserve">Frézování živičného podkladu nebo krytu  s naložením na dopravní prostředek plochy do 500 m2 bez překážek v trase pruhu šířky do 0,5 m, tloušťky vrstvy 50 mm</t>
  </si>
  <si>
    <t xml:space="preserve">položka výkazu výměr  3</t>
  </si>
  <si>
    <t>243,5</t>
  </si>
  <si>
    <t>110</t>
  </si>
  <si>
    <t>113107221</t>
  </si>
  <si>
    <t>Odstranění podkladu z kameniva drceného tl 100 mm strojně pl přes 200 m2</t>
  </si>
  <si>
    <t>1845245638</t>
  </si>
  <si>
    <t>Odstranění podkladů nebo krytů strojně plochy jednotlivě přes 200 m2 s přemístěním hmot na skládku na vzdálenost do 20 m nebo s naložením na dopravní prostředek z kameniva hrubého drceného, o tl. vrstvy do 100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</si>
  <si>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</si>
  <si>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566</t>
  </si>
  <si>
    <t>111</t>
  </si>
  <si>
    <t>997221551</t>
  </si>
  <si>
    <t>Vodorovná doprava suti ze sypkých materiálů do 1 km</t>
  </si>
  <si>
    <t>1562101020</t>
  </si>
  <si>
    <t xml:space="preserve">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</si>
  <si>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</si>
  <si>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892,5*0,256</t>
  </si>
  <si>
    <t>243,5*0,128</t>
  </si>
  <si>
    <t>566*0,17</t>
  </si>
  <si>
    <t>112</t>
  </si>
  <si>
    <t>997221559</t>
  </si>
  <si>
    <t>Příplatek ZKD 1 km u vodorovné dopravy suti ze sypkých materiálů</t>
  </si>
  <si>
    <t>-1043106179</t>
  </si>
  <si>
    <t xml:space="preserve">Vodorovná doprava suti  bez naložení, ale se složením a s hrubým urovnáním Příplatek k ceně za každý další i započatý 1 km přes 1 km</t>
  </si>
  <si>
    <t>skládka 5 km</t>
  </si>
  <si>
    <t>892,5*0,256*4</t>
  </si>
  <si>
    <t>243,5*0,128*4</t>
  </si>
  <si>
    <t>skládka 25 km</t>
  </si>
  <si>
    <t>566*24</t>
  </si>
  <si>
    <t>113</t>
  </si>
  <si>
    <t>113106162</t>
  </si>
  <si>
    <t>Rozebrání dlažeb vozovek z drobných kostek s ložem ze živice ručně</t>
  </si>
  <si>
    <t>-1877392174</t>
  </si>
  <si>
    <t>Rozebrání dlažeb a dílců vozovek a ploch s přemístěním hmot na skládku na vzdálenost do 3 m nebo s naložením na dopravní prostředek, s jakoukoliv výplní spár ručně z drobných kostek nebo odseků s ložem ze živice</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</si>
  <si>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</si>
  <si>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 xml:space="preserve">položka výkazu výměr  9</t>
  </si>
  <si>
    <t>8,65</t>
  </si>
  <si>
    <t>114</t>
  </si>
  <si>
    <t>979071122</t>
  </si>
  <si>
    <t>Očištění dlažebních kostek drobných s původním spárováním živičnou směsí nebo MC</t>
  </si>
  <si>
    <t>24085876</t>
  </si>
  <si>
    <t xml:space="preserve">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</si>
  <si>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</si>
  <si>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115</t>
  </si>
  <si>
    <t>113106161</t>
  </si>
  <si>
    <t>Rozebrání dlažeb vozovek z drobných kostek s ložem z kameniva ručně</t>
  </si>
  <si>
    <t>-329186339</t>
  </si>
  <si>
    <t>Rozebrání dlažeb a dílců vozovek a ploch s přemístěním hmot na skládku na vzdálenost do 3 m nebo s naložením na dopravní prostředek, s jakoukoliv výplní spár ručně z drobných kostek nebo odseků s ložem z kameniva</t>
  </si>
  <si>
    <t>22-8,65</t>
  </si>
  <si>
    <t>116</t>
  </si>
  <si>
    <t>979071121</t>
  </si>
  <si>
    <t>Očištění dlažebních kostek drobných s původním spárováním kamenivem těženým</t>
  </si>
  <si>
    <t>1129493723</t>
  </si>
  <si>
    <t xml:space="preserve">Očištění vybouraných dlažebních kostek  od spojovacího materiálu, s uložením očištěných kostek na skládku, s odklizením odpadových hmot na hromady a s odklizením vybouraných kostek na vzdálenost do 3 m drobných, s původním vyplněním spár kamenivem těženým</t>
  </si>
  <si>
    <t>113106123</t>
  </si>
  <si>
    <t>Rozebrání dlažeb ze zámkových dlaždic komunikací pro pěší ručně</t>
  </si>
  <si>
    <t>-542801521</t>
  </si>
  <si>
    <t>Rozebrání dlažeb komunikací pro pěší s přemístěním hmot na skládku na vzdálenost do 3 m nebo s naložením na dopravní prostředek s ložem z kameniva nebo živice a s jakoukoliv výplní spár ručně ze zámkové dlažby</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</si>
  <si>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</si>
  <si>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118</t>
  </si>
  <si>
    <t>979054451</t>
  </si>
  <si>
    <t>Očištění vybouraných zámkových dlaždic s původním spárováním z kameniva těženého</t>
  </si>
  <si>
    <t>1862257293</t>
  </si>
  <si>
    <t>Očištění vybouraných prvků komunikací od spojovacího materiálu s odklizením a uložením očištěných hmot a spojovacího materiálu na skládku na vzdálenost do 10 m zámkových dlaždic s vyplněním spár kamenivem</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</si>
  <si>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</si>
  <si>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119</t>
  </si>
  <si>
    <t>113106132</t>
  </si>
  <si>
    <t>Rozebrání dlažeb z betonových nebo kamenných dlaždic komunikací pro pěší strojně pl do 50 m2</t>
  </si>
  <si>
    <t>1997396701</t>
  </si>
  <si>
    <t>Rozebrání dlažeb komunikací pro pěší s přemístěním hmot na skládku na vzdálenost do 3 m nebo s naložením na dopravní prostředek s ložem z kameniva nebo živice a s jakoukoliv výplní spár strojně plochy jednotlivě do 50 m2 z betonových nebo kameninových dlaždic, desek nebo tvarovek</t>
  </si>
  <si>
    <t xml:space="preserve">položka výkazu výměr  11</t>
  </si>
  <si>
    <t>120</t>
  </si>
  <si>
    <t>979054441</t>
  </si>
  <si>
    <t>Očištění vybouraných z desek nebo dlaždic s původním spárováním z kameniva těženého</t>
  </si>
  <si>
    <t>-11352834</t>
  </si>
  <si>
    <t>Očištění vybouraných prvků komunikací od spojovacího materiálu s odklizením a uložením očištěných hmot a spojovacího materiálu na skládku na vzdálenost do 10 m dlaždic, desek nebo tvarovek s původním vyplněním spár kamenivem těženým</t>
  </si>
  <si>
    <t>121</t>
  </si>
  <si>
    <t>113202111</t>
  </si>
  <si>
    <t>Vytrhání obrub krajníků obrubníků stojatých</t>
  </si>
  <si>
    <t>-2069357483</t>
  </si>
  <si>
    <t xml:space="preserve">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</si>
  <si>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</si>
  <si>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 xml:space="preserve">položka výkazu výměr  8</t>
  </si>
  <si>
    <t>122</t>
  </si>
  <si>
    <t>113107130</t>
  </si>
  <si>
    <t>Odstranění podkladu z betonu prostého tl 100 mm ručně</t>
  </si>
  <si>
    <t>1199594167</t>
  </si>
  <si>
    <t>Odstranění podkladů nebo krytů ručně s přemístěním hmot na skládku na vzdálenost do 3 m nebo s naložením na dopravní prostředek z betonu prostého, o tl. vrstvy do 100 mm</t>
  </si>
  <si>
    <t>"položka výkazu výměr 9</t>
  </si>
  <si>
    <t>8,85*0,2</t>
  </si>
  <si>
    <t>81*0,3</t>
  </si>
  <si>
    <t>123</t>
  </si>
  <si>
    <t>113107137</t>
  </si>
  <si>
    <t>Odstranění podkladu z betonu vyztuženého sítěmi tl 300 mm ručně</t>
  </si>
  <si>
    <t>2146696574</t>
  </si>
  <si>
    <t>Odstranění podkladů nebo krytů ručně s přemístěním hmot na skládku na vzdálenost do 3 m nebo s naložením na dopravní prostředek z betonu vyztuženého sítěmi, o tl. vrstvy přes 150 do 300 mm</t>
  </si>
  <si>
    <t xml:space="preserve">položka výkazu výměr  5</t>
  </si>
  <si>
    <t>2,6/0,3</t>
  </si>
  <si>
    <t>124</t>
  </si>
  <si>
    <t>R-096-002</t>
  </si>
  <si>
    <t>Bourání kanal vpusť</t>
  </si>
  <si>
    <t>-1971675494</t>
  </si>
  <si>
    <t xml:space="preserve">položka výkazu výměr  6</t>
  </si>
  <si>
    <t>125</t>
  </si>
  <si>
    <t>961044111</t>
  </si>
  <si>
    <t>Bourání základů z betonu prostého</t>
  </si>
  <si>
    <t>687941643</t>
  </si>
  <si>
    <t xml:space="preserve">Bourání základů z betonu  prostého</t>
  </si>
  <si>
    <t>"položka výkazu výměr 4</t>
  </si>
  <si>
    <t>0,07</t>
  </si>
  <si>
    <t>126</t>
  </si>
  <si>
    <t>113107170</t>
  </si>
  <si>
    <t>Odstranění podkladu z betonu prostého tl 100 mm strojně pl přes 50 do 200 m2</t>
  </si>
  <si>
    <t>-817778761</t>
  </si>
  <si>
    <t>Odstranění podkladů nebo krytů strojně plochy jednotlivě přes 50 m2 do 200 m2 s přemístěním hmot na skládku na vzdálenost do 20 m nebo s naložením na dopravní prostředek z betonu prostého, o tl. vrstvy do 100 mm</t>
  </si>
  <si>
    <t xml:space="preserve">položka výkazu výměr  4</t>
  </si>
  <si>
    <t>189*0,3</t>
  </si>
  <si>
    <t>294*0,25</t>
  </si>
  <si>
    <t>294*0,4</t>
  </si>
  <si>
    <t>472*0,15</t>
  </si>
  <si>
    <t>127</t>
  </si>
  <si>
    <t>113107331</t>
  </si>
  <si>
    <t>Odstranění podkladu z betonu prostého tl 150 mm strojně pl do 50 m2</t>
  </si>
  <si>
    <t>-1399495705</t>
  </si>
  <si>
    <t>Odstranění podkladů nebo krytů strojně plochy jednotlivě do 50 m2 s přemístěním hmot na skládku na vzdálenost do 3 m nebo s naložením na dopravní prostředek z betonu prostého, o tl. vrstvy přes 100 do 150 mm</t>
  </si>
  <si>
    <t>128</t>
  </si>
  <si>
    <t>-2098663117</t>
  </si>
  <si>
    <t>0,07*2</t>
  </si>
  <si>
    <t>"položka výkazu výměr 5</t>
  </si>
  <si>
    <t>2,6*2</t>
  </si>
  <si>
    <t>"položka výkazu výměr 6</t>
  </si>
  <si>
    <t>1*0,4</t>
  </si>
  <si>
    <t>"položka výkazu výměr 8</t>
  </si>
  <si>
    <t>81*0,205</t>
  </si>
  <si>
    <t>81*0,3*0,24</t>
  </si>
  <si>
    <t>(22-8,65)*0,260</t>
  </si>
  <si>
    <t>8,65*0,388</t>
  </si>
  <si>
    <t>8,85*0,2*0,240</t>
  </si>
  <si>
    <t>"položka výkazu výměr 10</t>
  </si>
  <si>
    <t>78*0,260</t>
  </si>
  <si>
    <t>"položka výkazu výměr 11</t>
  </si>
  <si>
    <t>47*0,255</t>
  </si>
  <si>
    <t>6,8*0,388</t>
  </si>
  <si>
    <t>129</t>
  </si>
  <si>
    <t>1509142459</t>
  </si>
  <si>
    <t>29,5*0,260</t>
  </si>
  <si>
    <t>4*0,255</t>
  </si>
  <si>
    <t>130</t>
  </si>
  <si>
    <t>997221561</t>
  </si>
  <si>
    <t>Vodorovná doprava suti z kusových materiálů do 1 km</t>
  </si>
  <si>
    <t>1488149892</t>
  </si>
  <si>
    <t xml:space="preserve">Vodorovná doprava suti  bez naložení, ale se složením a s hrubým urovnáním z kusových materiálů, na vzdálenost do 1 km</t>
  </si>
  <si>
    <t>(78-29,5)*0,260</t>
  </si>
  <si>
    <t>(47-4)*0,255</t>
  </si>
  <si>
    <t>131</t>
  </si>
  <si>
    <t>997221569</t>
  </si>
  <si>
    <t>Příplatek ZKD 1 km u vodorovné dopravy suti z kusových materiálů</t>
  </si>
  <si>
    <t>-126158796</t>
  </si>
  <si>
    <t>skládka 2 km</t>
  </si>
  <si>
    <t>0,07*2*4</t>
  </si>
  <si>
    <t>2,6*2*4</t>
  </si>
  <si>
    <t>1*0,4*4</t>
  </si>
  <si>
    <t>81*0,205*4</t>
  </si>
  <si>
    <t>81*0,3*0,24*4</t>
  </si>
  <si>
    <t>8,85*0,2*0,240*4</t>
  </si>
  <si>
    <t>132</t>
  </si>
  <si>
    <t>997013801</t>
  </si>
  <si>
    <t>Poplatek za uložení na skládce (skládkovné) stavebního odpadu betonového kód odpadu 170 101</t>
  </si>
  <si>
    <t>-1317474549</t>
  </si>
  <si>
    <t>Poplatek za uložení stavebního odpadu na skládce (skládkovné) z prostého betonu zatříděného do Katalogu odpadů pod kódem 170 101</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</si>
  <si>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</si>
  <si>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133</t>
  </si>
  <si>
    <t>997221845</t>
  </si>
  <si>
    <t>Poplatek za uložení na skládce (skládkovné) odpadu asfaltového bez dehtu kód odpadu 170 302</t>
  </si>
  <si>
    <t>118437151</t>
  </si>
  <si>
    <t>Poplatek za uložení stavebního odpadu na skládce (skládkovné) asfaltového bez obsahu dehtu zatříděného do Katalogu odpadů pod kódem 170 302</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</si>
  <si>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</si>
  <si>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134</t>
  </si>
  <si>
    <t>997221855</t>
  </si>
  <si>
    <t>Poplatek za uložení na skládce (skládkovné) zeminy a kameniva kód odpadu 170 504</t>
  </si>
  <si>
    <t>1519167727</t>
  </si>
  <si>
    <t>135</t>
  </si>
  <si>
    <t>899202211</t>
  </si>
  <si>
    <t>Demontáž mříží litinových včetně rámů hmotnosti přes 50 do 100 kg</t>
  </si>
  <si>
    <t>-221909163</t>
  </si>
  <si>
    <t>Demontáž mříží litinových včetně rámů, hmotnosti jednotlivě přes 50 do 100 Kg</t>
  </si>
  <si>
    <t>136</t>
  </si>
  <si>
    <t>899103211</t>
  </si>
  <si>
    <t>Demontáž poklopů litinových nebo ocelových včetně rámů hmotnosti přes 100 do 150 kg</t>
  </si>
  <si>
    <t>-704516358</t>
  </si>
  <si>
    <t>Demontáž poklopů litinových a ocelových včetně rámů, hmotnosti jednotlivě přes 100 do 150 Kg</t>
  </si>
  <si>
    <t>137</t>
  </si>
  <si>
    <t>997221612</t>
  </si>
  <si>
    <t>Nakládání vybouraných hmot na dopravní prostředky pro vodorovnou dopravu</t>
  </si>
  <si>
    <t>1705456728</t>
  </si>
  <si>
    <t xml:space="preserve">Nakládání na dopravní prostředky  pro vodorovnou dopravu vybouraných hmot</t>
  </si>
  <si>
    <t>1*0,1</t>
  </si>
  <si>
    <t>6*0,15</t>
  </si>
  <si>
    <t>138</t>
  </si>
  <si>
    <t>997221571</t>
  </si>
  <si>
    <t>Vodorovná doprava vybouraných hmot do 1 km</t>
  </si>
  <si>
    <t>-868500643</t>
  </si>
  <si>
    <t xml:space="preserve">Vodorovná doprava vybouraných hmot  bez naložení, ale se složením a s hrubým urovnáním na vzdálenost do 1 km</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</si>
  <si>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</si>
  <si>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139</t>
  </si>
  <si>
    <t>997221579</t>
  </si>
  <si>
    <t>Příplatek ZKD 1 km u vodorovné dopravy vybouraných hmot</t>
  </si>
  <si>
    <t>-703130687</t>
  </si>
  <si>
    <t xml:space="preserve">Vodorovná doprava vybouraných hmot  bez naložení, ale se složením a s hrubým urovnáním na vzdálenost Příplatek k ceně za každý další i započatý 1 km přes 1 km</t>
  </si>
  <si>
    <t xml:space="preserve">"2 km </t>
  </si>
  <si>
    <t>2 - VON - VEDLEJŠÍ A OSTATNÍ NÁKLADY</t>
  </si>
  <si>
    <t>2-1 - VON - VEDLEJŠÍ A OSTATNÍ NÁKLADY- soupis prací</t>
  </si>
  <si>
    <t>21121</t>
  </si>
  <si>
    <t>42.11.20</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</si>
  <si>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</si>
  <si>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</si>
  <si>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</si>
  <si>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</si>
  <si>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</si>
  <si>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</si>
  <si>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</si>
  <si>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</si>
  <si>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012103000</t>
  </si>
  <si>
    <t>Geodetické práce před výstavbou</t>
  </si>
  <si>
    <t>soubor</t>
  </si>
  <si>
    <t>1024</t>
  </si>
  <si>
    <t>1445985115</t>
  </si>
  <si>
    <t xml:space="preserve">Poznámka k položce:_x000d_
Dokumentace zakrývaných konstrukcí a liniových staveb geodetickým zaměřením v papírové a elektronické podobě._x000d_
-zaměření zakrývaných konstrukcí a liniových staveb,_x000d_
</t>
  </si>
  <si>
    <t>Součet</t>
  </si>
  <si>
    <t>012203000</t>
  </si>
  <si>
    <t>Geodetické práce při provádění stavby</t>
  </si>
  <si>
    <t>soub</t>
  </si>
  <si>
    <t>-785591013</t>
  </si>
  <si>
    <t>012303000</t>
  </si>
  <si>
    <t>Geodetické práce po výstavbě</t>
  </si>
  <si>
    <t>-1633640317</t>
  </si>
  <si>
    <t>Poznámka k položce:_x000d_
Dokumentace skutečného stavu geodetickým zaměřením v papírové a elektronické podobě viz VOP</t>
  </si>
  <si>
    <t>013254000</t>
  </si>
  <si>
    <t>Dokumentace skutečného provedení stavby</t>
  </si>
  <si>
    <t>1356182901</t>
  </si>
  <si>
    <t>Poznámka k položce:_x000d_
Dokumentace skutečného provedení v rozsahu dle platné vyhlášky na dokumentaci staveb v počtu dle SOD a VOP (3 x papírově a 3 x elektronicky )</t>
  </si>
  <si>
    <t>VRN3</t>
  </si>
  <si>
    <t>Zařízení staveniště</t>
  </si>
  <si>
    <t>030001001</t>
  </si>
  <si>
    <t>Náklady na zřízení zařízení staveniště v souladu s ZOV</t>
  </si>
  <si>
    <t>643939738</t>
  </si>
  <si>
    <t>Poznámka k položce:_x000d_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</si>
  <si>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</si>
  <si>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</si>
  <si>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-1841303737</t>
  </si>
  <si>
    <t>Poznámka k položce:_x000d_
Náklady na vybavení objektů, náklady na energie, úklid, údržba, osvětlení, oplocení, opravy na objektech ZS, čištění ploch, zabezpečení staveniště,mobilní WC</t>
  </si>
  <si>
    <t>039001003</t>
  </si>
  <si>
    <t>Zrušení zařízení staveniště</t>
  </si>
  <si>
    <t>-2132335392</t>
  </si>
  <si>
    <t>Poznámka k položce:_x000d_
odstranění objektu ZS včetně přípojek a jejich odvozu, uvedení pozemku do původního stavu včetně nákladů s tím spojených</t>
  </si>
  <si>
    <t>VRN9</t>
  </si>
  <si>
    <t>Ostatní náklady</t>
  </si>
  <si>
    <t>034303000</t>
  </si>
  <si>
    <t>Dopravní značení na staveništi</t>
  </si>
  <si>
    <t>1769779103</t>
  </si>
  <si>
    <t>Poznámka k položce:_x000d_
Náklady související s plněním povinností zhotovitele požadované v SOD a VOP, např.:_x000d_
- náklady na zřízení bankovních záruk_x000d_
- náklady spojené vypracováním technologických postupů_x000d_
- náklady na vypracování ohlášení změn a změnových listů_x000d_
- náklady spojené s předáním díla _x000d_
atd.</t>
  </si>
  <si>
    <t>E.Zásady organizace výstavby</t>
  </si>
  <si>
    <t>041403001</t>
  </si>
  <si>
    <t>Náklady na zajištění kolektivní bezpečnosti osob</t>
  </si>
  <si>
    <t>839279552</t>
  </si>
  <si>
    <t>Poznámka k položce:_x000d_
zábradlí,umožnění přechodu pro pěší</t>
  </si>
  <si>
    <t>012103101</t>
  </si>
  <si>
    <t>Vytýčení inženýrských sítí</t>
  </si>
  <si>
    <t>-1200314717</t>
  </si>
  <si>
    <t>Poznámka k položce:_x000d_
Vytýčení inženýrských sítí dotčených nebo souvisejících se stavbou před nebo v průběhu výstavby</t>
  </si>
  <si>
    <t xml:space="preserve">"vytýčení stávajících inž. sítí"      1,0</t>
  </si>
  <si>
    <t>043103001</t>
  </si>
  <si>
    <t xml:space="preserve">Náklady na provedení zkoušek, revizí a měření </t>
  </si>
  <si>
    <t>-605105537</t>
  </si>
  <si>
    <t>Revize elektro, Statické zatěžovací zkouška pláně</t>
  </si>
  <si>
    <t xml:space="preserve">Poznámka k položce:_x000d_
Náklady na provedení zkoušek, revizí a měření, které jsou vyžadovány v  technických normách a dalších předpisech ve vztahu k prováděným pracím, dodávkám a službám a jejichž počet a druh by měl být specifikovaný v dokumentu KZP vyhotoveným zhotovitelem.</t>
  </si>
  <si>
    <t>090001002</t>
  </si>
  <si>
    <t>Ostatní náklady vyplývající ze znění SOD a VOP</t>
  </si>
  <si>
    <t>262144</t>
  </si>
  <si>
    <t>2079137234</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</si>
</sst>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31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20" fillId="0" borderId="4" xfId="0" applyFont="1" applyBorder="1" applyAlignment="1" applyProtection="1">
      <alignment horizontal="left" vertical="center"/>
    </xf>
    <xf numFmtId="0" fontId="0" fillId="0" borderId="4" xfId="0" applyFont="1" applyBorder="1" applyAlignment="1" applyProtection="1">
      <alignment vertical="center"/>
    </xf>
    <xf numFmtId="0" fontId="1" fillId="0" borderId="5" xfId="0" applyFont="1" applyBorder="1" applyAlignment="1" applyProtection="1">
      <alignment horizontal="lef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5" fillId="0" borderId="0" xfId="0" applyNumberFormat="1" applyFont="1" applyAlignment="1" applyProtection="1"/>
    <xf numFmtId="166" fontId="34" fillId="0" borderId="12"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0" fontId="8" fillId="0" borderId="15" xfId="0"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0" fontId="24" fillId="0" borderId="15" xfId="0" applyFont="1" applyBorder="1" applyAlignment="1" applyProtection="1">
      <alignment horizontal="lef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14" xfId="0" applyFont="1" applyBorder="1" applyAlignment="1" applyProtection="1">
      <alignment vertical="center"/>
    </xf>
    <xf numFmtId="0" fontId="38"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9" fillId="0" borderId="22" xfId="0" applyFont="1" applyBorder="1" applyAlignment="1" applyProtection="1">
      <alignment horizontal="center" vertical="center"/>
    </xf>
    <xf numFmtId="49" fontId="39" fillId="0" borderId="22" xfId="0" applyNumberFormat="1" applyFont="1" applyBorder="1" applyAlignment="1" applyProtection="1">
      <alignment horizontal="left" vertical="center" wrapText="1"/>
    </xf>
    <xf numFmtId="0" fontId="39" fillId="0" borderId="22" xfId="0" applyFont="1" applyBorder="1" applyAlignment="1" applyProtection="1">
      <alignment horizontal="left" vertical="center" wrapText="1"/>
    </xf>
    <xf numFmtId="0" fontId="39" fillId="0" borderId="22" xfId="0" applyFont="1" applyBorder="1" applyAlignment="1" applyProtection="1">
      <alignment horizontal="center" vertical="center" wrapText="1"/>
    </xf>
    <xf numFmtId="167" fontId="39" fillId="0" borderId="22" xfId="0" applyNumberFormat="1" applyFont="1" applyBorder="1" applyAlignment="1" applyProtection="1">
      <alignment vertical="center"/>
    </xf>
    <xf numFmtId="4" fontId="39" fillId="2"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xf>
    <xf numFmtId="0" fontId="40" fillId="0" borderId="3" xfId="0" applyFont="1" applyBorder="1" applyAlignment="1">
      <alignment vertical="center"/>
    </xf>
    <xf numFmtId="0" fontId="39" fillId="2" borderId="14"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38" fillId="0" borderId="0" xfId="0" applyFont="1" applyAlignment="1" applyProtection="1">
      <alignment vertical="top" wrapText="1"/>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 fillId="0" borderId="0" xfId="0" applyFont="1" applyAlignment="1" applyProtection="1">
      <alignment horizontal="left" vertical="top"/>
      <protection locked="0"/>
    </xf>
    <xf numFmtId="0" fontId="2" fillId="0" borderId="0" xfId="0" applyFont="1" applyAlignment="1">
      <alignment horizontal="left" vertical="top"/>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2" fillId="0" borderId="19" xfId="0" applyFont="1" applyBorder="1" applyAlignment="1" applyProtection="1">
      <alignment vertical="center"/>
    </xf>
    <xf numFmtId="0" fontId="12" fillId="0" borderId="20" xfId="0" applyFont="1" applyBorder="1" applyAlignment="1" applyProtection="1">
      <alignment vertical="center"/>
    </xf>
    <xf numFmtId="0" fontId="12"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6" t="s">
        <v>0</v>
      </c>
      <c r="AZ1" s="16" t="s">
        <v>1</v>
      </c>
      <c r="BA1" s="16" t="s">
        <v>2</v>
      </c>
      <c r="BB1" s="16" t="s">
        <v>3</v>
      </c>
      <c r="BT1" s="16" t="s">
        <v>4</v>
      </c>
      <c r="BU1" s="16" t="s">
        <v>4</v>
      </c>
      <c r="BV1" s="16" t="s">
        <v>5</v>
      </c>
    </row>
    <row r="2" ht="36.96" customHeight="1">
      <c r="AR2"/>
      <c r="BS2" s="17" t="s">
        <v>6</v>
      </c>
      <c r="BT2" s="17" t="s">
        <v>7</v>
      </c>
    </row>
    <row r="3"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18</v>
      </c>
    </row>
    <row r="7" ht="12" customHeight="1">
      <c r="B7" s="21"/>
      <c r="C7" s="22"/>
      <c r="D7" s="32" t="s">
        <v>19</v>
      </c>
      <c r="E7" s="22"/>
      <c r="F7" s="22"/>
      <c r="G7" s="22"/>
      <c r="H7" s="22"/>
      <c r="I7" s="22"/>
      <c r="J7" s="22"/>
      <c r="K7" s="27" t="s">
        <v>20</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21</v>
      </c>
      <c r="AL7" s="22"/>
      <c r="AM7" s="22"/>
      <c r="AN7" s="27" t="s">
        <v>22</v>
      </c>
      <c r="AO7" s="22"/>
      <c r="AP7" s="22"/>
      <c r="AQ7" s="22"/>
      <c r="AR7" s="20"/>
      <c r="BE7" s="31"/>
      <c r="BS7" s="17" t="s">
        <v>23</v>
      </c>
    </row>
    <row r="8" ht="12" customHeight="1">
      <c r="B8" s="21"/>
      <c r="C8" s="22"/>
      <c r="D8" s="32" t="s">
        <v>24</v>
      </c>
      <c r="E8" s="22"/>
      <c r="F8" s="22"/>
      <c r="G8" s="22"/>
      <c r="H8" s="22"/>
      <c r="I8" s="22"/>
      <c r="J8" s="22"/>
      <c r="K8" s="27" t="s">
        <v>25</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26</v>
      </c>
      <c r="AL8" s="22"/>
      <c r="AM8" s="22"/>
      <c r="AN8" s="33" t="s">
        <v>27</v>
      </c>
      <c r="AO8" s="22"/>
      <c r="AP8" s="22"/>
      <c r="AQ8" s="22"/>
      <c r="AR8" s="20"/>
      <c r="BE8" s="31"/>
      <c r="BS8" s="17" t="s">
        <v>28</v>
      </c>
    </row>
    <row r="9" ht="29.28" customHeight="1">
      <c r="B9" s="21"/>
      <c r="C9" s="22"/>
      <c r="D9" s="26" t="s">
        <v>29</v>
      </c>
      <c r="E9" s="22"/>
      <c r="F9" s="22"/>
      <c r="G9" s="22"/>
      <c r="H9" s="22"/>
      <c r="I9" s="22"/>
      <c r="J9" s="22"/>
      <c r="K9" s="34" t="s">
        <v>30</v>
      </c>
      <c r="L9" s="22"/>
      <c r="M9" s="22"/>
      <c r="N9" s="22"/>
      <c r="O9" s="22"/>
      <c r="P9" s="22"/>
      <c r="Q9" s="22"/>
      <c r="R9" s="22"/>
      <c r="S9" s="22"/>
      <c r="T9" s="22"/>
      <c r="U9" s="22"/>
      <c r="V9" s="22"/>
      <c r="W9" s="22"/>
      <c r="X9" s="22"/>
      <c r="Y9" s="22"/>
      <c r="Z9" s="22"/>
      <c r="AA9" s="22"/>
      <c r="AB9" s="22"/>
      <c r="AC9" s="22"/>
      <c r="AD9" s="22"/>
      <c r="AE9" s="22"/>
      <c r="AF9" s="22"/>
      <c r="AG9" s="22"/>
      <c r="AH9" s="22"/>
      <c r="AI9" s="22"/>
      <c r="AJ9" s="22"/>
      <c r="AK9" s="26" t="s">
        <v>31</v>
      </c>
      <c r="AL9" s="22"/>
      <c r="AM9" s="22"/>
      <c r="AN9" s="34" t="s">
        <v>32</v>
      </c>
      <c r="AO9" s="22"/>
      <c r="AP9" s="22"/>
      <c r="AQ9" s="22"/>
      <c r="AR9" s="20"/>
      <c r="BE9" s="31"/>
      <c r="BS9" s="17" t="s">
        <v>33</v>
      </c>
    </row>
    <row r="10" ht="12" customHeight="1">
      <c r="B10" s="21"/>
      <c r="C10" s="22"/>
      <c r="D10" s="32" t="s">
        <v>34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35</v>
      </c>
      <c r="AL10" s="22"/>
      <c r="AM10" s="22"/>
      <c r="AN10" s="27" t="s">
        <v>36</v>
      </c>
      <c r="AO10" s="22"/>
      <c r="AP10" s="22"/>
      <c r="AQ10" s="22"/>
      <c r="AR10" s="20"/>
      <c r="BE10" s="31"/>
      <c r="BS10" s="17" t="s">
        <v>18</v>
      </c>
    </row>
    <row r="11" ht="18.48" customHeight="1">
      <c r="B11" s="21"/>
      <c r="C11" s="22"/>
      <c r="D11" s="22"/>
      <c r="E11" s="27" t="s">
        <v>37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38</v>
      </c>
      <c r="AL11" s="22"/>
      <c r="AM11" s="22"/>
      <c r="AN11" s="27" t="s">
        <v>39</v>
      </c>
      <c r="AO11" s="22"/>
      <c r="AP11" s="22"/>
      <c r="AQ11" s="22"/>
      <c r="AR11" s="20"/>
      <c r="BE11" s="31"/>
      <c r="BS11" s="17" t="s">
        <v>18</v>
      </c>
    </row>
    <row r="12"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18</v>
      </c>
    </row>
    <row r="13" ht="12" customHeight="1">
      <c r="B13" s="21"/>
      <c r="C13" s="22"/>
      <c r="D13" s="32" t="s">
        <v>40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35</v>
      </c>
      <c r="AL13" s="22"/>
      <c r="AM13" s="22"/>
      <c r="AN13" s="35" t="s">
        <v>41</v>
      </c>
      <c r="AO13" s="22"/>
      <c r="AP13" s="22"/>
      <c r="AQ13" s="22"/>
      <c r="AR13" s="20"/>
      <c r="BE13" s="31"/>
      <c r="BS13" s="17" t="s">
        <v>18</v>
      </c>
    </row>
    <row r="14">
      <c r="B14" s="21"/>
      <c r="C14" s="22"/>
      <c r="D14" s="22"/>
      <c r="E14" s="35" t="s">
        <v>41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2" t="s">
        <v>38</v>
      </c>
      <c r="AL14" s="22"/>
      <c r="AM14" s="22"/>
      <c r="AN14" s="35" t="s">
        <v>41</v>
      </c>
      <c r="AO14" s="22"/>
      <c r="AP14" s="22"/>
      <c r="AQ14" s="22"/>
      <c r="AR14" s="20"/>
      <c r="BE14" s="31"/>
      <c r="BS14" s="17" t="s">
        <v>18</v>
      </c>
    </row>
    <row r="15"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ht="12" customHeight="1">
      <c r="B16" s="21"/>
      <c r="C16" s="22"/>
      <c r="D16" s="32" t="s">
        <v>42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35</v>
      </c>
      <c r="AL16" s="22"/>
      <c r="AM16" s="22"/>
      <c r="AN16" s="27" t="s">
        <v>43</v>
      </c>
      <c r="AO16" s="22"/>
      <c r="AP16" s="22"/>
      <c r="AQ16" s="22"/>
      <c r="AR16" s="20"/>
      <c r="BE16" s="31"/>
      <c r="BS16" s="17" t="s">
        <v>4</v>
      </c>
    </row>
    <row r="17" ht="18.48" customHeight="1">
      <c r="B17" s="21"/>
      <c r="C17" s="22"/>
      <c r="D17" s="22"/>
      <c r="E17" s="27" t="s">
        <v>44</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38</v>
      </c>
      <c r="AL17" s="22"/>
      <c r="AM17" s="22"/>
      <c r="AN17" s="27" t="s">
        <v>45</v>
      </c>
      <c r="AO17" s="22"/>
      <c r="AP17" s="22"/>
      <c r="AQ17" s="22"/>
      <c r="AR17" s="20"/>
      <c r="BE17" s="31"/>
      <c r="BS17" s="17" t="s">
        <v>4</v>
      </c>
    </row>
    <row r="18"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ht="12" customHeight="1">
      <c r="B19" s="21"/>
      <c r="C19" s="22"/>
      <c r="D19" s="32" t="s">
        <v>46</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35</v>
      </c>
      <c r="AL19" s="22"/>
      <c r="AM19" s="22"/>
      <c r="AN19" s="27" t="s">
        <v>1</v>
      </c>
      <c r="AO19" s="22"/>
      <c r="AP19" s="22"/>
      <c r="AQ19" s="22"/>
      <c r="AR19" s="20"/>
      <c r="BE19" s="31"/>
      <c r="BS19" s="17" t="s">
        <v>6</v>
      </c>
    </row>
    <row r="20" ht="18.48" customHeight="1">
      <c r="B20" s="21"/>
      <c r="C20" s="22"/>
      <c r="D20" s="22"/>
      <c r="E20" s="27" t="s">
        <v>47</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38</v>
      </c>
      <c r="AL20" s="22"/>
      <c r="AM20" s="22"/>
      <c r="AN20" s="27" t="s">
        <v>1</v>
      </c>
      <c r="AO20" s="22"/>
      <c r="AP20" s="22"/>
      <c r="AQ20" s="22"/>
      <c r="AR20" s="20"/>
      <c r="BE20" s="31"/>
      <c r="BS20" s="17" t="s">
        <v>48</v>
      </c>
    </row>
    <row r="2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ht="12" customHeight="1">
      <c r="B22" s="21"/>
      <c r="C22" s="22"/>
      <c r="D22" s="32" t="s">
        <v>49</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ht="51" customHeight="1">
      <c r="B23" s="21"/>
      <c r="C23" s="22"/>
      <c r="D23" s="22"/>
      <c r="E23" s="37" t="s">
        <v>50</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2"/>
      <c r="AP23" s="22"/>
      <c r="AQ23" s="22"/>
      <c r="AR23" s="20"/>
      <c r="BE23" s="31"/>
    </row>
    <row r="24"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ht="6.96" customHeight="1">
      <c r="B25" s="21"/>
      <c r="C25" s="22"/>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2"/>
      <c r="AQ25" s="22"/>
      <c r="AR25" s="20"/>
      <c r="BE25" s="31"/>
    </row>
    <row r="26" s="1" customFormat="1" ht="25.92" customHeight="1">
      <c r="B26" s="39"/>
      <c r="C26" s="40"/>
      <c r="D26" s="41" t="s">
        <v>51</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1" customFormat="1" ht="6.96" customHeight="1">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1" customFormat="1">
      <c r="B28" s="39"/>
      <c r="C28" s="40"/>
      <c r="D28" s="40"/>
      <c r="E28" s="40"/>
      <c r="F28" s="40"/>
      <c r="G28" s="40"/>
      <c r="H28" s="40"/>
      <c r="I28" s="40"/>
      <c r="J28" s="40"/>
      <c r="K28" s="40"/>
      <c r="L28" s="45" t="s">
        <v>52</v>
      </c>
      <c r="M28" s="45"/>
      <c r="N28" s="45"/>
      <c r="O28" s="45"/>
      <c r="P28" s="45"/>
      <c r="Q28" s="40"/>
      <c r="R28" s="40"/>
      <c r="S28" s="40"/>
      <c r="T28" s="40"/>
      <c r="U28" s="40"/>
      <c r="V28" s="40"/>
      <c r="W28" s="45" t="s">
        <v>53</v>
      </c>
      <c r="X28" s="45"/>
      <c r="Y28" s="45"/>
      <c r="Z28" s="45"/>
      <c r="AA28" s="45"/>
      <c r="AB28" s="45"/>
      <c r="AC28" s="45"/>
      <c r="AD28" s="45"/>
      <c r="AE28" s="45"/>
      <c r="AF28" s="40"/>
      <c r="AG28" s="40"/>
      <c r="AH28" s="40"/>
      <c r="AI28" s="40"/>
      <c r="AJ28" s="40"/>
      <c r="AK28" s="45" t="s">
        <v>54</v>
      </c>
      <c r="AL28" s="45"/>
      <c r="AM28" s="45"/>
      <c r="AN28" s="45"/>
      <c r="AO28" s="45"/>
      <c r="AP28" s="40"/>
      <c r="AQ28" s="40"/>
      <c r="AR28" s="44"/>
      <c r="BE28" s="31"/>
    </row>
    <row r="29" s="2" customFormat="1" ht="14.4" customHeight="1">
      <c r="B29" s="46"/>
      <c r="C29" s="47"/>
      <c r="D29" s="32" t="s">
        <v>55</v>
      </c>
      <c r="E29" s="47"/>
      <c r="F29" s="32" t="s">
        <v>56</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2" customFormat="1" ht="14.4" customHeight="1">
      <c r="B30" s="46"/>
      <c r="C30" s="47"/>
      <c r="D30" s="47"/>
      <c r="E30" s="47"/>
      <c r="F30" s="32" t="s">
        <v>57</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2" customFormat="1" ht="14.4" customHeight="1">
      <c r="B31" s="46"/>
      <c r="C31" s="47"/>
      <c r="D31" s="47"/>
      <c r="E31" s="47"/>
      <c r="F31" s="32" t="s">
        <v>58</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2" customFormat="1" ht="14.4" customHeight="1">
      <c r="B32" s="46"/>
      <c r="C32" s="47"/>
      <c r="D32" s="47"/>
      <c r="E32" s="47"/>
      <c r="F32" s="32" t="s">
        <v>59</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2" customFormat="1" ht="14.4" customHeight="1">
      <c r="B33" s="46"/>
      <c r="C33" s="47"/>
      <c r="D33" s="47"/>
      <c r="E33" s="47"/>
      <c r="F33" s="32" t="s">
        <v>60</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1" customFormat="1" ht="6.96" customHeight="1">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1" customFormat="1" ht="25.92" customHeight="1">
      <c r="B35" s="39"/>
      <c r="C35" s="52"/>
      <c r="D35" s="53" t="s">
        <v>61</v>
      </c>
      <c r="E35" s="54"/>
      <c r="F35" s="54"/>
      <c r="G35" s="54"/>
      <c r="H35" s="54"/>
      <c r="I35" s="54"/>
      <c r="J35" s="54"/>
      <c r="K35" s="54"/>
      <c r="L35" s="54"/>
      <c r="M35" s="54"/>
      <c r="N35" s="54"/>
      <c r="O35" s="54"/>
      <c r="P35" s="54"/>
      <c r="Q35" s="54"/>
      <c r="R35" s="54"/>
      <c r="S35" s="54"/>
      <c r="T35" s="55" t="s">
        <v>62</v>
      </c>
      <c r="U35" s="54"/>
      <c r="V35" s="54"/>
      <c r="W35" s="54"/>
      <c r="X35" s="56" t="s">
        <v>63</v>
      </c>
      <c r="Y35" s="54"/>
      <c r="Z35" s="54"/>
      <c r="AA35" s="54"/>
      <c r="AB35" s="54"/>
      <c r="AC35" s="54"/>
      <c r="AD35" s="54"/>
      <c r="AE35" s="54"/>
      <c r="AF35" s="54"/>
      <c r="AG35" s="54"/>
      <c r="AH35" s="54"/>
      <c r="AI35" s="54"/>
      <c r="AJ35" s="54"/>
      <c r="AK35" s="57">
        <f>SUM(AK26:AK33)</f>
        <v>0</v>
      </c>
      <c r="AL35" s="54"/>
      <c r="AM35" s="54"/>
      <c r="AN35" s="54"/>
      <c r="AO35" s="58"/>
      <c r="AP35" s="52"/>
      <c r="AQ35" s="52"/>
      <c r="AR35" s="44"/>
    </row>
    <row r="36" s="1" customFormat="1" ht="6.96" customHeight="1">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row>
    <row r="37" s="1" customFormat="1" ht="14.4" customHeight="1">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row>
    <row r="38"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1" customFormat="1" ht="14.4" customHeight="1">
      <c r="B49" s="39"/>
      <c r="C49" s="40"/>
      <c r="D49" s="59" t="s">
        <v>64</v>
      </c>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59" t="s">
        <v>65</v>
      </c>
      <c r="AI49" s="60"/>
      <c r="AJ49" s="60"/>
      <c r="AK49" s="60"/>
      <c r="AL49" s="60"/>
      <c r="AM49" s="60"/>
      <c r="AN49" s="60"/>
      <c r="AO49" s="60"/>
      <c r="AP49" s="40"/>
      <c r="AQ49" s="40"/>
      <c r="AR49" s="44"/>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1" customFormat="1">
      <c r="B60" s="39"/>
      <c r="C60" s="40"/>
      <c r="D60" s="61" t="s">
        <v>66</v>
      </c>
      <c r="E60" s="42"/>
      <c r="F60" s="42"/>
      <c r="G60" s="42"/>
      <c r="H60" s="42"/>
      <c r="I60" s="42"/>
      <c r="J60" s="42"/>
      <c r="K60" s="42"/>
      <c r="L60" s="42"/>
      <c r="M60" s="42"/>
      <c r="N60" s="42"/>
      <c r="O60" s="42"/>
      <c r="P60" s="42"/>
      <c r="Q60" s="42"/>
      <c r="R60" s="42"/>
      <c r="S60" s="42"/>
      <c r="T60" s="42"/>
      <c r="U60" s="42"/>
      <c r="V60" s="61" t="s">
        <v>67</v>
      </c>
      <c r="W60" s="42"/>
      <c r="X60" s="42"/>
      <c r="Y60" s="42"/>
      <c r="Z60" s="42"/>
      <c r="AA60" s="42"/>
      <c r="AB60" s="42"/>
      <c r="AC60" s="42"/>
      <c r="AD60" s="42"/>
      <c r="AE60" s="42"/>
      <c r="AF60" s="42"/>
      <c r="AG60" s="42"/>
      <c r="AH60" s="61" t="s">
        <v>66</v>
      </c>
      <c r="AI60" s="42"/>
      <c r="AJ60" s="42"/>
      <c r="AK60" s="42"/>
      <c r="AL60" s="42"/>
      <c r="AM60" s="61" t="s">
        <v>67</v>
      </c>
      <c r="AN60" s="42"/>
      <c r="AO60" s="42"/>
      <c r="AP60" s="40"/>
      <c r="AQ60" s="40"/>
      <c r="AR60" s="44"/>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1" customFormat="1">
      <c r="B64" s="39"/>
      <c r="C64" s="40"/>
      <c r="D64" s="59" t="s">
        <v>68</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59" t="s">
        <v>69</v>
      </c>
      <c r="AI64" s="60"/>
      <c r="AJ64" s="60"/>
      <c r="AK64" s="60"/>
      <c r="AL64" s="60"/>
      <c r="AM64" s="60"/>
      <c r="AN64" s="60"/>
      <c r="AO64" s="60"/>
      <c r="AP64" s="40"/>
      <c r="AQ64" s="40"/>
      <c r="AR64" s="44"/>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1" customFormat="1">
      <c r="B75" s="39"/>
      <c r="C75" s="40"/>
      <c r="D75" s="61" t="s">
        <v>66</v>
      </c>
      <c r="E75" s="42"/>
      <c r="F75" s="42"/>
      <c r="G75" s="42"/>
      <c r="H75" s="42"/>
      <c r="I75" s="42"/>
      <c r="J75" s="42"/>
      <c r="K75" s="42"/>
      <c r="L75" s="42"/>
      <c r="M75" s="42"/>
      <c r="N75" s="42"/>
      <c r="O75" s="42"/>
      <c r="P75" s="42"/>
      <c r="Q75" s="42"/>
      <c r="R75" s="42"/>
      <c r="S75" s="42"/>
      <c r="T75" s="42"/>
      <c r="U75" s="42"/>
      <c r="V75" s="61" t="s">
        <v>67</v>
      </c>
      <c r="W75" s="42"/>
      <c r="X75" s="42"/>
      <c r="Y75" s="42"/>
      <c r="Z75" s="42"/>
      <c r="AA75" s="42"/>
      <c r="AB75" s="42"/>
      <c r="AC75" s="42"/>
      <c r="AD75" s="42"/>
      <c r="AE75" s="42"/>
      <c r="AF75" s="42"/>
      <c r="AG75" s="42"/>
      <c r="AH75" s="61" t="s">
        <v>66</v>
      </c>
      <c r="AI75" s="42"/>
      <c r="AJ75" s="42"/>
      <c r="AK75" s="42"/>
      <c r="AL75" s="42"/>
      <c r="AM75" s="61" t="s">
        <v>67</v>
      </c>
      <c r="AN75" s="42"/>
      <c r="AO75" s="42"/>
      <c r="AP75" s="40"/>
      <c r="AQ75" s="40"/>
      <c r="AR75" s="44"/>
    </row>
    <row r="76" s="1" customFormat="1">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row>
    <row r="77" s="1" customFormat="1" ht="6.96" customHeight="1">
      <c r="B77" s="62"/>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c r="AO77" s="63"/>
      <c r="AP77" s="63"/>
      <c r="AQ77" s="63"/>
      <c r="AR77" s="44"/>
    </row>
    <row r="81" s="1" customFormat="1" ht="6.96" customHeight="1">
      <c r="B81" s="64"/>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44"/>
    </row>
    <row r="82" s="1" customFormat="1" ht="24.96" customHeight="1">
      <c r="B82" s="39"/>
      <c r="C82" s="23" t="s">
        <v>70</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row>
    <row r="83" s="1" customFormat="1" ht="6.96" customHeight="1">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row>
    <row r="84" s="3" customFormat="1" ht="12" customHeight="1">
      <c r="B84" s="66"/>
      <c r="C84" s="32" t="s">
        <v>13</v>
      </c>
      <c r="D84" s="67"/>
      <c r="E84" s="67"/>
      <c r="F84" s="67"/>
      <c r="G84" s="67"/>
      <c r="H84" s="67"/>
      <c r="I84" s="67"/>
      <c r="J84" s="67"/>
      <c r="K84" s="67"/>
      <c r="L84" s="67" t="str">
        <f>K5</f>
        <v>POSP456-2019</v>
      </c>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8"/>
    </row>
    <row r="85" s="4" customFormat="1" ht="36.96" customHeight="1">
      <c r="B85" s="69"/>
      <c r="C85" s="70" t="s">
        <v>16</v>
      </c>
      <c r="D85" s="71"/>
      <c r="E85" s="71"/>
      <c r="F85" s="71"/>
      <c r="G85" s="71"/>
      <c r="H85" s="71"/>
      <c r="I85" s="71"/>
      <c r="J85" s="71"/>
      <c r="K85" s="71"/>
      <c r="L85" s="72" t="str">
        <f>K6</f>
        <v>Stavební úpravy komunikace ul.Za Zahradami-Labutí, Šternberk</v>
      </c>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71"/>
      <c r="AL85" s="71"/>
      <c r="AM85" s="71"/>
      <c r="AN85" s="71"/>
      <c r="AO85" s="71"/>
      <c r="AP85" s="71"/>
      <c r="AQ85" s="71"/>
      <c r="AR85" s="73"/>
    </row>
    <row r="86" s="1" customFormat="1" ht="6.96" customHeight="1">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row>
    <row r="87" s="1" customFormat="1" ht="12" customHeight="1">
      <c r="B87" s="39"/>
      <c r="C87" s="32" t="s">
        <v>24</v>
      </c>
      <c r="D87" s="40"/>
      <c r="E87" s="40"/>
      <c r="F87" s="40"/>
      <c r="G87" s="40"/>
      <c r="H87" s="40"/>
      <c r="I87" s="40"/>
      <c r="J87" s="40"/>
      <c r="K87" s="40"/>
      <c r="L87" s="74" t="str">
        <f>IF(K8="","",K8)</f>
        <v>Šternberk</v>
      </c>
      <c r="M87" s="40"/>
      <c r="N87" s="40"/>
      <c r="O87" s="40"/>
      <c r="P87" s="40"/>
      <c r="Q87" s="40"/>
      <c r="R87" s="40"/>
      <c r="S87" s="40"/>
      <c r="T87" s="40"/>
      <c r="U87" s="40"/>
      <c r="V87" s="40"/>
      <c r="W87" s="40"/>
      <c r="X87" s="40"/>
      <c r="Y87" s="40"/>
      <c r="Z87" s="40"/>
      <c r="AA87" s="40"/>
      <c r="AB87" s="40"/>
      <c r="AC87" s="40"/>
      <c r="AD87" s="40"/>
      <c r="AE87" s="40"/>
      <c r="AF87" s="40"/>
      <c r="AG87" s="40"/>
      <c r="AH87" s="40"/>
      <c r="AI87" s="32" t="s">
        <v>26</v>
      </c>
      <c r="AJ87" s="40"/>
      <c r="AK87" s="40"/>
      <c r="AL87" s="40"/>
      <c r="AM87" s="75" t="str">
        <f>IF(AN8= "","",AN8)</f>
        <v>23. 6. 2019</v>
      </c>
      <c r="AN87" s="75"/>
      <c r="AO87" s="40"/>
      <c r="AP87" s="40"/>
      <c r="AQ87" s="40"/>
      <c r="AR87" s="44"/>
    </row>
    <row r="88" s="1" customFormat="1" ht="6.96" customHeight="1">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row>
    <row r="89" s="1" customFormat="1" ht="15.15" customHeight="1">
      <c r="B89" s="39"/>
      <c r="C89" s="32" t="s">
        <v>34</v>
      </c>
      <c r="D89" s="40"/>
      <c r="E89" s="40"/>
      <c r="F89" s="40"/>
      <c r="G89" s="40"/>
      <c r="H89" s="40"/>
      <c r="I89" s="40"/>
      <c r="J89" s="40"/>
      <c r="K89" s="40"/>
      <c r="L89" s="67" t="str">
        <f>IF(E11= "","",E11)</f>
        <v>Město Šternberk</v>
      </c>
      <c r="M89" s="40"/>
      <c r="N89" s="40"/>
      <c r="O89" s="40"/>
      <c r="P89" s="40"/>
      <c r="Q89" s="40"/>
      <c r="R89" s="40"/>
      <c r="S89" s="40"/>
      <c r="T89" s="40"/>
      <c r="U89" s="40"/>
      <c r="V89" s="40"/>
      <c r="W89" s="40"/>
      <c r="X89" s="40"/>
      <c r="Y89" s="40"/>
      <c r="Z89" s="40"/>
      <c r="AA89" s="40"/>
      <c r="AB89" s="40"/>
      <c r="AC89" s="40"/>
      <c r="AD89" s="40"/>
      <c r="AE89" s="40"/>
      <c r="AF89" s="40"/>
      <c r="AG89" s="40"/>
      <c r="AH89" s="40"/>
      <c r="AI89" s="32" t="s">
        <v>42</v>
      </c>
      <c r="AJ89" s="40"/>
      <c r="AK89" s="40"/>
      <c r="AL89" s="40"/>
      <c r="AM89" s="76" t="str">
        <f>IF(E17="","",E17)</f>
        <v>ing. Petr Doležel</v>
      </c>
      <c r="AN89" s="67"/>
      <c r="AO89" s="67"/>
      <c r="AP89" s="67"/>
      <c r="AQ89" s="40"/>
      <c r="AR89" s="44"/>
      <c r="AS89" s="77" t="s">
        <v>71</v>
      </c>
      <c r="AT89" s="78"/>
      <c r="AU89" s="79"/>
      <c r="AV89" s="79"/>
      <c r="AW89" s="79"/>
      <c r="AX89" s="79"/>
      <c r="AY89" s="79"/>
      <c r="AZ89" s="79"/>
      <c r="BA89" s="79"/>
      <c r="BB89" s="79"/>
      <c r="BC89" s="79"/>
      <c r="BD89" s="80"/>
    </row>
    <row r="90" s="1" customFormat="1" ht="27.9" customHeight="1">
      <c r="B90" s="39"/>
      <c r="C90" s="32" t="s">
        <v>40</v>
      </c>
      <c r="D90" s="40"/>
      <c r="E90" s="40"/>
      <c r="F90" s="40"/>
      <c r="G90" s="40"/>
      <c r="H90" s="40"/>
      <c r="I90" s="40"/>
      <c r="J90" s="40"/>
      <c r="K90" s="40"/>
      <c r="L90" s="67"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46</v>
      </c>
      <c r="AJ90" s="40"/>
      <c r="AK90" s="40"/>
      <c r="AL90" s="40"/>
      <c r="AM90" s="76" t="str">
        <f>IF(E20="","",E20)</f>
        <v xml:space="preserve">ing.Pospíšil Michal        CU 2019/1  </v>
      </c>
      <c r="AN90" s="67"/>
      <c r="AO90" s="67"/>
      <c r="AP90" s="67"/>
      <c r="AQ90" s="40"/>
      <c r="AR90" s="44"/>
      <c r="AS90" s="81"/>
      <c r="AT90" s="82"/>
      <c r="AU90" s="83"/>
      <c r="AV90" s="83"/>
      <c r="AW90" s="83"/>
      <c r="AX90" s="83"/>
      <c r="AY90" s="83"/>
      <c r="AZ90" s="83"/>
      <c r="BA90" s="83"/>
      <c r="BB90" s="83"/>
      <c r="BC90" s="83"/>
      <c r="BD90" s="84"/>
    </row>
    <row r="91" s="1" customFormat="1" ht="10.8" customHeight="1">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5"/>
      <c r="AT91" s="86"/>
      <c r="AU91" s="87"/>
      <c r="AV91" s="87"/>
      <c r="AW91" s="87"/>
      <c r="AX91" s="87"/>
      <c r="AY91" s="87"/>
      <c r="AZ91" s="87"/>
      <c r="BA91" s="87"/>
      <c r="BB91" s="87"/>
      <c r="BC91" s="87"/>
      <c r="BD91" s="88"/>
    </row>
    <row r="92" s="1" customFormat="1" ht="29.28" customHeight="1">
      <c r="B92" s="39"/>
      <c r="C92" s="89" t="s">
        <v>72</v>
      </c>
      <c r="D92" s="90"/>
      <c r="E92" s="90"/>
      <c r="F92" s="90"/>
      <c r="G92" s="90"/>
      <c r="H92" s="91"/>
      <c r="I92" s="92" t="s">
        <v>73</v>
      </c>
      <c r="J92" s="90"/>
      <c r="K92" s="90"/>
      <c r="L92" s="90"/>
      <c r="M92" s="90"/>
      <c r="N92" s="90"/>
      <c r="O92" s="90"/>
      <c r="P92" s="90"/>
      <c r="Q92" s="90"/>
      <c r="R92" s="90"/>
      <c r="S92" s="90"/>
      <c r="T92" s="90"/>
      <c r="U92" s="90"/>
      <c r="V92" s="90"/>
      <c r="W92" s="90"/>
      <c r="X92" s="90"/>
      <c r="Y92" s="90"/>
      <c r="Z92" s="90"/>
      <c r="AA92" s="90"/>
      <c r="AB92" s="90"/>
      <c r="AC92" s="90"/>
      <c r="AD92" s="90"/>
      <c r="AE92" s="90"/>
      <c r="AF92" s="90"/>
      <c r="AG92" s="93" t="s">
        <v>74</v>
      </c>
      <c r="AH92" s="90"/>
      <c r="AI92" s="90"/>
      <c r="AJ92" s="90"/>
      <c r="AK92" s="90"/>
      <c r="AL92" s="90"/>
      <c r="AM92" s="90"/>
      <c r="AN92" s="92" t="s">
        <v>75</v>
      </c>
      <c r="AO92" s="90"/>
      <c r="AP92" s="94"/>
      <c r="AQ92" s="95" t="s">
        <v>76</v>
      </c>
      <c r="AR92" s="44"/>
      <c r="AS92" s="96" t="s">
        <v>77</v>
      </c>
      <c r="AT92" s="97" t="s">
        <v>78</v>
      </c>
      <c r="AU92" s="97" t="s">
        <v>79</v>
      </c>
      <c r="AV92" s="97" t="s">
        <v>80</v>
      </c>
      <c r="AW92" s="97" t="s">
        <v>81</v>
      </c>
      <c r="AX92" s="97" t="s">
        <v>82</v>
      </c>
      <c r="AY92" s="97" t="s">
        <v>83</v>
      </c>
      <c r="AZ92" s="97" t="s">
        <v>84</v>
      </c>
      <c r="BA92" s="97" t="s">
        <v>85</v>
      </c>
      <c r="BB92" s="97" t="s">
        <v>86</v>
      </c>
      <c r="BC92" s="97" t="s">
        <v>87</v>
      </c>
      <c r="BD92" s="98" t="s">
        <v>88</v>
      </c>
    </row>
    <row r="93" s="1" customFormat="1" ht="10.8" customHeight="1">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99"/>
      <c r="AT93" s="100"/>
      <c r="AU93" s="100"/>
      <c r="AV93" s="100"/>
      <c r="AW93" s="100"/>
      <c r="AX93" s="100"/>
      <c r="AY93" s="100"/>
      <c r="AZ93" s="100"/>
      <c r="BA93" s="100"/>
      <c r="BB93" s="100"/>
      <c r="BC93" s="100"/>
      <c r="BD93" s="101"/>
    </row>
    <row r="94" s="5" customFormat="1" ht="32.4" customHeight="1">
      <c r="B94" s="102"/>
      <c r="C94" s="103" t="s">
        <v>89</v>
      </c>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c r="AG94" s="105">
        <f>ROUND(AG95+AG97,2)</f>
        <v>0</v>
      </c>
      <c r="AH94" s="105"/>
      <c r="AI94" s="105"/>
      <c r="AJ94" s="105"/>
      <c r="AK94" s="105"/>
      <c r="AL94" s="105"/>
      <c r="AM94" s="105"/>
      <c r="AN94" s="106">
        <f>SUM(AG94,AT94)</f>
        <v>0</v>
      </c>
      <c r="AO94" s="106"/>
      <c r="AP94" s="106"/>
      <c r="AQ94" s="107" t="s">
        <v>1</v>
      </c>
      <c r="AR94" s="108"/>
      <c r="AS94" s="109">
        <f>ROUND(AS95+AS97,2)</f>
        <v>0</v>
      </c>
      <c r="AT94" s="110">
        <f>ROUND(SUM(AV94:AW94),2)</f>
        <v>0</v>
      </c>
      <c r="AU94" s="111">
        <f>ROUND(AU95+AU97,5)</f>
        <v>0</v>
      </c>
      <c r="AV94" s="110">
        <f>ROUND(AZ94*L29,2)</f>
        <v>0</v>
      </c>
      <c r="AW94" s="110">
        <f>ROUND(BA94*L30,2)</f>
        <v>0</v>
      </c>
      <c r="AX94" s="110">
        <f>ROUND(BB94*L29,2)</f>
        <v>0</v>
      </c>
      <c r="AY94" s="110">
        <f>ROUND(BC94*L30,2)</f>
        <v>0</v>
      </c>
      <c r="AZ94" s="110">
        <f>ROUND(AZ95+AZ97,2)</f>
        <v>0</v>
      </c>
      <c r="BA94" s="110">
        <f>ROUND(BA95+BA97,2)</f>
        <v>0</v>
      </c>
      <c r="BB94" s="110">
        <f>ROUND(BB95+BB97,2)</f>
        <v>0</v>
      </c>
      <c r="BC94" s="110">
        <f>ROUND(BC95+BC97,2)</f>
        <v>0</v>
      </c>
      <c r="BD94" s="112">
        <f>ROUND(BD95+BD97,2)</f>
        <v>0</v>
      </c>
      <c r="BS94" s="113" t="s">
        <v>90</v>
      </c>
      <c r="BT94" s="113" t="s">
        <v>91</v>
      </c>
      <c r="BU94" s="114" t="s">
        <v>92</v>
      </c>
      <c r="BV94" s="113" t="s">
        <v>93</v>
      </c>
      <c r="BW94" s="113" t="s">
        <v>5</v>
      </c>
      <c r="BX94" s="113" t="s">
        <v>94</v>
      </c>
      <c r="CL94" s="113" t="s">
        <v>20</v>
      </c>
    </row>
    <row r="95" s="6" customFormat="1" ht="16.5" customHeight="1">
      <c r="B95" s="115"/>
      <c r="C95" s="116"/>
      <c r="D95" s="117" t="s">
        <v>23</v>
      </c>
      <c r="E95" s="117"/>
      <c r="F95" s="117"/>
      <c r="G95" s="117"/>
      <c r="H95" s="117"/>
      <c r="I95" s="118"/>
      <c r="J95" s="117" t="s">
        <v>95</v>
      </c>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9">
        <f>ROUND(AG96,2)</f>
        <v>0</v>
      </c>
      <c r="AH95" s="118"/>
      <c r="AI95" s="118"/>
      <c r="AJ95" s="118"/>
      <c r="AK95" s="118"/>
      <c r="AL95" s="118"/>
      <c r="AM95" s="118"/>
      <c r="AN95" s="120">
        <f>SUM(AG95,AT95)</f>
        <v>0</v>
      </c>
      <c r="AO95" s="118"/>
      <c r="AP95" s="118"/>
      <c r="AQ95" s="121" t="s">
        <v>96</v>
      </c>
      <c r="AR95" s="122"/>
      <c r="AS95" s="123">
        <f>ROUND(AS96,2)</f>
        <v>0</v>
      </c>
      <c r="AT95" s="124">
        <f>ROUND(SUM(AV95:AW95),2)</f>
        <v>0</v>
      </c>
      <c r="AU95" s="125">
        <f>ROUND(AU96,5)</f>
        <v>0</v>
      </c>
      <c r="AV95" s="124">
        <f>ROUND(AZ95*L29,2)</f>
        <v>0</v>
      </c>
      <c r="AW95" s="124">
        <f>ROUND(BA95*L30,2)</f>
        <v>0</v>
      </c>
      <c r="AX95" s="124">
        <f>ROUND(BB95*L29,2)</f>
        <v>0</v>
      </c>
      <c r="AY95" s="124">
        <f>ROUND(BC95*L30,2)</f>
        <v>0</v>
      </c>
      <c r="AZ95" s="124">
        <f>ROUND(AZ96,2)</f>
        <v>0</v>
      </c>
      <c r="BA95" s="124">
        <f>ROUND(BA96,2)</f>
        <v>0</v>
      </c>
      <c r="BB95" s="124">
        <f>ROUND(BB96,2)</f>
        <v>0</v>
      </c>
      <c r="BC95" s="124">
        <f>ROUND(BC96,2)</f>
        <v>0</v>
      </c>
      <c r="BD95" s="126">
        <f>ROUND(BD96,2)</f>
        <v>0</v>
      </c>
      <c r="BS95" s="127" t="s">
        <v>90</v>
      </c>
      <c r="BT95" s="127" t="s">
        <v>23</v>
      </c>
      <c r="BU95" s="127" t="s">
        <v>92</v>
      </c>
      <c r="BV95" s="127" t="s">
        <v>93</v>
      </c>
      <c r="BW95" s="127" t="s">
        <v>97</v>
      </c>
      <c r="BX95" s="127" t="s">
        <v>5</v>
      </c>
      <c r="CL95" s="127" t="s">
        <v>20</v>
      </c>
      <c r="CM95" s="127" t="s">
        <v>98</v>
      </c>
    </row>
    <row r="96" s="3" customFormat="1" ht="16.5" customHeight="1">
      <c r="A96" s="128" t="s">
        <v>99</v>
      </c>
      <c r="B96" s="66"/>
      <c r="C96" s="129"/>
      <c r="D96" s="129"/>
      <c r="E96" s="130" t="s">
        <v>100</v>
      </c>
      <c r="F96" s="130"/>
      <c r="G96" s="130"/>
      <c r="H96" s="130"/>
      <c r="I96" s="130"/>
      <c r="J96" s="129"/>
      <c r="K96" s="130" t="s">
        <v>101</v>
      </c>
      <c r="L96" s="130"/>
      <c r="M96" s="130"/>
      <c r="N96" s="130"/>
      <c r="O96" s="130"/>
      <c r="P96" s="130"/>
      <c r="Q96" s="130"/>
      <c r="R96" s="130"/>
      <c r="S96" s="130"/>
      <c r="T96" s="130"/>
      <c r="U96" s="130"/>
      <c r="V96" s="130"/>
      <c r="W96" s="130"/>
      <c r="X96" s="130"/>
      <c r="Y96" s="130"/>
      <c r="Z96" s="130"/>
      <c r="AA96" s="130"/>
      <c r="AB96" s="130"/>
      <c r="AC96" s="130"/>
      <c r="AD96" s="130"/>
      <c r="AE96" s="130"/>
      <c r="AF96" s="130"/>
      <c r="AG96" s="131">
        <f>'1-1 - Komunikace-soupis p...'!J32</f>
        <v>0</v>
      </c>
      <c r="AH96" s="129"/>
      <c r="AI96" s="129"/>
      <c r="AJ96" s="129"/>
      <c r="AK96" s="129"/>
      <c r="AL96" s="129"/>
      <c r="AM96" s="129"/>
      <c r="AN96" s="131">
        <f>SUM(AG96,AT96)</f>
        <v>0</v>
      </c>
      <c r="AO96" s="129"/>
      <c r="AP96" s="129"/>
      <c r="AQ96" s="132" t="s">
        <v>102</v>
      </c>
      <c r="AR96" s="68"/>
      <c r="AS96" s="133">
        <v>0</v>
      </c>
      <c r="AT96" s="134">
        <f>ROUND(SUM(AV96:AW96),2)</f>
        <v>0</v>
      </c>
      <c r="AU96" s="135">
        <f>'1-1 - Komunikace-soupis p...'!P129</f>
        <v>0</v>
      </c>
      <c r="AV96" s="134">
        <f>'1-1 - Komunikace-soupis p...'!J35</f>
        <v>0</v>
      </c>
      <c r="AW96" s="134">
        <f>'1-1 - Komunikace-soupis p...'!J36</f>
        <v>0</v>
      </c>
      <c r="AX96" s="134">
        <f>'1-1 - Komunikace-soupis p...'!J37</f>
        <v>0</v>
      </c>
      <c r="AY96" s="134">
        <f>'1-1 - Komunikace-soupis p...'!J38</f>
        <v>0</v>
      </c>
      <c r="AZ96" s="134">
        <f>'1-1 - Komunikace-soupis p...'!F35</f>
        <v>0</v>
      </c>
      <c r="BA96" s="134">
        <f>'1-1 - Komunikace-soupis p...'!F36</f>
        <v>0</v>
      </c>
      <c r="BB96" s="134">
        <f>'1-1 - Komunikace-soupis p...'!F37</f>
        <v>0</v>
      </c>
      <c r="BC96" s="134">
        <f>'1-1 - Komunikace-soupis p...'!F38</f>
        <v>0</v>
      </c>
      <c r="BD96" s="136">
        <f>'1-1 - Komunikace-soupis p...'!F39</f>
        <v>0</v>
      </c>
      <c r="BT96" s="137" t="s">
        <v>98</v>
      </c>
      <c r="BV96" s="137" t="s">
        <v>93</v>
      </c>
      <c r="BW96" s="137" t="s">
        <v>103</v>
      </c>
      <c r="BX96" s="137" t="s">
        <v>97</v>
      </c>
      <c r="CL96" s="137" t="s">
        <v>20</v>
      </c>
    </row>
    <row r="97" s="6" customFormat="1" ht="27" customHeight="1">
      <c r="B97" s="115"/>
      <c r="C97" s="116"/>
      <c r="D97" s="117" t="s">
        <v>98</v>
      </c>
      <c r="E97" s="117"/>
      <c r="F97" s="117"/>
      <c r="G97" s="117"/>
      <c r="H97" s="117"/>
      <c r="I97" s="118"/>
      <c r="J97" s="117" t="s">
        <v>104</v>
      </c>
      <c r="K97" s="117"/>
      <c r="L97" s="117"/>
      <c r="M97" s="117"/>
      <c r="N97" s="117"/>
      <c r="O97" s="117"/>
      <c r="P97" s="117"/>
      <c r="Q97" s="117"/>
      <c r="R97" s="117"/>
      <c r="S97" s="117"/>
      <c r="T97" s="117"/>
      <c r="U97" s="117"/>
      <c r="V97" s="117"/>
      <c r="W97" s="117"/>
      <c r="X97" s="117"/>
      <c r="Y97" s="117"/>
      <c r="Z97" s="117"/>
      <c r="AA97" s="117"/>
      <c r="AB97" s="117"/>
      <c r="AC97" s="117"/>
      <c r="AD97" s="117"/>
      <c r="AE97" s="117"/>
      <c r="AF97" s="117"/>
      <c r="AG97" s="119">
        <f>ROUND(SUM(AG98:AG99),2)</f>
        <v>0</v>
      </c>
      <c r="AH97" s="118"/>
      <c r="AI97" s="118"/>
      <c r="AJ97" s="118"/>
      <c r="AK97" s="118"/>
      <c r="AL97" s="118"/>
      <c r="AM97" s="118"/>
      <c r="AN97" s="120">
        <f>SUM(AG97,AT97)</f>
        <v>0</v>
      </c>
      <c r="AO97" s="118"/>
      <c r="AP97" s="118"/>
      <c r="AQ97" s="121" t="s">
        <v>105</v>
      </c>
      <c r="AR97" s="122"/>
      <c r="AS97" s="123">
        <f>ROUND(SUM(AS98:AS99),2)</f>
        <v>0</v>
      </c>
      <c r="AT97" s="124">
        <f>ROUND(SUM(AV97:AW97),2)</f>
        <v>0</v>
      </c>
      <c r="AU97" s="125">
        <f>ROUND(SUM(AU98:AU99),5)</f>
        <v>0</v>
      </c>
      <c r="AV97" s="124">
        <f>ROUND(AZ97*L29,2)</f>
        <v>0</v>
      </c>
      <c r="AW97" s="124">
        <f>ROUND(BA97*L30,2)</f>
        <v>0</v>
      </c>
      <c r="AX97" s="124">
        <f>ROUND(BB97*L29,2)</f>
        <v>0</v>
      </c>
      <c r="AY97" s="124">
        <f>ROUND(BC97*L30,2)</f>
        <v>0</v>
      </c>
      <c r="AZ97" s="124">
        <f>ROUND(SUM(AZ98:AZ99),2)</f>
        <v>0</v>
      </c>
      <c r="BA97" s="124">
        <f>ROUND(SUM(BA98:BA99),2)</f>
        <v>0</v>
      </c>
      <c r="BB97" s="124">
        <f>ROUND(SUM(BB98:BB99),2)</f>
        <v>0</v>
      </c>
      <c r="BC97" s="124">
        <f>ROUND(SUM(BC98:BC99),2)</f>
        <v>0</v>
      </c>
      <c r="BD97" s="126">
        <f>ROUND(SUM(BD98:BD99),2)</f>
        <v>0</v>
      </c>
      <c r="BS97" s="127" t="s">
        <v>90</v>
      </c>
      <c r="BT97" s="127" t="s">
        <v>23</v>
      </c>
      <c r="BV97" s="127" t="s">
        <v>93</v>
      </c>
      <c r="BW97" s="127" t="s">
        <v>106</v>
      </c>
      <c r="BX97" s="127" t="s">
        <v>5</v>
      </c>
      <c r="CL97" s="127" t="s">
        <v>107</v>
      </c>
      <c r="CM97" s="127" t="s">
        <v>98</v>
      </c>
    </row>
    <row r="98" s="3" customFormat="1" ht="16.5" customHeight="1">
      <c r="B98" s="66"/>
      <c r="C98" s="129"/>
      <c r="D98" s="129"/>
      <c r="E98" s="130" t="s">
        <v>98</v>
      </c>
      <c r="F98" s="130"/>
      <c r="G98" s="130"/>
      <c r="H98" s="130"/>
      <c r="I98" s="130"/>
      <c r="J98" s="129"/>
      <c r="K98" s="130" t="s">
        <v>104</v>
      </c>
      <c r="L98" s="130"/>
      <c r="M98" s="130"/>
      <c r="N98" s="130"/>
      <c r="O98" s="130"/>
      <c r="P98" s="130"/>
      <c r="Q98" s="130"/>
      <c r="R98" s="130"/>
      <c r="S98" s="130"/>
      <c r="T98" s="130"/>
      <c r="U98" s="130"/>
      <c r="V98" s="130"/>
      <c r="W98" s="130"/>
      <c r="X98" s="130"/>
      <c r="Y98" s="130"/>
      <c r="Z98" s="130"/>
      <c r="AA98" s="130"/>
      <c r="AB98" s="130"/>
      <c r="AC98" s="130"/>
      <c r="AD98" s="130"/>
      <c r="AE98" s="130"/>
      <c r="AF98" s="130"/>
      <c r="AG98" s="131">
        <v>0</v>
      </c>
      <c r="AH98" s="129"/>
      <c r="AI98" s="129"/>
      <c r="AJ98" s="129"/>
      <c r="AK98" s="129"/>
      <c r="AL98" s="129"/>
      <c r="AM98" s="129"/>
      <c r="AN98" s="131">
        <f>SUM(AG98,AT98)</f>
        <v>0</v>
      </c>
      <c r="AO98" s="129"/>
      <c r="AP98" s="129"/>
      <c r="AQ98" s="132" t="s">
        <v>102</v>
      </c>
      <c r="AR98" s="68"/>
      <c r="AS98" s="133">
        <v>0</v>
      </c>
      <c r="AT98" s="134">
        <f>ROUND(SUM(AV98:AW98),2)</f>
        <v>0</v>
      </c>
      <c r="AU98" s="135"/>
      <c r="AV98" s="134"/>
      <c r="AW98" s="134"/>
      <c r="AX98" s="134"/>
      <c r="AY98" s="134"/>
      <c r="AZ98" s="134"/>
      <c r="BA98" s="134"/>
      <c r="BB98" s="134"/>
      <c r="BC98" s="134"/>
      <c r="BD98" s="136"/>
      <c r="BT98" s="137" t="s">
        <v>98</v>
      </c>
      <c r="BU98" s="137" t="s">
        <v>108</v>
      </c>
      <c r="BV98" s="137" t="s">
        <v>93</v>
      </c>
      <c r="BW98" s="137" t="s">
        <v>106</v>
      </c>
      <c r="BX98" s="137" t="s">
        <v>5</v>
      </c>
      <c r="CL98" s="137" t="s">
        <v>107</v>
      </c>
      <c r="CM98" s="137" t="s">
        <v>98</v>
      </c>
    </row>
    <row r="99" s="3" customFormat="1" ht="25.5" customHeight="1">
      <c r="A99" s="128" t="s">
        <v>99</v>
      </c>
      <c r="B99" s="66"/>
      <c r="C99" s="129"/>
      <c r="D99" s="129"/>
      <c r="E99" s="130" t="s">
        <v>109</v>
      </c>
      <c r="F99" s="130"/>
      <c r="G99" s="130"/>
      <c r="H99" s="130"/>
      <c r="I99" s="130"/>
      <c r="J99" s="129"/>
      <c r="K99" s="130" t="s">
        <v>110</v>
      </c>
      <c r="L99" s="130"/>
      <c r="M99" s="130"/>
      <c r="N99" s="130"/>
      <c r="O99" s="130"/>
      <c r="P99" s="130"/>
      <c r="Q99" s="130"/>
      <c r="R99" s="130"/>
      <c r="S99" s="130"/>
      <c r="T99" s="130"/>
      <c r="U99" s="130"/>
      <c r="V99" s="130"/>
      <c r="W99" s="130"/>
      <c r="X99" s="130"/>
      <c r="Y99" s="130"/>
      <c r="Z99" s="130"/>
      <c r="AA99" s="130"/>
      <c r="AB99" s="130"/>
      <c r="AC99" s="130"/>
      <c r="AD99" s="130"/>
      <c r="AE99" s="130"/>
      <c r="AF99" s="130"/>
      <c r="AG99" s="131">
        <f>'2-1 - VON - VEDLEJŠÍ A OS...'!J32</f>
        <v>0</v>
      </c>
      <c r="AH99" s="129"/>
      <c r="AI99" s="129"/>
      <c r="AJ99" s="129"/>
      <c r="AK99" s="129"/>
      <c r="AL99" s="129"/>
      <c r="AM99" s="129"/>
      <c r="AN99" s="131">
        <f>SUM(AG99,AT99)</f>
        <v>0</v>
      </c>
      <c r="AO99" s="129"/>
      <c r="AP99" s="129"/>
      <c r="AQ99" s="132" t="s">
        <v>102</v>
      </c>
      <c r="AR99" s="68"/>
      <c r="AS99" s="138">
        <v>0</v>
      </c>
      <c r="AT99" s="139">
        <f>ROUND(SUM(AV99:AW99),2)</f>
        <v>0</v>
      </c>
      <c r="AU99" s="140">
        <f>'2-1 - VON - VEDLEJŠÍ A OS...'!P123</f>
        <v>0</v>
      </c>
      <c r="AV99" s="139">
        <f>'2-1 - VON - VEDLEJŠÍ A OS...'!J35</f>
        <v>0</v>
      </c>
      <c r="AW99" s="139">
        <f>'2-1 - VON - VEDLEJŠÍ A OS...'!J36</f>
        <v>0</v>
      </c>
      <c r="AX99" s="139">
        <f>'2-1 - VON - VEDLEJŠÍ A OS...'!J37</f>
        <v>0</v>
      </c>
      <c r="AY99" s="139">
        <f>'2-1 - VON - VEDLEJŠÍ A OS...'!J38</f>
        <v>0</v>
      </c>
      <c r="AZ99" s="139">
        <f>'2-1 - VON - VEDLEJŠÍ A OS...'!F35</f>
        <v>0</v>
      </c>
      <c r="BA99" s="139">
        <f>'2-1 - VON - VEDLEJŠÍ A OS...'!F36</f>
        <v>0</v>
      </c>
      <c r="BB99" s="139">
        <f>'2-1 - VON - VEDLEJŠÍ A OS...'!F37</f>
        <v>0</v>
      </c>
      <c r="BC99" s="139">
        <f>'2-1 - VON - VEDLEJŠÍ A OS...'!F38</f>
        <v>0</v>
      </c>
      <c r="BD99" s="141">
        <f>'2-1 - VON - VEDLEJŠÍ A OS...'!F39</f>
        <v>0</v>
      </c>
      <c r="BT99" s="137" t="s">
        <v>98</v>
      </c>
      <c r="BV99" s="137" t="s">
        <v>93</v>
      </c>
      <c r="BW99" s="137" t="s">
        <v>111</v>
      </c>
      <c r="BX99" s="137" t="s">
        <v>106</v>
      </c>
      <c r="CL99" s="137" t="s">
        <v>107</v>
      </c>
    </row>
    <row r="100" s="1" customFormat="1" ht="30" customHeight="1">
      <c r="B100" s="39"/>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c r="AC100" s="40"/>
      <c r="AD100" s="40"/>
      <c r="AE100" s="40"/>
      <c r="AF100" s="40"/>
      <c r="AG100" s="40"/>
      <c r="AH100" s="40"/>
      <c r="AI100" s="40"/>
      <c r="AJ100" s="40"/>
      <c r="AK100" s="40"/>
      <c r="AL100" s="40"/>
      <c r="AM100" s="40"/>
      <c r="AN100" s="40"/>
      <c r="AO100" s="40"/>
      <c r="AP100" s="40"/>
      <c r="AQ100" s="40"/>
      <c r="AR100" s="44"/>
    </row>
    <row r="101" s="1" customFormat="1" ht="6.96" customHeight="1">
      <c r="B101" s="62"/>
      <c r="C101" s="63"/>
      <c r="D101" s="63"/>
      <c r="E101" s="63"/>
      <c r="F101" s="63"/>
      <c r="G101" s="63"/>
      <c r="H101" s="63"/>
      <c r="I101" s="63"/>
      <c r="J101" s="63"/>
      <c r="K101" s="63"/>
      <c r="L101" s="63"/>
      <c r="M101" s="63"/>
      <c r="N101" s="63"/>
      <c r="O101" s="63"/>
      <c r="P101" s="63"/>
      <c r="Q101" s="63"/>
      <c r="R101" s="63"/>
      <c r="S101" s="63"/>
      <c r="T101" s="63"/>
      <c r="U101" s="63"/>
      <c r="V101" s="63"/>
      <c r="W101" s="63"/>
      <c r="X101" s="63"/>
      <c r="Y101" s="63"/>
      <c r="Z101" s="63"/>
      <c r="AA101" s="63"/>
      <c r="AB101" s="63"/>
      <c r="AC101" s="63"/>
      <c r="AD101" s="63"/>
      <c r="AE101" s="63"/>
      <c r="AF101" s="63"/>
      <c r="AG101" s="63"/>
      <c r="AH101" s="63"/>
      <c r="AI101" s="63"/>
      <c r="AJ101" s="63"/>
      <c r="AK101" s="63"/>
      <c r="AL101" s="63"/>
      <c r="AM101" s="63"/>
      <c r="AN101" s="63"/>
      <c r="AO101" s="63"/>
      <c r="AP101" s="63"/>
      <c r="AQ101" s="63"/>
      <c r="AR101" s="44"/>
    </row>
  </sheetData>
  <sheetProtection sheet="1" formatColumns="0" formatRows="0" objects="1" scenarios="1" spinCount="100000" saltValue="EBR+HzkU+M/rkKU1waHorc5s/LZCOf6P8LfMNXgyfpfxmo1Zzmdhra0yBhtS/8b+FPqP0h4XXGxJhRy2MFFLtA==" hashValue="1KRDGkBlu8rj/uVVlH4EbGgg8pHtNFCcCXpTTJmPw2cxvRfkLlPyb9junu4MAshOLEkBvZXLlrXRHUwtp+Ufvg==" algorithmName="SHA-512" password="CC35"/>
  <mergeCells count="58">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L30:P30"/>
    <mergeCell ref="L31:P31"/>
    <mergeCell ref="L32:P32"/>
    <mergeCell ref="L33:P33"/>
    <mergeCell ref="AN92:AP92"/>
    <mergeCell ref="AG92:AM92"/>
    <mergeCell ref="AN95:AP95"/>
    <mergeCell ref="AG95:AM95"/>
    <mergeCell ref="AN96:AP96"/>
    <mergeCell ref="AG96:AM96"/>
    <mergeCell ref="AN97:AP97"/>
    <mergeCell ref="AG97:AM97"/>
    <mergeCell ref="AN98:AP98"/>
    <mergeCell ref="AG98:AM98"/>
    <mergeCell ref="AN99:AP99"/>
    <mergeCell ref="AG99:AM99"/>
    <mergeCell ref="AG94:AM94"/>
    <mergeCell ref="AN94:AP94"/>
    <mergeCell ref="C92:G92"/>
    <mergeCell ref="I92:AF92"/>
    <mergeCell ref="D95:H95"/>
    <mergeCell ref="J95:AF95"/>
    <mergeCell ref="E96:I96"/>
    <mergeCell ref="K96:AF96"/>
    <mergeCell ref="D97:H97"/>
    <mergeCell ref="J97:AF97"/>
    <mergeCell ref="E98:I98"/>
    <mergeCell ref="K98:AF98"/>
    <mergeCell ref="E99:I99"/>
    <mergeCell ref="K99:AF99"/>
  </mergeCells>
  <hyperlinks>
    <hyperlink ref="A96" location="'1-1 - Komunikace-soupis p...'!C2" display="/"/>
    <hyperlink ref="A99" location="'2-1 - VON - VEDLEJŠÍ A O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42"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4.17"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103</v>
      </c>
    </row>
    <row r="3" ht="6.96" customHeight="1">
      <c r="B3" s="143"/>
      <c r="C3" s="144"/>
      <c r="D3" s="144"/>
      <c r="E3" s="144"/>
      <c r="F3" s="144"/>
      <c r="G3" s="144"/>
      <c r="H3" s="144"/>
      <c r="I3" s="145"/>
      <c r="J3" s="144"/>
      <c r="K3" s="144"/>
      <c r="L3" s="20"/>
      <c r="AT3" s="17" t="s">
        <v>98</v>
      </c>
    </row>
    <row r="4" ht="24.96" customHeight="1">
      <c r="B4" s="20"/>
      <c r="D4" s="146" t="s">
        <v>112</v>
      </c>
      <c r="L4" s="20"/>
      <c r="M4" s="147" t="s">
        <v>10</v>
      </c>
      <c r="AT4" s="17" t="s">
        <v>4</v>
      </c>
    </row>
    <row r="5" ht="6.96" customHeight="1">
      <c r="B5" s="20"/>
      <c r="L5" s="20"/>
    </row>
    <row r="6" ht="12" customHeight="1">
      <c r="B6" s="20"/>
      <c r="D6" s="148" t="s">
        <v>16</v>
      </c>
      <c r="L6" s="20"/>
    </row>
    <row r="7" ht="16.5" customHeight="1">
      <c r="B7" s="20"/>
      <c r="E7" s="149" t="str">
        <f>'Rekapitulace stavby'!K6</f>
        <v>Stavební úpravy komunikace ul.Za Zahradami-Labutí, Šternberk</v>
      </c>
      <c r="F7" s="148"/>
      <c r="G7" s="148"/>
      <c r="H7" s="148"/>
      <c r="L7" s="20"/>
    </row>
    <row r="8" ht="12" customHeight="1">
      <c r="B8" s="20"/>
      <c r="D8" s="148" t="s">
        <v>113</v>
      </c>
      <c r="L8" s="20"/>
    </row>
    <row r="9" s="1" customFormat="1" ht="16.5" customHeight="1">
      <c r="B9" s="44"/>
      <c r="E9" s="149" t="s">
        <v>114</v>
      </c>
      <c r="F9" s="1"/>
      <c r="G9" s="1"/>
      <c r="H9" s="1"/>
      <c r="I9" s="150"/>
      <c r="L9" s="44"/>
    </row>
    <row r="10" s="1" customFormat="1" ht="12" customHeight="1">
      <c r="B10" s="44"/>
      <c r="D10" s="148" t="s">
        <v>115</v>
      </c>
      <c r="I10" s="150"/>
      <c r="L10" s="44"/>
    </row>
    <row r="11" s="1" customFormat="1" ht="36.96" customHeight="1">
      <c r="B11" s="44"/>
      <c r="E11" s="151" t="s">
        <v>116</v>
      </c>
      <c r="F11" s="1"/>
      <c r="G11" s="1"/>
      <c r="H11" s="1"/>
      <c r="I11" s="150"/>
      <c r="L11" s="44"/>
    </row>
    <row r="12" s="1" customFormat="1">
      <c r="B12" s="44"/>
      <c r="I12" s="150"/>
      <c r="L12" s="44"/>
    </row>
    <row r="13" s="1" customFormat="1" ht="12" customHeight="1">
      <c r="B13" s="44"/>
      <c r="D13" s="148" t="s">
        <v>19</v>
      </c>
      <c r="F13" s="137" t="s">
        <v>20</v>
      </c>
      <c r="I13" s="152" t="s">
        <v>21</v>
      </c>
      <c r="J13" s="137" t="s">
        <v>117</v>
      </c>
      <c r="L13" s="44"/>
    </row>
    <row r="14" s="1" customFormat="1" ht="12" customHeight="1">
      <c r="B14" s="44"/>
      <c r="D14" s="148" t="s">
        <v>24</v>
      </c>
      <c r="F14" s="137" t="s">
        <v>25</v>
      </c>
      <c r="I14" s="152" t="s">
        <v>26</v>
      </c>
      <c r="J14" s="153" t="str">
        <f>'Rekapitulace stavby'!AN8</f>
        <v>23. 6. 2019</v>
      </c>
      <c r="L14" s="44"/>
    </row>
    <row r="15" s="1" customFormat="1" ht="10.8" customHeight="1">
      <c r="B15" s="44"/>
      <c r="I15" s="150"/>
      <c r="L15" s="44"/>
    </row>
    <row r="16" s="1" customFormat="1" ht="12" customHeight="1">
      <c r="B16" s="44"/>
      <c r="D16" s="148" t="s">
        <v>34</v>
      </c>
      <c r="I16" s="152" t="s">
        <v>35</v>
      </c>
      <c r="J16" s="137" t="s">
        <v>36</v>
      </c>
      <c r="L16" s="44"/>
    </row>
    <row r="17" s="1" customFormat="1" ht="18" customHeight="1">
      <c r="B17" s="44"/>
      <c r="E17" s="137" t="s">
        <v>37</v>
      </c>
      <c r="I17" s="152" t="s">
        <v>38</v>
      </c>
      <c r="J17" s="137" t="s">
        <v>39</v>
      </c>
      <c r="L17" s="44"/>
    </row>
    <row r="18" s="1" customFormat="1" ht="6.96" customHeight="1">
      <c r="B18" s="44"/>
      <c r="I18" s="150"/>
      <c r="L18" s="44"/>
    </row>
    <row r="19" s="1" customFormat="1" ht="12" customHeight="1">
      <c r="B19" s="44"/>
      <c r="D19" s="148" t="s">
        <v>40</v>
      </c>
      <c r="I19" s="152" t="s">
        <v>35</v>
      </c>
      <c r="J19" s="33" t="str">
        <f>'Rekapitulace stavby'!AN13</f>
        <v>Vyplň údaj</v>
      </c>
      <c r="L19" s="44"/>
    </row>
    <row r="20" s="1" customFormat="1" ht="18" customHeight="1">
      <c r="B20" s="44"/>
      <c r="E20" s="33" t="str">
        <f>'Rekapitulace stavby'!E14</f>
        <v>Vyplň údaj</v>
      </c>
      <c r="F20" s="137"/>
      <c r="G20" s="137"/>
      <c r="H20" s="137"/>
      <c r="I20" s="152" t="s">
        <v>38</v>
      </c>
      <c r="J20" s="33" t="str">
        <f>'Rekapitulace stavby'!AN14</f>
        <v>Vyplň údaj</v>
      </c>
      <c r="L20" s="44"/>
    </row>
    <row r="21" s="1" customFormat="1" ht="6.96" customHeight="1">
      <c r="B21" s="44"/>
      <c r="I21" s="150"/>
      <c r="L21" s="44"/>
    </row>
    <row r="22" s="1" customFormat="1" ht="12" customHeight="1">
      <c r="B22" s="44"/>
      <c r="D22" s="148" t="s">
        <v>42</v>
      </c>
      <c r="I22" s="152" t="s">
        <v>35</v>
      </c>
      <c r="J22" s="137" t="s">
        <v>43</v>
      </c>
      <c r="L22" s="44"/>
    </row>
    <row r="23" s="1" customFormat="1" ht="18" customHeight="1">
      <c r="B23" s="44"/>
      <c r="E23" s="137" t="s">
        <v>44</v>
      </c>
      <c r="I23" s="152" t="s">
        <v>38</v>
      </c>
      <c r="J23" s="137" t="s">
        <v>45</v>
      </c>
      <c r="L23" s="44"/>
    </row>
    <row r="24" s="1" customFormat="1" ht="6.96" customHeight="1">
      <c r="B24" s="44"/>
      <c r="I24" s="150"/>
      <c r="L24" s="44"/>
    </row>
    <row r="25" s="1" customFormat="1" ht="12" customHeight="1">
      <c r="B25" s="44"/>
      <c r="D25" s="148" t="s">
        <v>46</v>
      </c>
      <c r="I25" s="152" t="s">
        <v>35</v>
      </c>
      <c r="J25" s="137" t="s">
        <v>1</v>
      </c>
      <c r="L25" s="44"/>
    </row>
    <row r="26" s="1" customFormat="1" ht="18" customHeight="1">
      <c r="B26" s="44"/>
      <c r="E26" s="137" t="s">
        <v>47</v>
      </c>
      <c r="I26" s="152" t="s">
        <v>38</v>
      </c>
      <c r="J26" s="137" t="s">
        <v>1</v>
      </c>
      <c r="L26" s="44"/>
    </row>
    <row r="27" s="1" customFormat="1" ht="6.96" customHeight="1">
      <c r="B27" s="44"/>
      <c r="I27" s="150"/>
      <c r="L27" s="44"/>
    </row>
    <row r="28" s="1" customFormat="1" ht="12" customHeight="1">
      <c r="B28" s="44"/>
      <c r="D28" s="148" t="s">
        <v>49</v>
      </c>
      <c r="I28" s="150"/>
      <c r="L28" s="44"/>
    </row>
    <row r="29" s="7" customFormat="1" ht="89.25" customHeight="1">
      <c r="B29" s="154"/>
      <c r="E29" s="155" t="s">
        <v>50</v>
      </c>
      <c r="F29" s="155"/>
      <c r="G29" s="155"/>
      <c r="H29" s="155"/>
      <c r="I29" s="156"/>
      <c r="L29" s="154"/>
    </row>
    <row r="30" s="1" customFormat="1" ht="6.96" customHeight="1">
      <c r="B30" s="44"/>
      <c r="I30" s="150"/>
      <c r="L30" s="44"/>
    </row>
    <row r="31" s="1" customFormat="1" ht="6.96" customHeight="1">
      <c r="B31" s="44"/>
      <c r="D31" s="79"/>
      <c r="E31" s="79"/>
      <c r="F31" s="79"/>
      <c r="G31" s="79"/>
      <c r="H31" s="79"/>
      <c r="I31" s="157"/>
      <c r="J31" s="79"/>
      <c r="K31" s="79"/>
      <c r="L31" s="44"/>
    </row>
    <row r="32" s="1" customFormat="1" ht="25.44" customHeight="1">
      <c r="B32" s="44"/>
      <c r="D32" s="158" t="s">
        <v>51</v>
      </c>
      <c r="I32" s="150"/>
      <c r="J32" s="159">
        <f>ROUND(J129, 2)</f>
        <v>0</v>
      </c>
      <c r="L32" s="44"/>
    </row>
    <row r="33" s="1" customFormat="1" ht="6.96" customHeight="1">
      <c r="B33" s="44"/>
      <c r="D33" s="79"/>
      <c r="E33" s="79"/>
      <c r="F33" s="79"/>
      <c r="G33" s="79"/>
      <c r="H33" s="79"/>
      <c r="I33" s="157"/>
      <c r="J33" s="79"/>
      <c r="K33" s="79"/>
      <c r="L33" s="44"/>
    </row>
    <row r="34" s="1" customFormat="1" ht="14.4" customHeight="1">
      <c r="B34" s="44"/>
      <c r="F34" s="160" t="s">
        <v>53</v>
      </c>
      <c r="I34" s="161" t="s">
        <v>52</v>
      </c>
      <c r="J34" s="160" t="s">
        <v>54</v>
      </c>
      <c r="L34" s="44"/>
    </row>
    <row r="35" s="1" customFormat="1" ht="14.4" customHeight="1">
      <c r="B35" s="44"/>
      <c r="D35" s="162" t="s">
        <v>55</v>
      </c>
      <c r="E35" s="148" t="s">
        <v>56</v>
      </c>
      <c r="F35" s="163">
        <f>ROUND((SUM(BE129:BE953)),  2)</f>
        <v>0</v>
      </c>
      <c r="I35" s="164">
        <v>0.20999999999999999</v>
      </c>
      <c r="J35" s="163">
        <f>ROUND(((SUM(BE129:BE953))*I35),  2)</f>
        <v>0</v>
      </c>
      <c r="L35" s="44"/>
    </row>
    <row r="36" s="1" customFormat="1" ht="14.4" customHeight="1">
      <c r="B36" s="44"/>
      <c r="E36" s="148" t="s">
        <v>57</v>
      </c>
      <c r="F36" s="163">
        <f>ROUND((SUM(BF129:BF953)),  2)</f>
        <v>0</v>
      </c>
      <c r="I36" s="164">
        <v>0.14999999999999999</v>
      </c>
      <c r="J36" s="163">
        <f>ROUND(((SUM(BF129:BF953))*I36),  2)</f>
        <v>0</v>
      </c>
      <c r="L36" s="44"/>
    </row>
    <row r="37" hidden="1" s="1" customFormat="1" ht="14.4" customHeight="1">
      <c r="B37" s="44"/>
      <c r="E37" s="148" t="s">
        <v>58</v>
      </c>
      <c r="F37" s="163">
        <f>ROUND((SUM(BG129:BG953)),  2)</f>
        <v>0</v>
      </c>
      <c r="I37" s="164">
        <v>0.20999999999999999</v>
      </c>
      <c r="J37" s="163">
        <f>0</f>
        <v>0</v>
      </c>
      <c r="L37" s="44"/>
    </row>
    <row r="38" hidden="1" s="1" customFormat="1" ht="14.4" customHeight="1">
      <c r="B38" s="44"/>
      <c r="E38" s="148" t="s">
        <v>59</v>
      </c>
      <c r="F38" s="163">
        <f>ROUND((SUM(BH129:BH953)),  2)</f>
        <v>0</v>
      </c>
      <c r="I38" s="164">
        <v>0.14999999999999999</v>
      </c>
      <c r="J38" s="163">
        <f>0</f>
        <v>0</v>
      </c>
      <c r="L38" s="44"/>
    </row>
    <row r="39" hidden="1" s="1" customFormat="1" ht="14.4" customHeight="1">
      <c r="B39" s="44"/>
      <c r="E39" s="148" t="s">
        <v>60</v>
      </c>
      <c r="F39" s="163">
        <f>ROUND((SUM(BI129:BI953)),  2)</f>
        <v>0</v>
      </c>
      <c r="I39" s="164">
        <v>0</v>
      </c>
      <c r="J39" s="163">
        <f>0</f>
        <v>0</v>
      </c>
      <c r="L39" s="44"/>
    </row>
    <row r="40" s="1" customFormat="1" ht="6.96" customHeight="1">
      <c r="B40" s="44"/>
      <c r="I40" s="150"/>
      <c r="L40" s="44"/>
    </row>
    <row r="41" s="1" customFormat="1" ht="25.44" customHeight="1">
      <c r="B41" s="44"/>
      <c r="C41" s="165"/>
      <c r="D41" s="166" t="s">
        <v>61</v>
      </c>
      <c r="E41" s="167"/>
      <c r="F41" s="167"/>
      <c r="G41" s="168" t="s">
        <v>62</v>
      </c>
      <c r="H41" s="169" t="s">
        <v>63</v>
      </c>
      <c r="I41" s="170"/>
      <c r="J41" s="171">
        <f>SUM(J32:J39)</f>
        <v>0</v>
      </c>
      <c r="K41" s="172"/>
      <c r="L41" s="44"/>
    </row>
    <row r="42" s="1" customFormat="1" ht="14.4" customHeight="1">
      <c r="B42" s="44"/>
      <c r="I42" s="150"/>
      <c r="L42" s="44"/>
    </row>
    <row r="43" ht="14.4" customHeight="1">
      <c r="B43" s="20"/>
      <c r="L43" s="20"/>
    </row>
    <row r="44" ht="14.4" customHeight="1">
      <c r="B44" s="20"/>
      <c r="L44" s="20"/>
    </row>
    <row r="45" ht="14.4" customHeight="1">
      <c r="B45" s="20"/>
      <c r="L45" s="20"/>
    </row>
    <row r="46" ht="14.4" customHeight="1">
      <c r="B46" s="20"/>
      <c r="L46" s="20"/>
    </row>
    <row r="47" ht="14.4" customHeight="1">
      <c r="B47" s="20"/>
      <c r="L47" s="20"/>
    </row>
    <row r="48" ht="14.4" customHeight="1">
      <c r="B48" s="20"/>
      <c r="L48" s="20"/>
    </row>
    <row r="49" ht="14.4" customHeight="1">
      <c r="B49" s="20"/>
      <c r="L49" s="20"/>
    </row>
    <row r="50" s="1" customFormat="1" ht="14.4" customHeight="1">
      <c r="B50" s="44"/>
      <c r="D50" s="173" t="s">
        <v>64</v>
      </c>
      <c r="E50" s="174"/>
      <c r="F50" s="174"/>
      <c r="G50" s="173" t="s">
        <v>65</v>
      </c>
      <c r="H50" s="174"/>
      <c r="I50" s="175"/>
      <c r="J50" s="174"/>
      <c r="K50" s="174"/>
      <c r="L50" s="44"/>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1" customFormat="1">
      <c r="B61" s="44"/>
      <c r="D61" s="176" t="s">
        <v>66</v>
      </c>
      <c r="E61" s="177"/>
      <c r="F61" s="178" t="s">
        <v>67</v>
      </c>
      <c r="G61" s="176" t="s">
        <v>66</v>
      </c>
      <c r="H61" s="177"/>
      <c r="I61" s="179"/>
      <c r="J61" s="180" t="s">
        <v>67</v>
      </c>
      <c r="K61" s="177"/>
      <c r="L61" s="44"/>
    </row>
    <row r="62">
      <c r="B62" s="20"/>
      <c r="L62" s="20"/>
    </row>
    <row r="63">
      <c r="B63" s="20"/>
      <c r="L63" s="20"/>
    </row>
    <row r="64">
      <c r="B64" s="20"/>
      <c r="L64" s="20"/>
    </row>
    <row r="65" s="1" customFormat="1">
      <c r="B65" s="44"/>
      <c r="D65" s="173" t="s">
        <v>68</v>
      </c>
      <c r="E65" s="174"/>
      <c r="F65" s="174"/>
      <c r="G65" s="173" t="s">
        <v>69</v>
      </c>
      <c r="H65" s="174"/>
      <c r="I65" s="175"/>
      <c r="J65" s="174"/>
      <c r="K65" s="174"/>
      <c r="L65" s="44"/>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1" customFormat="1">
      <c r="B76" s="44"/>
      <c r="D76" s="176" t="s">
        <v>66</v>
      </c>
      <c r="E76" s="177"/>
      <c r="F76" s="178" t="s">
        <v>67</v>
      </c>
      <c r="G76" s="176" t="s">
        <v>66</v>
      </c>
      <c r="H76" s="177"/>
      <c r="I76" s="179"/>
      <c r="J76" s="180" t="s">
        <v>67</v>
      </c>
      <c r="K76" s="177"/>
      <c r="L76" s="44"/>
    </row>
    <row r="77" s="1" customFormat="1" ht="14.4" customHeight="1">
      <c r="B77" s="181"/>
      <c r="C77" s="182"/>
      <c r="D77" s="182"/>
      <c r="E77" s="182"/>
      <c r="F77" s="182"/>
      <c r="G77" s="182"/>
      <c r="H77" s="182"/>
      <c r="I77" s="183"/>
      <c r="J77" s="182"/>
      <c r="K77" s="182"/>
      <c r="L77" s="44"/>
    </row>
    <row r="81" s="1" customFormat="1" ht="6.96" customHeight="1">
      <c r="B81" s="184"/>
      <c r="C81" s="185"/>
      <c r="D81" s="185"/>
      <c r="E81" s="185"/>
      <c r="F81" s="185"/>
      <c r="G81" s="185"/>
      <c r="H81" s="185"/>
      <c r="I81" s="186"/>
      <c r="J81" s="185"/>
      <c r="K81" s="185"/>
      <c r="L81" s="44"/>
    </row>
    <row r="82" s="1" customFormat="1" ht="24.96" customHeight="1">
      <c r="B82" s="39"/>
      <c r="C82" s="23" t="s">
        <v>118</v>
      </c>
      <c r="D82" s="40"/>
      <c r="E82" s="40"/>
      <c r="F82" s="40"/>
      <c r="G82" s="40"/>
      <c r="H82" s="40"/>
      <c r="I82" s="150"/>
      <c r="J82" s="40"/>
      <c r="K82" s="40"/>
      <c r="L82" s="44"/>
    </row>
    <row r="83" s="1" customFormat="1" ht="6.96" customHeight="1">
      <c r="B83" s="39"/>
      <c r="C83" s="40"/>
      <c r="D83" s="40"/>
      <c r="E83" s="40"/>
      <c r="F83" s="40"/>
      <c r="G83" s="40"/>
      <c r="H83" s="40"/>
      <c r="I83" s="150"/>
      <c r="J83" s="40"/>
      <c r="K83" s="40"/>
      <c r="L83" s="44"/>
    </row>
    <row r="84" s="1" customFormat="1" ht="12" customHeight="1">
      <c r="B84" s="39"/>
      <c r="C84" s="32" t="s">
        <v>16</v>
      </c>
      <c r="D84" s="40"/>
      <c r="E84" s="40"/>
      <c r="F84" s="40"/>
      <c r="G84" s="40"/>
      <c r="H84" s="40"/>
      <c r="I84" s="150"/>
      <c r="J84" s="40"/>
      <c r="K84" s="40"/>
      <c r="L84" s="44"/>
    </row>
    <row r="85" s="1" customFormat="1" ht="16.5" customHeight="1">
      <c r="B85" s="39"/>
      <c r="C85" s="40"/>
      <c r="D85" s="40"/>
      <c r="E85" s="187" t="str">
        <f>E7</f>
        <v>Stavební úpravy komunikace ul.Za Zahradami-Labutí, Šternberk</v>
      </c>
      <c r="F85" s="32"/>
      <c r="G85" s="32"/>
      <c r="H85" s="32"/>
      <c r="I85" s="150"/>
      <c r="J85" s="40"/>
      <c r="K85" s="40"/>
      <c r="L85" s="44"/>
    </row>
    <row r="86" ht="12" customHeight="1">
      <c r="B86" s="21"/>
      <c r="C86" s="32" t="s">
        <v>113</v>
      </c>
      <c r="D86" s="22"/>
      <c r="E86" s="22"/>
      <c r="F86" s="22"/>
      <c r="G86" s="22"/>
      <c r="H86" s="22"/>
      <c r="I86" s="142"/>
      <c r="J86" s="22"/>
      <c r="K86" s="22"/>
      <c r="L86" s="20"/>
    </row>
    <row r="87" s="1" customFormat="1" ht="16.5" customHeight="1">
      <c r="B87" s="39"/>
      <c r="C87" s="40"/>
      <c r="D87" s="40"/>
      <c r="E87" s="187" t="s">
        <v>114</v>
      </c>
      <c r="F87" s="40"/>
      <c r="G87" s="40"/>
      <c r="H87" s="40"/>
      <c r="I87" s="150"/>
      <c r="J87" s="40"/>
      <c r="K87" s="40"/>
      <c r="L87" s="44"/>
    </row>
    <row r="88" s="1" customFormat="1" ht="12" customHeight="1">
      <c r="B88" s="39"/>
      <c r="C88" s="32" t="s">
        <v>115</v>
      </c>
      <c r="D88" s="40"/>
      <c r="E88" s="40"/>
      <c r="F88" s="40"/>
      <c r="G88" s="40"/>
      <c r="H88" s="40"/>
      <c r="I88" s="150"/>
      <c r="J88" s="40"/>
      <c r="K88" s="40"/>
      <c r="L88" s="44"/>
    </row>
    <row r="89" s="1" customFormat="1" ht="16.5" customHeight="1">
      <c r="B89" s="39"/>
      <c r="C89" s="40"/>
      <c r="D89" s="40"/>
      <c r="E89" s="72" t="str">
        <f>E11</f>
        <v>1-1 - Komunikace-soupis prací</v>
      </c>
      <c r="F89" s="40"/>
      <c r="G89" s="40"/>
      <c r="H89" s="40"/>
      <c r="I89" s="150"/>
      <c r="J89" s="40"/>
      <c r="K89" s="40"/>
      <c r="L89" s="44"/>
    </row>
    <row r="90" s="1" customFormat="1" ht="6.96" customHeight="1">
      <c r="B90" s="39"/>
      <c r="C90" s="40"/>
      <c r="D90" s="40"/>
      <c r="E90" s="40"/>
      <c r="F90" s="40"/>
      <c r="G90" s="40"/>
      <c r="H90" s="40"/>
      <c r="I90" s="150"/>
      <c r="J90" s="40"/>
      <c r="K90" s="40"/>
      <c r="L90" s="44"/>
    </row>
    <row r="91" s="1" customFormat="1" ht="12" customHeight="1">
      <c r="B91" s="39"/>
      <c r="C91" s="32" t="s">
        <v>24</v>
      </c>
      <c r="D91" s="40"/>
      <c r="E91" s="40"/>
      <c r="F91" s="27" t="str">
        <f>F14</f>
        <v>Šternberk</v>
      </c>
      <c r="G91" s="40"/>
      <c r="H91" s="40"/>
      <c r="I91" s="152" t="s">
        <v>26</v>
      </c>
      <c r="J91" s="75" t="str">
        <f>IF(J14="","",J14)</f>
        <v>23. 6. 2019</v>
      </c>
      <c r="K91" s="40"/>
      <c r="L91" s="44"/>
    </row>
    <row r="92" s="1" customFormat="1" ht="6.96" customHeight="1">
      <c r="B92" s="39"/>
      <c r="C92" s="40"/>
      <c r="D92" s="40"/>
      <c r="E92" s="40"/>
      <c r="F92" s="40"/>
      <c r="G92" s="40"/>
      <c r="H92" s="40"/>
      <c r="I92" s="150"/>
      <c r="J92" s="40"/>
      <c r="K92" s="40"/>
      <c r="L92" s="44"/>
    </row>
    <row r="93" s="1" customFormat="1" ht="15.15" customHeight="1">
      <c r="B93" s="39"/>
      <c r="C93" s="32" t="s">
        <v>34</v>
      </c>
      <c r="D93" s="40"/>
      <c r="E93" s="40"/>
      <c r="F93" s="27" t="str">
        <f>E17</f>
        <v>Město Šternberk</v>
      </c>
      <c r="G93" s="40"/>
      <c r="H93" s="40"/>
      <c r="I93" s="152" t="s">
        <v>42</v>
      </c>
      <c r="J93" s="37" t="str">
        <f>E23</f>
        <v>ing. Petr Doležel</v>
      </c>
      <c r="K93" s="40"/>
      <c r="L93" s="44"/>
    </row>
    <row r="94" s="1" customFormat="1" ht="27.9" customHeight="1">
      <c r="B94" s="39"/>
      <c r="C94" s="32" t="s">
        <v>40</v>
      </c>
      <c r="D94" s="40"/>
      <c r="E94" s="40"/>
      <c r="F94" s="27" t="str">
        <f>IF(E20="","",E20)</f>
        <v>Vyplň údaj</v>
      </c>
      <c r="G94" s="40"/>
      <c r="H94" s="40"/>
      <c r="I94" s="152" t="s">
        <v>46</v>
      </c>
      <c r="J94" s="37" t="str">
        <f>E26</f>
        <v xml:space="preserve">ing.Pospíšil Michal        CU 2019/1  </v>
      </c>
      <c r="K94" s="40"/>
      <c r="L94" s="44"/>
    </row>
    <row r="95" s="1" customFormat="1" ht="10.32" customHeight="1">
      <c r="B95" s="39"/>
      <c r="C95" s="40"/>
      <c r="D95" s="40"/>
      <c r="E95" s="40"/>
      <c r="F95" s="40"/>
      <c r="G95" s="40"/>
      <c r="H95" s="40"/>
      <c r="I95" s="150"/>
      <c r="J95" s="40"/>
      <c r="K95" s="40"/>
      <c r="L95" s="44"/>
    </row>
    <row r="96" s="1" customFormat="1" ht="29.28" customHeight="1">
      <c r="B96" s="39"/>
      <c r="C96" s="188" t="s">
        <v>119</v>
      </c>
      <c r="D96" s="189"/>
      <c r="E96" s="189"/>
      <c r="F96" s="189"/>
      <c r="G96" s="189"/>
      <c r="H96" s="189"/>
      <c r="I96" s="190"/>
      <c r="J96" s="191" t="s">
        <v>120</v>
      </c>
      <c r="K96" s="189"/>
      <c r="L96" s="44"/>
    </row>
    <row r="97" s="1" customFormat="1" ht="10.32" customHeight="1">
      <c r="B97" s="39"/>
      <c r="C97" s="40"/>
      <c r="D97" s="40"/>
      <c r="E97" s="40"/>
      <c r="F97" s="40"/>
      <c r="G97" s="40"/>
      <c r="H97" s="40"/>
      <c r="I97" s="150"/>
      <c r="J97" s="40"/>
      <c r="K97" s="40"/>
      <c r="L97" s="44"/>
    </row>
    <row r="98" s="1" customFormat="1" ht="22.8" customHeight="1">
      <c r="B98" s="39"/>
      <c r="C98" s="192" t="s">
        <v>121</v>
      </c>
      <c r="D98" s="40"/>
      <c r="E98" s="40"/>
      <c r="F98" s="40"/>
      <c r="G98" s="40"/>
      <c r="H98" s="40"/>
      <c r="I98" s="150"/>
      <c r="J98" s="106">
        <f>J129</f>
        <v>0</v>
      </c>
      <c r="K98" s="40"/>
      <c r="L98" s="44"/>
      <c r="AU98" s="17" t="s">
        <v>122</v>
      </c>
    </row>
    <row r="99" s="8" customFormat="1" ht="24.96" customHeight="1">
      <c r="B99" s="193"/>
      <c r="C99" s="194"/>
      <c r="D99" s="195" t="s">
        <v>123</v>
      </c>
      <c r="E99" s="196"/>
      <c r="F99" s="196"/>
      <c r="G99" s="196"/>
      <c r="H99" s="196"/>
      <c r="I99" s="197"/>
      <c r="J99" s="198">
        <f>J130</f>
        <v>0</v>
      </c>
      <c r="K99" s="194"/>
      <c r="L99" s="199"/>
    </row>
    <row r="100" s="9" customFormat="1" ht="19.92" customHeight="1">
      <c r="B100" s="200"/>
      <c r="C100" s="129"/>
      <c r="D100" s="201" t="s">
        <v>124</v>
      </c>
      <c r="E100" s="202"/>
      <c r="F100" s="202"/>
      <c r="G100" s="202"/>
      <c r="H100" s="202"/>
      <c r="I100" s="203"/>
      <c r="J100" s="204">
        <f>J131</f>
        <v>0</v>
      </c>
      <c r="K100" s="129"/>
      <c r="L100" s="205"/>
    </row>
    <row r="101" s="9" customFormat="1" ht="19.92" customHeight="1">
      <c r="B101" s="200"/>
      <c r="C101" s="129"/>
      <c r="D101" s="201" t="s">
        <v>125</v>
      </c>
      <c r="E101" s="202"/>
      <c r="F101" s="202"/>
      <c r="G101" s="202"/>
      <c r="H101" s="202"/>
      <c r="I101" s="203"/>
      <c r="J101" s="204">
        <f>J292</f>
        <v>0</v>
      </c>
      <c r="K101" s="129"/>
      <c r="L101" s="205"/>
    </row>
    <row r="102" s="9" customFormat="1" ht="19.92" customHeight="1">
      <c r="B102" s="200"/>
      <c r="C102" s="129"/>
      <c r="D102" s="201" t="s">
        <v>126</v>
      </c>
      <c r="E102" s="202"/>
      <c r="F102" s="202"/>
      <c r="G102" s="202"/>
      <c r="H102" s="202"/>
      <c r="I102" s="203"/>
      <c r="J102" s="204">
        <f>J348</f>
        <v>0</v>
      </c>
      <c r="K102" s="129"/>
      <c r="L102" s="205"/>
    </row>
    <row r="103" s="9" customFormat="1" ht="19.92" customHeight="1">
      <c r="B103" s="200"/>
      <c r="C103" s="129"/>
      <c r="D103" s="201" t="s">
        <v>127</v>
      </c>
      <c r="E103" s="202"/>
      <c r="F103" s="202"/>
      <c r="G103" s="202"/>
      <c r="H103" s="202"/>
      <c r="I103" s="203"/>
      <c r="J103" s="204">
        <f>J471</f>
        <v>0</v>
      </c>
      <c r="K103" s="129"/>
      <c r="L103" s="205"/>
    </row>
    <row r="104" s="9" customFormat="1" ht="19.92" customHeight="1">
      <c r="B104" s="200"/>
      <c r="C104" s="129"/>
      <c r="D104" s="201" t="s">
        <v>128</v>
      </c>
      <c r="E104" s="202"/>
      <c r="F104" s="202"/>
      <c r="G104" s="202"/>
      <c r="H104" s="202"/>
      <c r="I104" s="203"/>
      <c r="J104" s="204">
        <f>J552</f>
        <v>0</v>
      </c>
      <c r="K104" s="129"/>
      <c r="L104" s="205"/>
    </row>
    <row r="105" s="9" customFormat="1" ht="19.92" customHeight="1">
      <c r="B105" s="200"/>
      <c r="C105" s="129"/>
      <c r="D105" s="201" t="s">
        <v>129</v>
      </c>
      <c r="E105" s="202"/>
      <c r="F105" s="202"/>
      <c r="G105" s="202"/>
      <c r="H105" s="202"/>
      <c r="I105" s="203"/>
      <c r="J105" s="204">
        <f>J587</f>
        <v>0</v>
      </c>
      <c r="K105" s="129"/>
      <c r="L105" s="205"/>
    </row>
    <row r="106" s="9" customFormat="1" ht="19.92" customHeight="1">
      <c r="B106" s="200"/>
      <c r="C106" s="129"/>
      <c r="D106" s="201" t="s">
        <v>130</v>
      </c>
      <c r="E106" s="202"/>
      <c r="F106" s="202"/>
      <c r="G106" s="202"/>
      <c r="H106" s="202"/>
      <c r="I106" s="203"/>
      <c r="J106" s="204">
        <f>J676</f>
        <v>0</v>
      </c>
      <c r="K106" s="129"/>
      <c r="L106" s="205"/>
    </row>
    <row r="107" s="9" customFormat="1" ht="14.88" customHeight="1">
      <c r="B107" s="200"/>
      <c r="C107" s="129"/>
      <c r="D107" s="201" t="s">
        <v>131</v>
      </c>
      <c r="E107" s="202"/>
      <c r="F107" s="202"/>
      <c r="G107" s="202"/>
      <c r="H107" s="202"/>
      <c r="I107" s="203"/>
      <c r="J107" s="204">
        <f>J677</f>
        <v>0</v>
      </c>
      <c r="K107" s="129"/>
      <c r="L107" s="205"/>
    </row>
    <row r="108" s="1" customFormat="1" ht="21.84" customHeight="1">
      <c r="B108" s="39"/>
      <c r="C108" s="40"/>
      <c r="D108" s="40"/>
      <c r="E108" s="40"/>
      <c r="F108" s="40"/>
      <c r="G108" s="40"/>
      <c r="H108" s="40"/>
      <c r="I108" s="150"/>
      <c r="J108" s="40"/>
      <c r="K108" s="40"/>
      <c r="L108" s="44"/>
    </row>
    <row r="109" s="1" customFormat="1" ht="6.96" customHeight="1">
      <c r="B109" s="62"/>
      <c r="C109" s="63"/>
      <c r="D109" s="63"/>
      <c r="E109" s="63"/>
      <c r="F109" s="63"/>
      <c r="G109" s="63"/>
      <c r="H109" s="63"/>
      <c r="I109" s="183"/>
      <c r="J109" s="63"/>
      <c r="K109" s="63"/>
      <c r="L109" s="44"/>
    </row>
    <row r="113" s="1" customFormat="1" ht="6.96" customHeight="1">
      <c r="B113" s="64"/>
      <c r="C113" s="65"/>
      <c r="D113" s="65"/>
      <c r="E113" s="65"/>
      <c r="F113" s="65"/>
      <c r="G113" s="65"/>
      <c r="H113" s="65"/>
      <c r="I113" s="186"/>
      <c r="J113" s="65"/>
      <c r="K113" s="65"/>
      <c r="L113" s="44"/>
    </row>
    <row r="114" s="1" customFormat="1" ht="24.96" customHeight="1">
      <c r="B114" s="39"/>
      <c r="C114" s="23" t="s">
        <v>132</v>
      </c>
      <c r="D114" s="40"/>
      <c r="E114" s="40"/>
      <c r="F114" s="40"/>
      <c r="G114" s="40"/>
      <c r="H114" s="40"/>
      <c r="I114" s="150"/>
      <c r="J114" s="40"/>
      <c r="K114" s="40"/>
      <c r="L114" s="44"/>
    </row>
    <row r="115" s="1" customFormat="1" ht="6.96" customHeight="1">
      <c r="B115" s="39"/>
      <c r="C115" s="40"/>
      <c r="D115" s="40"/>
      <c r="E115" s="40"/>
      <c r="F115" s="40"/>
      <c r="G115" s="40"/>
      <c r="H115" s="40"/>
      <c r="I115" s="150"/>
      <c r="J115" s="40"/>
      <c r="K115" s="40"/>
      <c r="L115" s="44"/>
    </row>
    <row r="116" s="1" customFormat="1" ht="12" customHeight="1">
      <c r="B116" s="39"/>
      <c r="C116" s="32" t="s">
        <v>16</v>
      </c>
      <c r="D116" s="40"/>
      <c r="E116" s="40"/>
      <c r="F116" s="40"/>
      <c r="G116" s="40"/>
      <c r="H116" s="40"/>
      <c r="I116" s="150"/>
      <c r="J116" s="40"/>
      <c r="K116" s="40"/>
      <c r="L116" s="44"/>
    </row>
    <row r="117" s="1" customFormat="1" ht="16.5" customHeight="1">
      <c r="B117" s="39"/>
      <c r="C117" s="40"/>
      <c r="D117" s="40"/>
      <c r="E117" s="187" t="str">
        <f>E7</f>
        <v>Stavební úpravy komunikace ul.Za Zahradami-Labutí, Šternberk</v>
      </c>
      <c r="F117" s="32"/>
      <c r="G117" s="32"/>
      <c r="H117" s="32"/>
      <c r="I117" s="150"/>
      <c r="J117" s="40"/>
      <c r="K117" s="40"/>
      <c r="L117" s="44"/>
    </row>
    <row r="118" ht="12" customHeight="1">
      <c r="B118" s="21"/>
      <c r="C118" s="32" t="s">
        <v>113</v>
      </c>
      <c r="D118" s="22"/>
      <c r="E118" s="22"/>
      <c r="F118" s="22"/>
      <c r="G118" s="22"/>
      <c r="H118" s="22"/>
      <c r="I118" s="142"/>
      <c r="J118" s="22"/>
      <c r="K118" s="22"/>
      <c r="L118" s="20"/>
    </row>
    <row r="119" s="1" customFormat="1" ht="16.5" customHeight="1">
      <c r="B119" s="39"/>
      <c r="C119" s="40"/>
      <c r="D119" s="40"/>
      <c r="E119" s="187" t="s">
        <v>114</v>
      </c>
      <c r="F119" s="40"/>
      <c r="G119" s="40"/>
      <c r="H119" s="40"/>
      <c r="I119" s="150"/>
      <c r="J119" s="40"/>
      <c r="K119" s="40"/>
      <c r="L119" s="44"/>
    </row>
    <row r="120" s="1" customFormat="1" ht="12" customHeight="1">
      <c r="B120" s="39"/>
      <c r="C120" s="32" t="s">
        <v>115</v>
      </c>
      <c r="D120" s="40"/>
      <c r="E120" s="40"/>
      <c r="F120" s="40"/>
      <c r="G120" s="40"/>
      <c r="H120" s="40"/>
      <c r="I120" s="150"/>
      <c r="J120" s="40"/>
      <c r="K120" s="40"/>
      <c r="L120" s="44"/>
    </row>
    <row r="121" s="1" customFormat="1" ht="16.5" customHeight="1">
      <c r="B121" s="39"/>
      <c r="C121" s="40"/>
      <c r="D121" s="40"/>
      <c r="E121" s="72" t="str">
        <f>E11</f>
        <v>1-1 - Komunikace-soupis prací</v>
      </c>
      <c r="F121" s="40"/>
      <c r="G121" s="40"/>
      <c r="H121" s="40"/>
      <c r="I121" s="150"/>
      <c r="J121" s="40"/>
      <c r="K121" s="40"/>
      <c r="L121" s="44"/>
    </row>
    <row r="122" s="1" customFormat="1" ht="6.96" customHeight="1">
      <c r="B122" s="39"/>
      <c r="C122" s="40"/>
      <c r="D122" s="40"/>
      <c r="E122" s="40"/>
      <c r="F122" s="40"/>
      <c r="G122" s="40"/>
      <c r="H122" s="40"/>
      <c r="I122" s="150"/>
      <c r="J122" s="40"/>
      <c r="K122" s="40"/>
      <c r="L122" s="44"/>
    </row>
    <row r="123" s="1" customFormat="1" ht="12" customHeight="1">
      <c r="B123" s="39"/>
      <c r="C123" s="32" t="s">
        <v>24</v>
      </c>
      <c r="D123" s="40"/>
      <c r="E123" s="40"/>
      <c r="F123" s="27" t="str">
        <f>F14</f>
        <v>Šternberk</v>
      </c>
      <c r="G123" s="40"/>
      <c r="H123" s="40"/>
      <c r="I123" s="152" t="s">
        <v>26</v>
      </c>
      <c r="J123" s="75" t="str">
        <f>IF(J14="","",J14)</f>
        <v>23. 6. 2019</v>
      </c>
      <c r="K123" s="40"/>
      <c r="L123" s="44"/>
    </row>
    <row r="124" s="1" customFormat="1" ht="6.96" customHeight="1">
      <c r="B124" s="39"/>
      <c r="C124" s="40"/>
      <c r="D124" s="40"/>
      <c r="E124" s="40"/>
      <c r="F124" s="40"/>
      <c r="G124" s="40"/>
      <c r="H124" s="40"/>
      <c r="I124" s="150"/>
      <c r="J124" s="40"/>
      <c r="K124" s="40"/>
      <c r="L124" s="44"/>
    </row>
    <row r="125" s="1" customFormat="1" ht="15.15" customHeight="1">
      <c r="B125" s="39"/>
      <c r="C125" s="32" t="s">
        <v>34</v>
      </c>
      <c r="D125" s="40"/>
      <c r="E125" s="40"/>
      <c r="F125" s="27" t="str">
        <f>E17</f>
        <v>Město Šternberk</v>
      </c>
      <c r="G125" s="40"/>
      <c r="H125" s="40"/>
      <c r="I125" s="152" t="s">
        <v>42</v>
      </c>
      <c r="J125" s="37" t="str">
        <f>E23</f>
        <v>ing. Petr Doležel</v>
      </c>
      <c r="K125" s="40"/>
      <c r="L125" s="44"/>
    </row>
    <row r="126" s="1" customFormat="1" ht="27.9" customHeight="1">
      <c r="B126" s="39"/>
      <c r="C126" s="32" t="s">
        <v>40</v>
      </c>
      <c r="D126" s="40"/>
      <c r="E126" s="40"/>
      <c r="F126" s="27" t="str">
        <f>IF(E20="","",E20)</f>
        <v>Vyplň údaj</v>
      </c>
      <c r="G126" s="40"/>
      <c r="H126" s="40"/>
      <c r="I126" s="152" t="s">
        <v>46</v>
      </c>
      <c r="J126" s="37" t="str">
        <f>E26</f>
        <v xml:space="preserve">ing.Pospíšil Michal        CU 2019/1  </v>
      </c>
      <c r="K126" s="40"/>
      <c r="L126" s="44"/>
    </row>
    <row r="127" s="1" customFormat="1" ht="10.32" customHeight="1">
      <c r="B127" s="39"/>
      <c r="C127" s="40"/>
      <c r="D127" s="40"/>
      <c r="E127" s="40"/>
      <c r="F127" s="40"/>
      <c r="G127" s="40"/>
      <c r="H127" s="40"/>
      <c r="I127" s="150"/>
      <c r="J127" s="40"/>
      <c r="K127" s="40"/>
      <c r="L127" s="44"/>
    </row>
    <row r="128" s="10" customFormat="1" ht="29.28" customHeight="1">
      <c r="B128" s="206"/>
      <c r="C128" s="207" t="s">
        <v>133</v>
      </c>
      <c r="D128" s="208" t="s">
        <v>76</v>
      </c>
      <c r="E128" s="208" t="s">
        <v>72</v>
      </c>
      <c r="F128" s="208" t="s">
        <v>73</v>
      </c>
      <c r="G128" s="208" t="s">
        <v>134</v>
      </c>
      <c r="H128" s="208" t="s">
        <v>135</v>
      </c>
      <c r="I128" s="209" t="s">
        <v>136</v>
      </c>
      <c r="J128" s="208" t="s">
        <v>120</v>
      </c>
      <c r="K128" s="210" t="s">
        <v>137</v>
      </c>
      <c r="L128" s="211"/>
      <c r="M128" s="96" t="s">
        <v>1</v>
      </c>
      <c r="N128" s="97" t="s">
        <v>55</v>
      </c>
      <c r="O128" s="97" t="s">
        <v>138</v>
      </c>
      <c r="P128" s="97" t="s">
        <v>139</v>
      </c>
      <c r="Q128" s="97" t="s">
        <v>140</v>
      </c>
      <c r="R128" s="97" t="s">
        <v>141</v>
      </c>
      <c r="S128" s="97" t="s">
        <v>142</v>
      </c>
      <c r="T128" s="97" t="s">
        <v>143</v>
      </c>
      <c r="U128" s="98" t="s">
        <v>144</v>
      </c>
    </row>
    <row r="129" s="1" customFormat="1" ht="22.8" customHeight="1">
      <c r="B129" s="39"/>
      <c r="C129" s="103" t="s">
        <v>145</v>
      </c>
      <c r="D129" s="40"/>
      <c r="E129" s="40"/>
      <c r="F129" s="40"/>
      <c r="G129" s="40"/>
      <c r="H129" s="40"/>
      <c r="I129" s="150"/>
      <c r="J129" s="212">
        <f>BK129</f>
        <v>0</v>
      </c>
      <c r="K129" s="40"/>
      <c r="L129" s="44"/>
      <c r="M129" s="99"/>
      <c r="N129" s="100"/>
      <c r="O129" s="100"/>
      <c r="P129" s="213">
        <f>P130</f>
        <v>0</v>
      </c>
      <c r="Q129" s="100"/>
      <c r="R129" s="213">
        <f>R130</f>
        <v>867.76195639999992</v>
      </c>
      <c r="S129" s="100"/>
      <c r="T129" s="213">
        <f>T130</f>
        <v>522.04321000000004</v>
      </c>
      <c r="U129" s="101"/>
      <c r="AT129" s="17" t="s">
        <v>90</v>
      </c>
      <c r="AU129" s="17" t="s">
        <v>122</v>
      </c>
      <c r="BK129" s="214">
        <f>BK130</f>
        <v>0</v>
      </c>
    </row>
    <row r="130" s="11" customFormat="1" ht="25.92" customHeight="1">
      <c r="B130" s="215"/>
      <c r="C130" s="216"/>
      <c r="D130" s="217" t="s">
        <v>90</v>
      </c>
      <c r="E130" s="218" t="s">
        <v>146</v>
      </c>
      <c r="F130" s="218" t="s">
        <v>147</v>
      </c>
      <c r="G130" s="216"/>
      <c r="H130" s="216"/>
      <c r="I130" s="219"/>
      <c r="J130" s="220">
        <f>BK130</f>
        <v>0</v>
      </c>
      <c r="K130" s="216"/>
      <c r="L130" s="221"/>
      <c r="M130" s="222"/>
      <c r="N130" s="223"/>
      <c r="O130" s="223"/>
      <c r="P130" s="224">
        <f>P131+P292+P348+P471+P552+P587+P676</f>
        <v>0</v>
      </c>
      <c r="Q130" s="223"/>
      <c r="R130" s="224">
        <f>R131+R292+R348+R471+R552+R587+R676</f>
        <v>867.76195639999992</v>
      </c>
      <c r="S130" s="223"/>
      <c r="T130" s="224">
        <f>T131+T292+T348+T471+T552+T587+T676</f>
        <v>522.04321000000004</v>
      </c>
      <c r="U130" s="225"/>
      <c r="AR130" s="226" t="s">
        <v>23</v>
      </c>
      <c r="AT130" s="227" t="s">
        <v>90</v>
      </c>
      <c r="AU130" s="227" t="s">
        <v>91</v>
      </c>
      <c r="AY130" s="226" t="s">
        <v>148</v>
      </c>
      <c r="BK130" s="228">
        <f>BK131+BK292+BK348+BK471+BK552+BK587+BK676</f>
        <v>0</v>
      </c>
    </row>
    <row r="131" s="11" customFormat="1" ht="22.8" customHeight="1">
      <c r="B131" s="215"/>
      <c r="C131" s="216"/>
      <c r="D131" s="217" t="s">
        <v>90</v>
      </c>
      <c r="E131" s="229" t="s">
        <v>149</v>
      </c>
      <c r="F131" s="229" t="s">
        <v>150</v>
      </c>
      <c r="G131" s="216"/>
      <c r="H131" s="216"/>
      <c r="I131" s="219"/>
      <c r="J131" s="230">
        <f>BK131</f>
        <v>0</v>
      </c>
      <c r="K131" s="216"/>
      <c r="L131" s="221"/>
      <c r="M131" s="222"/>
      <c r="N131" s="223"/>
      <c r="O131" s="223"/>
      <c r="P131" s="224">
        <f>SUM(P132:P291)</f>
        <v>0</v>
      </c>
      <c r="Q131" s="223"/>
      <c r="R131" s="224">
        <f>SUM(R132:R291)</f>
        <v>7.61538</v>
      </c>
      <c r="S131" s="223"/>
      <c r="T131" s="224">
        <f>SUM(T132:T291)</f>
        <v>0</v>
      </c>
      <c r="U131" s="225"/>
      <c r="AR131" s="226" t="s">
        <v>23</v>
      </c>
      <c r="AT131" s="227" t="s">
        <v>90</v>
      </c>
      <c r="AU131" s="227" t="s">
        <v>23</v>
      </c>
      <c r="AY131" s="226" t="s">
        <v>148</v>
      </c>
      <c r="BK131" s="228">
        <f>SUM(BK132:BK291)</f>
        <v>0</v>
      </c>
    </row>
    <row r="132" s="1" customFormat="1" ht="24" customHeight="1">
      <c r="B132" s="39"/>
      <c r="C132" s="231" t="s">
        <v>23</v>
      </c>
      <c r="D132" s="231" t="s">
        <v>151</v>
      </c>
      <c r="E132" s="232" t="s">
        <v>152</v>
      </c>
      <c r="F132" s="233" t="s">
        <v>153</v>
      </c>
      <c r="G132" s="234" t="s">
        <v>154</v>
      </c>
      <c r="H132" s="235">
        <v>280.27999999999997</v>
      </c>
      <c r="I132" s="236"/>
      <c r="J132" s="237">
        <f>ROUND(I132*H132,2)</f>
        <v>0</v>
      </c>
      <c r="K132" s="233" t="s">
        <v>155</v>
      </c>
      <c r="L132" s="44"/>
      <c r="M132" s="238" t="s">
        <v>1</v>
      </c>
      <c r="N132" s="239" t="s">
        <v>56</v>
      </c>
      <c r="O132" s="87"/>
      <c r="P132" s="240">
        <f>O132*H132</f>
        <v>0</v>
      </c>
      <c r="Q132" s="240">
        <v>0</v>
      </c>
      <c r="R132" s="240">
        <f>Q132*H132</f>
        <v>0</v>
      </c>
      <c r="S132" s="240">
        <v>0</v>
      </c>
      <c r="T132" s="240">
        <f>S132*H132</f>
        <v>0</v>
      </c>
      <c r="U132" s="241" t="s">
        <v>1</v>
      </c>
      <c r="AR132" s="242" t="s">
        <v>156</v>
      </c>
      <c r="AT132" s="242" t="s">
        <v>151</v>
      </c>
      <c r="AU132" s="242" t="s">
        <v>98</v>
      </c>
      <c r="AY132" s="17" t="s">
        <v>148</v>
      </c>
      <c r="BE132" s="243">
        <f>IF(N132="základní",J132,0)</f>
        <v>0</v>
      </c>
      <c r="BF132" s="243">
        <f>IF(N132="snížená",J132,0)</f>
        <v>0</v>
      </c>
      <c r="BG132" s="243">
        <f>IF(N132="zákl. přenesená",J132,0)</f>
        <v>0</v>
      </c>
      <c r="BH132" s="243">
        <f>IF(N132="sníž. přenesená",J132,0)</f>
        <v>0</v>
      </c>
      <c r="BI132" s="243">
        <f>IF(N132="nulová",J132,0)</f>
        <v>0</v>
      </c>
      <c r="BJ132" s="17" t="s">
        <v>23</v>
      </c>
      <c r="BK132" s="243">
        <f>ROUND(I132*H132,2)</f>
        <v>0</v>
      </c>
      <c r="BL132" s="17" t="s">
        <v>156</v>
      </c>
      <c r="BM132" s="242" t="s">
        <v>157</v>
      </c>
    </row>
    <row r="133" s="1" customFormat="1">
      <c r="B133" s="39"/>
      <c r="C133" s="40"/>
      <c r="D133" s="244" t="s">
        <v>158</v>
      </c>
      <c r="E133" s="40"/>
      <c r="F133" s="245" t="s">
        <v>159</v>
      </c>
      <c r="G133" s="40"/>
      <c r="H133" s="40"/>
      <c r="I133" s="150"/>
      <c r="J133" s="40"/>
      <c r="K133" s="40"/>
      <c r="L133" s="44"/>
      <c r="M133" s="246"/>
      <c r="N133" s="87"/>
      <c r="O133" s="87"/>
      <c r="P133" s="87"/>
      <c r="Q133" s="87"/>
      <c r="R133" s="87"/>
      <c r="S133" s="87"/>
      <c r="T133" s="87"/>
      <c r="U133" s="88"/>
      <c r="AT133" s="17" t="s">
        <v>158</v>
      </c>
      <c r="AU133" s="17" t="s">
        <v>98</v>
      </c>
    </row>
    <row r="134" s="1" customFormat="1">
      <c r="B134" s="39"/>
      <c r="C134" s="40"/>
      <c r="D134" s="244" t="s">
        <v>160</v>
      </c>
      <c r="E134" s="40"/>
      <c r="F134" s="247" t="s">
        <v>161</v>
      </c>
      <c r="G134" s="40"/>
      <c r="H134" s="40"/>
      <c r="I134" s="150"/>
      <c r="J134" s="40"/>
      <c r="K134" s="40"/>
      <c r="L134" s="44"/>
      <c r="M134" s="246"/>
      <c r="N134" s="87"/>
      <c r="O134" s="87"/>
      <c r="P134" s="87"/>
      <c r="Q134" s="87"/>
      <c r="R134" s="87"/>
      <c r="S134" s="87"/>
      <c r="T134" s="87"/>
      <c r="U134" s="88"/>
      <c r="AT134" s="17" t="s">
        <v>160</v>
      </c>
      <c r="AU134" s="17" t="s">
        <v>98</v>
      </c>
    </row>
    <row r="135" s="12" customFormat="1">
      <c r="B135" s="248"/>
      <c r="C135" s="249"/>
      <c r="D135" s="244" t="s">
        <v>162</v>
      </c>
      <c r="E135" s="250" t="s">
        <v>1</v>
      </c>
      <c r="F135" s="251" t="s">
        <v>163</v>
      </c>
      <c r="G135" s="249"/>
      <c r="H135" s="250" t="s">
        <v>1</v>
      </c>
      <c r="I135" s="252"/>
      <c r="J135" s="249"/>
      <c r="K135" s="249"/>
      <c r="L135" s="253"/>
      <c r="M135" s="254"/>
      <c r="N135" s="255"/>
      <c r="O135" s="255"/>
      <c r="P135" s="255"/>
      <c r="Q135" s="255"/>
      <c r="R135" s="255"/>
      <c r="S135" s="255"/>
      <c r="T135" s="255"/>
      <c r="U135" s="256"/>
      <c r="AT135" s="257" t="s">
        <v>162</v>
      </c>
      <c r="AU135" s="257" t="s">
        <v>98</v>
      </c>
      <c r="AV135" s="12" t="s">
        <v>23</v>
      </c>
      <c r="AW135" s="12" t="s">
        <v>48</v>
      </c>
      <c r="AX135" s="12" t="s">
        <v>91</v>
      </c>
      <c r="AY135" s="257" t="s">
        <v>148</v>
      </c>
    </row>
    <row r="136" s="13" customFormat="1">
      <c r="B136" s="258"/>
      <c r="C136" s="259"/>
      <c r="D136" s="244" t="s">
        <v>162</v>
      </c>
      <c r="E136" s="260" t="s">
        <v>1</v>
      </c>
      <c r="F136" s="261" t="s">
        <v>164</v>
      </c>
      <c r="G136" s="259"/>
      <c r="H136" s="262">
        <v>280.27999999999997</v>
      </c>
      <c r="I136" s="263"/>
      <c r="J136" s="259"/>
      <c r="K136" s="259"/>
      <c r="L136" s="264"/>
      <c r="M136" s="265"/>
      <c r="N136" s="266"/>
      <c r="O136" s="266"/>
      <c r="P136" s="266"/>
      <c r="Q136" s="266"/>
      <c r="R136" s="266"/>
      <c r="S136" s="266"/>
      <c r="T136" s="266"/>
      <c r="U136" s="267"/>
      <c r="AT136" s="268" t="s">
        <v>162</v>
      </c>
      <c r="AU136" s="268" t="s">
        <v>98</v>
      </c>
      <c r="AV136" s="13" t="s">
        <v>98</v>
      </c>
      <c r="AW136" s="13" t="s">
        <v>48</v>
      </c>
      <c r="AX136" s="13" t="s">
        <v>91</v>
      </c>
      <c r="AY136" s="268" t="s">
        <v>148</v>
      </c>
    </row>
    <row r="137" s="1" customFormat="1" ht="24" customHeight="1">
      <c r="B137" s="39"/>
      <c r="C137" s="231" t="s">
        <v>98</v>
      </c>
      <c r="D137" s="231" t="s">
        <v>151</v>
      </c>
      <c r="E137" s="232" t="s">
        <v>165</v>
      </c>
      <c r="F137" s="233" t="s">
        <v>166</v>
      </c>
      <c r="G137" s="234" t="s">
        <v>154</v>
      </c>
      <c r="H137" s="235">
        <v>100.45</v>
      </c>
      <c r="I137" s="236"/>
      <c r="J137" s="237">
        <f>ROUND(I137*H137,2)</f>
        <v>0</v>
      </c>
      <c r="K137" s="233" t="s">
        <v>155</v>
      </c>
      <c r="L137" s="44"/>
      <c r="M137" s="238" t="s">
        <v>1</v>
      </c>
      <c r="N137" s="239" t="s">
        <v>56</v>
      </c>
      <c r="O137" s="87"/>
      <c r="P137" s="240">
        <f>O137*H137</f>
        <v>0</v>
      </c>
      <c r="Q137" s="240">
        <v>0</v>
      </c>
      <c r="R137" s="240">
        <f>Q137*H137</f>
        <v>0</v>
      </c>
      <c r="S137" s="240">
        <v>0</v>
      </c>
      <c r="T137" s="240">
        <f>S137*H137</f>
        <v>0</v>
      </c>
      <c r="U137" s="241" t="s">
        <v>1</v>
      </c>
      <c r="AR137" s="242" t="s">
        <v>156</v>
      </c>
      <c r="AT137" s="242" t="s">
        <v>151</v>
      </c>
      <c r="AU137" s="242" t="s">
        <v>98</v>
      </c>
      <c r="AY137" s="17" t="s">
        <v>148</v>
      </c>
      <c r="BE137" s="243">
        <f>IF(N137="základní",J137,0)</f>
        <v>0</v>
      </c>
      <c r="BF137" s="243">
        <f>IF(N137="snížená",J137,0)</f>
        <v>0</v>
      </c>
      <c r="BG137" s="243">
        <f>IF(N137="zákl. přenesená",J137,0)</f>
        <v>0</v>
      </c>
      <c r="BH137" s="243">
        <f>IF(N137="sníž. přenesená",J137,0)</f>
        <v>0</v>
      </c>
      <c r="BI137" s="243">
        <f>IF(N137="nulová",J137,0)</f>
        <v>0</v>
      </c>
      <c r="BJ137" s="17" t="s">
        <v>23</v>
      </c>
      <c r="BK137" s="243">
        <f>ROUND(I137*H137,2)</f>
        <v>0</v>
      </c>
      <c r="BL137" s="17" t="s">
        <v>156</v>
      </c>
      <c r="BM137" s="242" t="s">
        <v>167</v>
      </c>
    </row>
    <row r="138" s="1" customFormat="1">
      <c r="B138" s="39"/>
      <c r="C138" s="40"/>
      <c r="D138" s="244" t="s">
        <v>158</v>
      </c>
      <c r="E138" s="40"/>
      <c r="F138" s="245" t="s">
        <v>168</v>
      </c>
      <c r="G138" s="40"/>
      <c r="H138" s="40"/>
      <c r="I138" s="150"/>
      <c r="J138" s="40"/>
      <c r="K138" s="40"/>
      <c r="L138" s="44"/>
      <c r="M138" s="246"/>
      <c r="N138" s="87"/>
      <c r="O138" s="87"/>
      <c r="P138" s="87"/>
      <c r="Q138" s="87"/>
      <c r="R138" s="87"/>
      <c r="S138" s="87"/>
      <c r="T138" s="87"/>
      <c r="U138" s="88"/>
      <c r="AT138" s="17" t="s">
        <v>158</v>
      </c>
      <c r="AU138" s="17" t="s">
        <v>98</v>
      </c>
    </row>
    <row r="139" s="1" customFormat="1">
      <c r="B139" s="39"/>
      <c r="C139" s="40"/>
      <c r="D139" s="244" t="s">
        <v>160</v>
      </c>
      <c r="E139" s="40"/>
      <c r="F139" s="247" t="s">
        <v>161</v>
      </c>
      <c r="G139" s="40"/>
      <c r="H139" s="40"/>
      <c r="I139" s="150"/>
      <c r="J139" s="40"/>
      <c r="K139" s="40"/>
      <c r="L139" s="44"/>
      <c r="M139" s="246"/>
      <c r="N139" s="87"/>
      <c r="O139" s="87"/>
      <c r="P139" s="87"/>
      <c r="Q139" s="87"/>
      <c r="R139" s="87"/>
      <c r="S139" s="87"/>
      <c r="T139" s="87"/>
      <c r="U139" s="88"/>
      <c r="AT139" s="17" t="s">
        <v>160</v>
      </c>
      <c r="AU139" s="17" t="s">
        <v>98</v>
      </c>
    </row>
    <row r="140" s="12" customFormat="1">
      <c r="B140" s="248"/>
      <c r="C140" s="249"/>
      <c r="D140" s="244" t="s">
        <v>162</v>
      </c>
      <c r="E140" s="250" t="s">
        <v>1</v>
      </c>
      <c r="F140" s="251" t="s">
        <v>169</v>
      </c>
      <c r="G140" s="249"/>
      <c r="H140" s="250" t="s">
        <v>1</v>
      </c>
      <c r="I140" s="252"/>
      <c r="J140" s="249"/>
      <c r="K140" s="249"/>
      <c r="L140" s="253"/>
      <c r="M140" s="254"/>
      <c r="N140" s="255"/>
      <c r="O140" s="255"/>
      <c r="P140" s="255"/>
      <c r="Q140" s="255"/>
      <c r="R140" s="255"/>
      <c r="S140" s="255"/>
      <c r="T140" s="255"/>
      <c r="U140" s="256"/>
      <c r="AT140" s="257" t="s">
        <v>162</v>
      </c>
      <c r="AU140" s="257" t="s">
        <v>98</v>
      </c>
      <c r="AV140" s="12" t="s">
        <v>23</v>
      </c>
      <c r="AW140" s="12" t="s">
        <v>48</v>
      </c>
      <c r="AX140" s="12" t="s">
        <v>91</v>
      </c>
      <c r="AY140" s="257" t="s">
        <v>148</v>
      </c>
    </row>
    <row r="141" s="13" customFormat="1">
      <c r="B141" s="258"/>
      <c r="C141" s="259"/>
      <c r="D141" s="244" t="s">
        <v>162</v>
      </c>
      <c r="E141" s="260" t="s">
        <v>1</v>
      </c>
      <c r="F141" s="261" t="s">
        <v>170</v>
      </c>
      <c r="G141" s="259"/>
      <c r="H141" s="262">
        <v>100.45</v>
      </c>
      <c r="I141" s="263"/>
      <c r="J141" s="259"/>
      <c r="K141" s="259"/>
      <c r="L141" s="264"/>
      <c r="M141" s="265"/>
      <c r="N141" s="266"/>
      <c r="O141" s="266"/>
      <c r="P141" s="266"/>
      <c r="Q141" s="266"/>
      <c r="R141" s="266"/>
      <c r="S141" s="266"/>
      <c r="T141" s="266"/>
      <c r="U141" s="267"/>
      <c r="AT141" s="268" t="s">
        <v>162</v>
      </c>
      <c r="AU141" s="268" t="s">
        <v>98</v>
      </c>
      <c r="AV141" s="13" t="s">
        <v>98</v>
      </c>
      <c r="AW141" s="13" t="s">
        <v>48</v>
      </c>
      <c r="AX141" s="13" t="s">
        <v>91</v>
      </c>
      <c r="AY141" s="268" t="s">
        <v>148</v>
      </c>
    </row>
    <row r="142" s="1" customFormat="1" ht="24" customHeight="1">
      <c r="B142" s="39"/>
      <c r="C142" s="231" t="s">
        <v>171</v>
      </c>
      <c r="D142" s="231" t="s">
        <v>151</v>
      </c>
      <c r="E142" s="232" t="s">
        <v>172</v>
      </c>
      <c r="F142" s="233" t="s">
        <v>173</v>
      </c>
      <c r="G142" s="234" t="s">
        <v>154</v>
      </c>
      <c r="H142" s="235">
        <v>1.2170000000000001</v>
      </c>
      <c r="I142" s="236"/>
      <c r="J142" s="237">
        <f>ROUND(I142*H142,2)</f>
        <v>0</v>
      </c>
      <c r="K142" s="233" t="s">
        <v>155</v>
      </c>
      <c r="L142" s="44"/>
      <c r="M142" s="238" t="s">
        <v>1</v>
      </c>
      <c r="N142" s="239" t="s">
        <v>56</v>
      </c>
      <c r="O142" s="87"/>
      <c r="P142" s="240">
        <f>O142*H142</f>
        <v>0</v>
      </c>
      <c r="Q142" s="240">
        <v>0</v>
      </c>
      <c r="R142" s="240">
        <f>Q142*H142</f>
        <v>0</v>
      </c>
      <c r="S142" s="240">
        <v>0</v>
      </c>
      <c r="T142" s="240">
        <f>S142*H142</f>
        <v>0</v>
      </c>
      <c r="U142" s="241" t="s">
        <v>1</v>
      </c>
      <c r="AR142" s="242" t="s">
        <v>156</v>
      </c>
      <c r="AT142" s="242" t="s">
        <v>151</v>
      </c>
      <c r="AU142" s="242" t="s">
        <v>98</v>
      </c>
      <c r="AY142" s="17" t="s">
        <v>148</v>
      </c>
      <c r="BE142" s="243">
        <f>IF(N142="základní",J142,0)</f>
        <v>0</v>
      </c>
      <c r="BF142" s="243">
        <f>IF(N142="snížená",J142,0)</f>
        <v>0</v>
      </c>
      <c r="BG142" s="243">
        <f>IF(N142="zákl. přenesená",J142,0)</f>
        <v>0</v>
      </c>
      <c r="BH142" s="243">
        <f>IF(N142="sníž. přenesená",J142,0)</f>
        <v>0</v>
      </c>
      <c r="BI142" s="243">
        <f>IF(N142="nulová",J142,0)</f>
        <v>0</v>
      </c>
      <c r="BJ142" s="17" t="s">
        <v>23</v>
      </c>
      <c r="BK142" s="243">
        <f>ROUND(I142*H142,2)</f>
        <v>0</v>
      </c>
      <c r="BL142" s="17" t="s">
        <v>156</v>
      </c>
      <c r="BM142" s="242" t="s">
        <v>174</v>
      </c>
    </row>
    <row r="143" s="1" customFormat="1">
      <c r="B143" s="39"/>
      <c r="C143" s="40"/>
      <c r="D143" s="244" t="s">
        <v>158</v>
      </c>
      <c r="E143" s="40"/>
      <c r="F143" s="245" t="s">
        <v>175</v>
      </c>
      <c r="G143" s="40"/>
      <c r="H143" s="40"/>
      <c r="I143" s="150"/>
      <c r="J143" s="40"/>
      <c r="K143" s="40"/>
      <c r="L143" s="44"/>
      <c r="M143" s="246"/>
      <c r="N143" s="87"/>
      <c r="O143" s="87"/>
      <c r="P143" s="87"/>
      <c r="Q143" s="87"/>
      <c r="R143" s="87"/>
      <c r="S143" s="87"/>
      <c r="T143" s="87"/>
      <c r="U143" s="88"/>
      <c r="AT143" s="17" t="s">
        <v>158</v>
      </c>
      <c r="AU143" s="17" t="s">
        <v>98</v>
      </c>
    </row>
    <row r="144" s="1" customFormat="1">
      <c r="B144" s="39"/>
      <c r="C144" s="40"/>
      <c r="D144" s="244" t="s">
        <v>160</v>
      </c>
      <c r="E144" s="40"/>
      <c r="F144" s="247" t="s">
        <v>176</v>
      </c>
      <c r="G144" s="40"/>
      <c r="H144" s="40"/>
      <c r="I144" s="150"/>
      <c r="J144" s="40"/>
      <c r="K144" s="40"/>
      <c r="L144" s="44"/>
      <c r="M144" s="246"/>
      <c r="N144" s="87"/>
      <c r="O144" s="87"/>
      <c r="P144" s="87"/>
      <c r="Q144" s="87"/>
      <c r="R144" s="87"/>
      <c r="S144" s="87"/>
      <c r="T144" s="87"/>
      <c r="U144" s="88"/>
      <c r="AT144" s="17" t="s">
        <v>160</v>
      </c>
      <c r="AU144" s="17" t="s">
        <v>98</v>
      </c>
    </row>
    <row r="145" s="12" customFormat="1">
      <c r="B145" s="248"/>
      <c r="C145" s="249"/>
      <c r="D145" s="244" t="s">
        <v>162</v>
      </c>
      <c r="E145" s="250" t="s">
        <v>1</v>
      </c>
      <c r="F145" s="251" t="s">
        <v>177</v>
      </c>
      <c r="G145" s="249"/>
      <c r="H145" s="250" t="s">
        <v>1</v>
      </c>
      <c r="I145" s="252"/>
      <c r="J145" s="249"/>
      <c r="K145" s="249"/>
      <c r="L145" s="253"/>
      <c r="M145" s="254"/>
      <c r="N145" s="255"/>
      <c r="O145" s="255"/>
      <c r="P145" s="255"/>
      <c r="Q145" s="255"/>
      <c r="R145" s="255"/>
      <c r="S145" s="255"/>
      <c r="T145" s="255"/>
      <c r="U145" s="256"/>
      <c r="AT145" s="257" t="s">
        <v>162</v>
      </c>
      <c r="AU145" s="257" t="s">
        <v>98</v>
      </c>
      <c r="AV145" s="12" t="s">
        <v>23</v>
      </c>
      <c r="AW145" s="12" t="s">
        <v>48</v>
      </c>
      <c r="AX145" s="12" t="s">
        <v>91</v>
      </c>
      <c r="AY145" s="257" t="s">
        <v>148</v>
      </c>
    </row>
    <row r="146" s="13" customFormat="1">
      <c r="B146" s="258"/>
      <c r="C146" s="259"/>
      <c r="D146" s="244" t="s">
        <v>162</v>
      </c>
      <c r="E146" s="260" t="s">
        <v>1</v>
      </c>
      <c r="F146" s="261" t="s">
        <v>178</v>
      </c>
      <c r="G146" s="259"/>
      <c r="H146" s="262">
        <v>1.21675</v>
      </c>
      <c r="I146" s="263"/>
      <c r="J146" s="259"/>
      <c r="K146" s="259"/>
      <c r="L146" s="264"/>
      <c r="M146" s="265"/>
      <c r="N146" s="266"/>
      <c r="O146" s="266"/>
      <c r="P146" s="266"/>
      <c r="Q146" s="266"/>
      <c r="R146" s="266"/>
      <c r="S146" s="266"/>
      <c r="T146" s="266"/>
      <c r="U146" s="267"/>
      <c r="AT146" s="268" t="s">
        <v>162</v>
      </c>
      <c r="AU146" s="268" t="s">
        <v>98</v>
      </c>
      <c r="AV146" s="13" t="s">
        <v>98</v>
      </c>
      <c r="AW146" s="13" t="s">
        <v>48</v>
      </c>
      <c r="AX146" s="13" t="s">
        <v>91</v>
      </c>
      <c r="AY146" s="268" t="s">
        <v>148</v>
      </c>
    </row>
    <row r="147" s="1" customFormat="1" ht="24" customHeight="1">
      <c r="B147" s="39"/>
      <c r="C147" s="231" t="s">
        <v>156</v>
      </c>
      <c r="D147" s="231" t="s">
        <v>151</v>
      </c>
      <c r="E147" s="232" t="s">
        <v>179</v>
      </c>
      <c r="F147" s="233" t="s">
        <v>180</v>
      </c>
      <c r="G147" s="234" t="s">
        <v>154</v>
      </c>
      <c r="H147" s="235">
        <v>3.2999999999999998</v>
      </c>
      <c r="I147" s="236"/>
      <c r="J147" s="237">
        <f>ROUND(I147*H147,2)</f>
        <v>0</v>
      </c>
      <c r="K147" s="233" t="s">
        <v>155</v>
      </c>
      <c r="L147" s="44"/>
      <c r="M147" s="238" t="s">
        <v>1</v>
      </c>
      <c r="N147" s="239" t="s">
        <v>56</v>
      </c>
      <c r="O147" s="87"/>
      <c r="P147" s="240">
        <f>O147*H147</f>
        <v>0</v>
      </c>
      <c r="Q147" s="240">
        <v>0</v>
      </c>
      <c r="R147" s="240">
        <f>Q147*H147</f>
        <v>0</v>
      </c>
      <c r="S147" s="240">
        <v>0</v>
      </c>
      <c r="T147" s="240">
        <f>S147*H147</f>
        <v>0</v>
      </c>
      <c r="U147" s="241" t="s">
        <v>1</v>
      </c>
      <c r="AR147" s="242" t="s">
        <v>156</v>
      </c>
      <c r="AT147" s="242" t="s">
        <v>151</v>
      </c>
      <c r="AU147" s="242" t="s">
        <v>98</v>
      </c>
      <c r="AY147" s="17" t="s">
        <v>148</v>
      </c>
      <c r="BE147" s="243">
        <f>IF(N147="základní",J147,0)</f>
        <v>0</v>
      </c>
      <c r="BF147" s="243">
        <f>IF(N147="snížená",J147,0)</f>
        <v>0</v>
      </c>
      <c r="BG147" s="243">
        <f>IF(N147="zákl. přenesená",J147,0)</f>
        <v>0</v>
      </c>
      <c r="BH147" s="243">
        <f>IF(N147="sníž. přenesená",J147,0)</f>
        <v>0</v>
      </c>
      <c r="BI147" s="243">
        <f>IF(N147="nulová",J147,0)</f>
        <v>0</v>
      </c>
      <c r="BJ147" s="17" t="s">
        <v>23</v>
      </c>
      <c r="BK147" s="243">
        <f>ROUND(I147*H147,2)</f>
        <v>0</v>
      </c>
      <c r="BL147" s="17" t="s">
        <v>156</v>
      </c>
      <c r="BM147" s="242" t="s">
        <v>181</v>
      </c>
    </row>
    <row r="148" s="1" customFormat="1">
      <c r="B148" s="39"/>
      <c r="C148" s="40"/>
      <c r="D148" s="244" t="s">
        <v>158</v>
      </c>
      <c r="E148" s="40"/>
      <c r="F148" s="245" t="s">
        <v>182</v>
      </c>
      <c r="G148" s="40"/>
      <c r="H148" s="40"/>
      <c r="I148" s="150"/>
      <c r="J148" s="40"/>
      <c r="K148" s="40"/>
      <c r="L148" s="44"/>
      <c r="M148" s="246"/>
      <c r="N148" s="87"/>
      <c r="O148" s="87"/>
      <c r="P148" s="87"/>
      <c r="Q148" s="87"/>
      <c r="R148" s="87"/>
      <c r="S148" s="87"/>
      <c r="T148" s="87"/>
      <c r="U148" s="88"/>
      <c r="AT148" s="17" t="s">
        <v>158</v>
      </c>
      <c r="AU148" s="17" t="s">
        <v>98</v>
      </c>
    </row>
    <row r="149" s="1" customFormat="1">
      <c r="B149" s="39"/>
      <c r="C149" s="40"/>
      <c r="D149" s="244" t="s">
        <v>160</v>
      </c>
      <c r="E149" s="40"/>
      <c r="F149" s="247" t="s">
        <v>183</v>
      </c>
      <c r="G149" s="40"/>
      <c r="H149" s="40"/>
      <c r="I149" s="150"/>
      <c r="J149" s="40"/>
      <c r="K149" s="40"/>
      <c r="L149" s="44"/>
      <c r="M149" s="246"/>
      <c r="N149" s="87"/>
      <c r="O149" s="87"/>
      <c r="P149" s="87"/>
      <c r="Q149" s="87"/>
      <c r="R149" s="87"/>
      <c r="S149" s="87"/>
      <c r="T149" s="87"/>
      <c r="U149" s="88"/>
      <c r="AT149" s="17" t="s">
        <v>160</v>
      </c>
      <c r="AU149" s="17" t="s">
        <v>98</v>
      </c>
    </row>
    <row r="150" s="12" customFormat="1">
      <c r="B150" s="248"/>
      <c r="C150" s="249"/>
      <c r="D150" s="244" t="s">
        <v>162</v>
      </c>
      <c r="E150" s="250" t="s">
        <v>1</v>
      </c>
      <c r="F150" s="251" t="s">
        <v>177</v>
      </c>
      <c r="G150" s="249"/>
      <c r="H150" s="250" t="s">
        <v>1</v>
      </c>
      <c r="I150" s="252"/>
      <c r="J150" s="249"/>
      <c r="K150" s="249"/>
      <c r="L150" s="253"/>
      <c r="M150" s="254"/>
      <c r="N150" s="255"/>
      <c r="O150" s="255"/>
      <c r="P150" s="255"/>
      <c r="Q150" s="255"/>
      <c r="R150" s="255"/>
      <c r="S150" s="255"/>
      <c r="T150" s="255"/>
      <c r="U150" s="256"/>
      <c r="AT150" s="257" t="s">
        <v>162</v>
      </c>
      <c r="AU150" s="257" t="s">
        <v>98</v>
      </c>
      <c r="AV150" s="12" t="s">
        <v>23</v>
      </c>
      <c r="AW150" s="12" t="s">
        <v>48</v>
      </c>
      <c r="AX150" s="12" t="s">
        <v>91</v>
      </c>
      <c r="AY150" s="257" t="s">
        <v>148</v>
      </c>
    </row>
    <row r="151" s="13" customFormat="1">
      <c r="B151" s="258"/>
      <c r="C151" s="259"/>
      <c r="D151" s="244" t="s">
        <v>162</v>
      </c>
      <c r="E151" s="260" t="s">
        <v>1</v>
      </c>
      <c r="F151" s="261" t="s">
        <v>184</v>
      </c>
      <c r="G151" s="259"/>
      <c r="H151" s="262">
        <v>3.2999999999999998</v>
      </c>
      <c r="I151" s="263"/>
      <c r="J151" s="259"/>
      <c r="K151" s="259"/>
      <c r="L151" s="264"/>
      <c r="M151" s="265"/>
      <c r="N151" s="266"/>
      <c r="O151" s="266"/>
      <c r="P151" s="266"/>
      <c r="Q151" s="266"/>
      <c r="R151" s="266"/>
      <c r="S151" s="266"/>
      <c r="T151" s="266"/>
      <c r="U151" s="267"/>
      <c r="AT151" s="268" t="s">
        <v>162</v>
      </c>
      <c r="AU151" s="268" t="s">
        <v>98</v>
      </c>
      <c r="AV151" s="13" t="s">
        <v>98</v>
      </c>
      <c r="AW151" s="13" t="s">
        <v>48</v>
      </c>
      <c r="AX151" s="13" t="s">
        <v>91</v>
      </c>
      <c r="AY151" s="268" t="s">
        <v>148</v>
      </c>
    </row>
    <row r="152" s="1" customFormat="1" ht="24" customHeight="1">
      <c r="B152" s="39"/>
      <c r="C152" s="231" t="s">
        <v>185</v>
      </c>
      <c r="D152" s="231" t="s">
        <v>151</v>
      </c>
      <c r="E152" s="232" t="s">
        <v>186</v>
      </c>
      <c r="F152" s="233" t="s">
        <v>187</v>
      </c>
      <c r="G152" s="234" t="s">
        <v>154</v>
      </c>
      <c r="H152" s="235">
        <v>385.24700000000001</v>
      </c>
      <c r="I152" s="236"/>
      <c r="J152" s="237">
        <f>ROUND(I152*H152,2)</f>
        <v>0</v>
      </c>
      <c r="K152" s="233" t="s">
        <v>155</v>
      </c>
      <c r="L152" s="44"/>
      <c r="M152" s="238" t="s">
        <v>1</v>
      </c>
      <c r="N152" s="239" t="s">
        <v>56</v>
      </c>
      <c r="O152" s="87"/>
      <c r="P152" s="240">
        <f>O152*H152</f>
        <v>0</v>
      </c>
      <c r="Q152" s="240">
        <v>0</v>
      </c>
      <c r="R152" s="240">
        <f>Q152*H152</f>
        <v>0</v>
      </c>
      <c r="S152" s="240">
        <v>0</v>
      </c>
      <c r="T152" s="240">
        <f>S152*H152</f>
        <v>0</v>
      </c>
      <c r="U152" s="241" t="s">
        <v>1</v>
      </c>
      <c r="AR152" s="242" t="s">
        <v>156</v>
      </c>
      <c r="AT152" s="242" t="s">
        <v>151</v>
      </c>
      <c r="AU152" s="242" t="s">
        <v>98</v>
      </c>
      <c r="AY152" s="17" t="s">
        <v>148</v>
      </c>
      <c r="BE152" s="243">
        <f>IF(N152="základní",J152,0)</f>
        <v>0</v>
      </c>
      <c r="BF152" s="243">
        <f>IF(N152="snížená",J152,0)</f>
        <v>0</v>
      </c>
      <c r="BG152" s="243">
        <f>IF(N152="zákl. přenesená",J152,0)</f>
        <v>0</v>
      </c>
      <c r="BH152" s="243">
        <f>IF(N152="sníž. přenesená",J152,0)</f>
        <v>0</v>
      </c>
      <c r="BI152" s="243">
        <f>IF(N152="nulová",J152,0)</f>
        <v>0</v>
      </c>
      <c r="BJ152" s="17" t="s">
        <v>23</v>
      </c>
      <c r="BK152" s="243">
        <f>ROUND(I152*H152,2)</f>
        <v>0</v>
      </c>
      <c r="BL152" s="17" t="s">
        <v>156</v>
      </c>
      <c r="BM152" s="242" t="s">
        <v>188</v>
      </c>
    </row>
    <row r="153" s="1" customFormat="1">
      <c r="B153" s="39"/>
      <c r="C153" s="40"/>
      <c r="D153" s="244" t="s">
        <v>158</v>
      </c>
      <c r="E153" s="40"/>
      <c r="F153" s="245" t="s">
        <v>189</v>
      </c>
      <c r="G153" s="40"/>
      <c r="H153" s="40"/>
      <c r="I153" s="150"/>
      <c r="J153" s="40"/>
      <c r="K153" s="40"/>
      <c r="L153" s="44"/>
      <c r="M153" s="246"/>
      <c r="N153" s="87"/>
      <c r="O153" s="87"/>
      <c r="P153" s="87"/>
      <c r="Q153" s="87"/>
      <c r="R153" s="87"/>
      <c r="S153" s="87"/>
      <c r="T153" s="87"/>
      <c r="U153" s="88"/>
      <c r="AT153" s="17" t="s">
        <v>158</v>
      </c>
      <c r="AU153" s="17" t="s">
        <v>98</v>
      </c>
    </row>
    <row r="154" s="1" customFormat="1">
      <c r="B154" s="39"/>
      <c r="C154" s="40"/>
      <c r="D154" s="244" t="s">
        <v>160</v>
      </c>
      <c r="E154" s="40"/>
      <c r="F154" s="247" t="s">
        <v>190</v>
      </c>
      <c r="G154" s="40"/>
      <c r="H154" s="40"/>
      <c r="I154" s="150"/>
      <c r="J154" s="40"/>
      <c r="K154" s="40"/>
      <c r="L154" s="44"/>
      <c r="M154" s="246"/>
      <c r="N154" s="87"/>
      <c r="O154" s="87"/>
      <c r="P154" s="87"/>
      <c r="Q154" s="87"/>
      <c r="R154" s="87"/>
      <c r="S154" s="87"/>
      <c r="T154" s="87"/>
      <c r="U154" s="88"/>
      <c r="AT154" s="17" t="s">
        <v>160</v>
      </c>
      <c r="AU154" s="17" t="s">
        <v>98</v>
      </c>
    </row>
    <row r="155" s="12" customFormat="1">
      <c r="B155" s="248"/>
      <c r="C155" s="249"/>
      <c r="D155" s="244" t="s">
        <v>162</v>
      </c>
      <c r="E155" s="250" t="s">
        <v>1</v>
      </c>
      <c r="F155" s="251" t="s">
        <v>163</v>
      </c>
      <c r="G155" s="249"/>
      <c r="H155" s="250" t="s">
        <v>1</v>
      </c>
      <c r="I155" s="252"/>
      <c r="J155" s="249"/>
      <c r="K155" s="249"/>
      <c r="L155" s="253"/>
      <c r="M155" s="254"/>
      <c r="N155" s="255"/>
      <c r="O155" s="255"/>
      <c r="P155" s="255"/>
      <c r="Q155" s="255"/>
      <c r="R155" s="255"/>
      <c r="S155" s="255"/>
      <c r="T155" s="255"/>
      <c r="U155" s="256"/>
      <c r="AT155" s="257" t="s">
        <v>162</v>
      </c>
      <c r="AU155" s="257" t="s">
        <v>98</v>
      </c>
      <c r="AV155" s="12" t="s">
        <v>23</v>
      </c>
      <c r="AW155" s="12" t="s">
        <v>48</v>
      </c>
      <c r="AX155" s="12" t="s">
        <v>91</v>
      </c>
      <c r="AY155" s="257" t="s">
        <v>148</v>
      </c>
    </row>
    <row r="156" s="13" customFormat="1">
      <c r="B156" s="258"/>
      <c r="C156" s="259"/>
      <c r="D156" s="244" t="s">
        <v>162</v>
      </c>
      <c r="E156" s="260" t="s">
        <v>1</v>
      </c>
      <c r="F156" s="261" t="s">
        <v>164</v>
      </c>
      <c r="G156" s="259"/>
      <c r="H156" s="262">
        <v>280.27999999999997</v>
      </c>
      <c r="I156" s="263"/>
      <c r="J156" s="259"/>
      <c r="K156" s="259"/>
      <c r="L156" s="264"/>
      <c r="M156" s="265"/>
      <c r="N156" s="266"/>
      <c r="O156" s="266"/>
      <c r="P156" s="266"/>
      <c r="Q156" s="266"/>
      <c r="R156" s="266"/>
      <c r="S156" s="266"/>
      <c r="T156" s="266"/>
      <c r="U156" s="267"/>
      <c r="AT156" s="268" t="s">
        <v>162</v>
      </c>
      <c r="AU156" s="268" t="s">
        <v>98</v>
      </c>
      <c r="AV156" s="13" t="s">
        <v>98</v>
      </c>
      <c r="AW156" s="13" t="s">
        <v>48</v>
      </c>
      <c r="AX156" s="13" t="s">
        <v>91</v>
      </c>
      <c r="AY156" s="268" t="s">
        <v>148</v>
      </c>
    </row>
    <row r="157" s="12" customFormat="1">
      <c r="B157" s="248"/>
      <c r="C157" s="249"/>
      <c r="D157" s="244" t="s">
        <v>162</v>
      </c>
      <c r="E157" s="250" t="s">
        <v>1</v>
      </c>
      <c r="F157" s="251" t="s">
        <v>169</v>
      </c>
      <c r="G157" s="249"/>
      <c r="H157" s="250" t="s">
        <v>1</v>
      </c>
      <c r="I157" s="252"/>
      <c r="J157" s="249"/>
      <c r="K157" s="249"/>
      <c r="L157" s="253"/>
      <c r="M157" s="254"/>
      <c r="N157" s="255"/>
      <c r="O157" s="255"/>
      <c r="P157" s="255"/>
      <c r="Q157" s="255"/>
      <c r="R157" s="255"/>
      <c r="S157" s="255"/>
      <c r="T157" s="255"/>
      <c r="U157" s="256"/>
      <c r="AT157" s="257" t="s">
        <v>162</v>
      </c>
      <c r="AU157" s="257" t="s">
        <v>98</v>
      </c>
      <c r="AV157" s="12" t="s">
        <v>23</v>
      </c>
      <c r="AW157" s="12" t="s">
        <v>48</v>
      </c>
      <c r="AX157" s="12" t="s">
        <v>91</v>
      </c>
      <c r="AY157" s="257" t="s">
        <v>148</v>
      </c>
    </row>
    <row r="158" s="13" customFormat="1">
      <c r="B158" s="258"/>
      <c r="C158" s="259"/>
      <c r="D158" s="244" t="s">
        <v>162</v>
      </c>
      <c r="E158" s="260" t="s">
        <v>1</v>
      </c>
      <c r="F158" s="261" t="s">
        <v>170</v>
      </c>
      <c r="G158" s="259"/>
      <c r="H158" s="262">
        <v>100.45</v>
      </c>
      <c r="I158" s="263"/>
      <c r="J158" s="259"/>
      <c r="K158" s="259"/>
      <c r="L158" s="264"/>
      <c r="M158" s="265"/>
      <c r="N158" s="266"/>
      <c r="O158" s="266"/>
      <c r="P158" s="266"/>
      <c r="Q158" s="266"/>
      <c r="R158" s="266"/>
      <c r="S158" s="266"/>
      <c r="T158" s="266"/>
      <c r="U158" s="267"/>
      <c r="AT158" s="268" t="s">
        <v>162</v>
      </c>
      <c r="AU158" s="268" t="s">
        <v>98</v>
      </c>
      <c r="AV158" s="13" t="s">
        <v>98</v>
      </c>
      <c r="AW158" s="13" t="s">
        <v>48</v>
      </c>
      <c r="AX158" s="13" t="s">
        <v>91</v>
      </c>
      <c r="AY158" s="268" t="s">
        <v>148</v>
      </c>
    </row>
    <row r="159" s="12" customFormat="1">
      <c r="B159" s="248"/>
      <c r="C159" s="249"/>
      <c r="D159" s="244" t="s">
        <v>162</v>
      </c>
      <c r="E159" s="250" t="s">
        <v>1</v>
      </c>
      <c r="F159" s="251" t="s">
        <v>177</v>
      </c>
      <c r="G159" s="249"/>
      <c r="H159" s="250" t="s">
        <v>1</v>
      </c>
      <c r="I159" s="252"/>
      <c r="J159" s="249"/>
      <c r="K159" s="249"/>
      <c r="L159" s="253"/>
      <c r="M159" s="254"/>
      <c r="N159" s="255"/>
      <c r="O159" s="255"/>
      <c r="P159" s="255"/>
      <c r="Q159" s="255"/>
      <c r="R159" s="255"/>
      <c r="S159" s="255"/>
      <c r="T159" s="255"/>
      <c r="U159" s="256"/>
      <c r="AT159" s="257" t="s">
        <v>162</v>
      </c>
      <c r="AU159" s="257" t="s">
        <v>98</v>
      </c>
      <c r="AV159" s="12" t="s">
        <v>23</v>
      </c>
      <c r="AW159" s="12" t="s">
        <v>48</v>
      </c>
      <c r="AX159" s="12" t="s">
        <v>91</v>
      </c>
      <c r="AY159" s="257" t="s">
        <v>148</v>
      </c>
    </row>
    <row r="160" s="13" customFormat="1">
      <c r="B160" s="258"/>
      <c r="C160" s="259"/>
      <c r="D160" s="244" t="s">
        <v>162</v>
      </c>
      <c r="E160" s="260" t="s">
        <v>1</v>
      </c>
      <c r="F160" s="261" t="s">
        <v>178</v>
      </c>
      <c r="G160" s="259"/>
      <c r="H160" s="262">
        <v>1.21675</v>
      </c>
      <c r="I160" s="263"/>
      <c r="J160" s="259"/>
      <c r="K160" s="259"/>
      <c r="L160" s="264"/>
      <c r="M160" s="265"/>
      <c r="N160" s="266"/>
      <c r="O160" s="266"/>
      <c r="P160" s="266"/>
      <c r="Q160" s="266"/>
      <c r="R160" s="266"/>
      <c r="S160" s="266"/>
      <c r="T160" s="266"/>
      <c r="U160" s="267"/>
      <c r="AT160" s="268" t="s">
        <v>162</v>
      </c>
      <c r="AU160" s="268" t="s">
        <v>98</v>
      </c>
      <c r="AV160" s="13" t="s">
        <v>98</v>
      </c>
      <c r="AW160" s="13" t="s">
        <v>48</v>
      </c>
      <c r="AX160" s="13" t="s">
        <v>91</v>
      </c>
      <c r="AY160" s="268" t="s">
        <v>148</v>
      </c>
    </row>
    <row r="161" s="13" customFormat="1">
      <c r="B161" s="258"/>
      <c r="C161" s="259"/>
      <c r="D161" s="244" t="s">
        <v>162</v>
      </c>
      <c r="E161" s="260" t="s">
        <v>1</v>
      </c>
      <c r="F161" s="261" t="s">
        <v>184</v>
      </c>
      <c r="G161" s="259"/>
      <c r="H161" s="262">
        <v>3.2999999999999998</v>
      </c>
      <c r="I161" s="263"/>
      <c r="J161" s="259"/>
      <c r="K161" s="259"/>
      <c r="L161" s="264"/>
      <c r="M161" s="265"/>
      <c r="N161" s="266"/>
      <c r="O161" s="266"/>
      <c r="P161" s="266"/>
      <c r="Q161" s="266"/>
      <c r="R161" s="266"/>
      <c r="S161" s="266"/>
      <c r="T161" s="266"/>
      <c r="U161" s="267"/>
      <c r="AT161" s="268" t="s">
        <v>162</v>
      </c>
      <c r="AU161" s="268" t="s">
        <v>98</v>
      </c>
      <c r="AV161" s="13" t="s">
        <v>98</v>
      </c>
      <c r="AW161" s="13" t="s">
        <v>48</v>
      </c>
      <c r="AX161" s="13" t="s">
        <v>91</v>
      </c>
      <c r="AY161" s="268" t="s">
        <v>148</v>
      </c>
    </row>
    <row r="162" s="1" customFormat="1" ht="24" customHeight="1">
      <c r="B162" s="39"/>
      <c r="C162" s="231" t="s">
        <v>191</v>
      </c>
      <c r="D162" s="231" t="s">
        <v>151</v>
      </c>
      <c r="E162" s="232" t="s">
        <v>192</v>
      </c>
      <c r="F162" s="233" t="s">
        <v>193</v>
      </c>
      <c r="G162" s="234" t="s">
        <v>154</v>
      </c>
      <c r="H162" s="235">
        <v>5778.7049999999999</v>
      </c>
      <c r="I162" s="236"/>
      <c r="J162" s="237">
        <f>ROUND(I162*H162,2)</f>
        <v>0</v>
      </c>
      <c r="K162" s="233" t="s">
        <v>155</v>
      </c>
      <c r="L162" s="44"/>
      <c r="M162" s="238" t="s">
        <v>1</v>
      </c>
      <c r="N162" s="239" t="s">
        <v>56</v>
      </c>
      <c r="O162" s="87"/>
      <c r="P162" s="240">
        <f>O162*H162</f>
        <v>0</v>
      </c>
      <c r="Q162" s="240">
        <v>0</v>
      </c>
      <c r="R162" s="240">
        <f>Q162*H162</f>
        <v>0</v>
      </c>
      <c r="S162" s="240">
        <v>0</v>
      </c>
      <c r="T162" s="240">
        <f>S162*H162</f>
        <v>0</v>
      </c>
      <c r="U162" s="241" t="s">
        <v>1</v>
      </c>
      <c r="AR162" s="242" t="s">
        <v>156</v>
      </c>
      <c r="AT162" s="242" t="s">
        <v>151</v>
      </c>
      <c r="AU162" s="242" t="s">
        <v>98</v>
      </c>
      <c r="AY162" s="17" t="s">
        <v>148</v>
      </c>
      <c r="BE162" s="243">
        <f>IF(N162="základní",J162,0)</f>
        <v>0</v>
      </c>
      <c r="BF162" s="243">
        <f>IF(N162="snížená",J162,0)</f>
        <v>0</v>
      </c>
      <c r="BG162" s="243">
        <f>IF(N162="zákl. přenesená",J162,0)</f>
        <v>0</v>
      </c>
      <c r="BH162" s="243">
        <f>IF(N162="sníž. přenesená",J162,0)</f>
        <v>0</v>
      </c>
      <c r="BI162" s="243">
        <f>IF(N162="nulová",J162,0)</f>
        <v>0</v>
      </c>
      <c r="BJ162" s="17" t="s">
        <v>23</v>
      </c>
      <c r="BK162" s="243">
        <f>ROUND(I162*H162,2)</f>
        <v>0</v>
      </c>
      <c r="BL162" s="17" t="s">
        <v>156</v>
      </c>
      <c r="BM162" s="242" t="s">
        <v>194</v>
      </c>
    </row>
    <row r="163" s="1" customFormat="1">
      <c r="B163" s="39"/>
      <c r="C163" s="40"/>
      <c r="D163" s="244" t="s">
        <v>158</v>
      </c>
      <c r="E163" s="40"/>
      <c r="F163" s="245" t="s">
        <v>195</v>
      </c>
      <c r="G163" s="40"/>
      <c r="H163" s="40"/>
      <c r="I163" s="150"/>
      <c r="J163" s="40"/>
      <c r="K163" s="40"/>
      <c r="L163" s="44"/>
      <c r="M163" s="246"/>
      <c r="N163" s="87"/>
      <c r="O163" s="87"/>
      <c r="P163" s="87"/>
      <c r="Q163" s="87"/>
      <c r="R163" s="87"/>
      <c r="S163" s="87"/>
      <c r="T163" s="87"/>
      <c r="U163" s="88"/>
      <c r="AT163" s="17" t="s">
        <v>158</v>
      </c>
      <c r="AU163" s="17" t="s">
        <v>98</v>
      </c>
    </row>
    <row r="164" s="1" customFormat="1">
      <c r="B164" s="39"/>
      <c r="C164" s="40"/>
      <c r="D164" s="244" t="s">
        <v>160</v>
      </c>
      <c r="E164" s="40"/>
      <c r="F164" s="247" t="s">
        <v>190</v>
      </c>
      <c r="G164" s="40"/>
      <c r="H164" s="40"/>
      <c r="I164" s="150"/>
      <c r="J164" s="40"/>
      <c r="K164" s="40"/>
      <c r="L164" s="44"/>
      <c r="M164" s="246"/>
      <c r="N164" s="87"/>
      <c r="O164" s="87"/>
      <c r="P164" s="87"/>
      <c r="Q164" s="87"/>
      <c r="R164" s="87"/>
      <c r="S164" s="87"/>
      <c r="T164" s="87"/>
      <c r="U164" s="88"/>
      <c r="AT164" s="17" t="s">
        <v>160</v>
      </c>
      <c r="AU164" s="17" t="s">
        <v>98</v>
      </c>
    </row>
    <row r="165" s="12" customFormat="1">
      <c r="B165" s="248"/>
      <c r="C165" s="249"/>
      <c r="D165" s="244" t="s">
        <v>162</v>
      </c>
      <c r="E165" s="250" t="s">
        <v>1</v>
      </c>
      <c r="F165" s="251" t="s">
        <v>196</v>
      </c>
      <c r="G165" s="249"/>
      <c r="H165" s="250" t="s">
        <v>1</v>
      </c>
      <c r="I165" s="252"/>
      <c r="J165" s="249"/>
      <c r="K165" s="249"/>
      <c r="L165" s="253"/>
      <c r="M165" s="254"/>
      <c r="N165" s="255"/>
      <c r="O165" s="255"/>
      <c r="P165" s="255"/>
      <c r="Q165" s="255"/>
      <c r="R165" s="255"/>
      <c r="S165" s="255"/>
      <c r="T165" s="255"/>
      <c r="U165" s="256"/>
      <c r="AT165" s="257" t="s">
        <v>162</v>
      </c>
      <c r="AU165" s="257" t="s">
        <v>98</v>
      </c>
      <c r="AV165" s="12" t="s">
        <v>23</v>
      </c>
      <c r="AW165" s="12" t="s">
        <v>48</v>
      </c>
      <c r="AX165" s="12" t="s">
        <v>91</v>
      </c>
      <c r="AY165" s="257" t="s">
        <v>148</v>
      </c>
    </row>
    <row r="166" s="12" customFormat="1">
      <c r="B166" s="248"/>
      <c r="C166" s="249"/>
      <c r="D166" s="244" t="s">
        <v>162</v>
      </c>
      <c r="E166" s="250" t="s">
        <v>1</v>
      </c>
      <c r="F166" s="251" t="s">
        <v>163</v>
      </c>
      <c r="G166" s="249"/>
      <c r="H166" s="250" t="s">
        <v>1</v>
      </c>
      <c r="I166" s="252"/>
      <c r="J166" s="249"/>
      <c r="K166" s="249"/>
      <c r="L166" s="253"/>
      <c r="M166" s="254"/>
      <c r="N166" s="255"/>
      <c r="O166" s="255"/>
      <c r="P166" s="255"/>
      <c r="Q166" s="255"/>
      <c r="R166" s="255"/>
      <c r="S166" s="255"/>
      <c r="T166" s="255"/>
      <c r="U166" s="256"/>
      <c r="AT166" s="257" t="s">
        <v>162</v>
      </c>
      <c r="AU166" s="257" t="s">
        <v>98</v>
      </c>
      <c r="AV166" s="12" t="s">
        <v>23</v>
      </c>
      <c r="AW166" s="12" t="s">
        <v>48</v>
      </c>
      <c r="AX166" s="12" t="s">
        <v>91</v>
      </c>
      <c r="AY166" s="257" t="s">
        <v>148</v>
      </c>
    </row>
    <row r="167" s="13" customFormat="1">
      <c r="B167" s="258"/>
      <c r="C167" s="259"/>
      <c r="D167" s="244" t="s">
        <v>162</v>
      </c>
      <c r="E167" s="260" t="s">
        <v>1</v>
      </c>
      <c r="F167" s="261" t="s">
        <v>164</v>
      </c>
      <c r="G167" s="259"/>
      <c r="H167" s="262">
        <v>280.27999999999997</v>
      </c>
      <c r="I167" s="263"/>
      <c r="J167" s="259"/>
      <c r="K167" s="259"/>
      <c r="L167" s="264"/>
      <c r="M167" s="265"/>
      <c r="N167" s="266"/>
      <c r="O167" s="266"/>
      <c r="P167" s="266"/>
      <c r="Q167" s="266"/>
      <c r="R167" s="266"/>
      <c r="S167" s="266"/>
      <c r="T167" s="266"/>
      <c r="U167" s="267"/>
      <c r="AT167" s="268" t="s">
        <v>162</v>
      </c>
      <c r="AU167" s="268" t="s">
        <v>98</v>
      </c>
      <c r="AV167" s="13" t="s">
        <v>98</v>
      </c>
      <c r="AW167" s="13" t="s">
        <v>48</v>
      </c>
      <c r="AX167" s="13" t="s">
        <v>91</v>
      </c>
      <c r="AY167" s="268" t="s">
        <v>148</v>
      </c>
    </row>
    <row r="168" s="12" customFormat="1">
      <c r="B168" s="248"/>
      <c r="C168" s="249"/>
      <c r="D168" s="244" t="s">
        <v>162</v>
      </c>
      <c r="E168" s="250" t="s">
        <v>1</v>
      </c>
      <c r="F168" s="251" t="s">
        <v>169</v>
      </c>
      <c r="G168" s="249"/>
      <c r="H168" s="250" t="s">
        <v>1</v>
      </c>
      <c r="I168" s="252"/>
      <c r="J168" s="249"/>
      <c r="K168" s="249"/>
      <c r="L168" s="253"/>
      <c r="M168" s="254"/>
      <c r="N168" s="255"/>
      <c r="O168" s="255"/>
      <c r="P168" s="255"/>
      <c r="Q168" s="255"/>
      <c r="R168" s="255"/>
      <c r="S168" s="255"/>
      <c r="T168" s="255"/>
      <c r="U168" s="256"/>
      <c r="AT168" s="257" t="s">
        <v>162</v>
      </c>
      <c r="AU168" s="257" t="s">
        <v>98</v>
      </c>
      <c r="AV168" s="12" t="s">
        <v>23</v>
      </c>
      <c r="AW168" s="12" t="s">
        <v>48</v>
      </c>
      <c r="AX168" s="12" t="s">
        <v>91</v>
      </c>
      <c r="AY168" s="257" t="s">
        <v>148</v>
      </c>
    </row>
    <row r="169" s="13" customFormat="1">
      <c r="B169" s="258"/>
      <c r="C169" s="259"/>
      <c r="D169" s="244" t="s">
        <v>162</v>
      </c>
      <c r="E169" s="260" t="s">
        <v>1</v>
      </c>
      <c r="F169" s="261" t="s">
        <v>170</v>
      </c>
      <c r="G169" s="259"/>
      <c r="H169" s="262">
        <v>100.45</v>
      </c>
      <c r="I169" s="263"/>
      <c r="J169" s="259"/>
      <c r="K169" s="259"/>
      <c r="L169" s="264"/>
      <c r="M169" s="265"/>
      <c r="N169" s="266"/>
      <c r="O169" s="266"/>
      <c r="P169" s="266"/>
      <c r="Q169" s="266"/>
      <c r="R169" s="266"/>
      <c r="S169" s="266"/>
      <c r="T169" s="266"/>
      <c r="U169" s="267"/>
      <c r="AT169" s="268" t="s">
        <v>162</v>
      </c>
      <c r="AU169" s="268" t="s">
        <v>98</v>
      </c>
      <c r="AV169" s="13" t="s">
        <v>98</v>
      </c>
      <c r="AW169" s="13" t="s">
        <v>48</v>
      </c>
      <c r="AX169" s="13" t="s">
        <v>91</v>
      </c>
      <c r="AY169" s="268" t="s">
        <v>148</v>
      </c>
    </row>
    <row r="170" s="12" customFormat="1">
      <c r="B170" s="248"/>
      <c r="C170" s="249"/>
      <c r="D170" s="244" t="s">
        <v>162</v>
      </c>
      <c r="E170" s="250" t="s">
        <v>1</v>
      </c>
      <c r="F170" s="251" t="s">
        <v>177</v>
      </c>
      <c r="G170" s="249"/>
      <c r="H170" s="250" t="s">
        <v>1</v>
      </c>
      <c r="I170" s="252"/>
      <c r="J170" s="249"/>
      <c r="K170" s="249"/>
      <c r="L170" s="253"/>
      <c r="M170" s="254"/>
      <c r="N170" s="255"/>
      <c r="O170" s="255"/>
      <c r="P170" s="255"/>
      <c r="Q170" s="255"/>
      <c r="R170" s="255"/>
      <c r="S170" s="255"/>
      <c r="T170" s="255"/>
      <c r="U170" s="256"/>
      <c r="AT170" s="257" t="s">
        <v>162</v>
      </c>
      <c r="AU170" s="257" t="s">
        <v>98</v>
      </c>
      <c r="AV170" s="12" t="s">
        <v>23</v>
      </c>
      <c r="AW170" s="12" t="s">
        <v>48</v>
      </c>
      <c r="AX170" s="12" t="s">
        <v>91</v>
      </c>
      <c r="AY170" s="257" t="s">
        <v>148</v>
      </c>
    </row>
    <row r="171" s="13" customFormat="1">
      <c r="B171" s="258"/>
      <c r="C171" s="259"/>
      <c r="D171" s="244" t="s">
        <v>162</v>
      </c>
      <c r="E171" s="260" t="s">
        <v>1</v>
      </c>
      <c r="F171" s="261" t="s">
        <v>178</v>
      </c>
      <c r="G171" s="259"/>
      <c r="H171" s="262">
        <v>1.21675</v>
      </c>
      <c r="I171" s="263"/>
      <c r="J171" s="259"/>
      <c r="K171" s="259"/>
      <c r="L171" s="264"/>
      <c r="M171" s="265"/>
      <c r="N171" s="266"/>
      <c r="O171" s="266"/>
      <c r="P171" s="266"/>
      <c r="Q171" s="266"/>
      <c r="R171" s="266"/>
      <c r="S171" s="266"/>
      <c r="T171" s="266"/>
      <c r="U171" s="267"/>
      <c r="AT171" s="268" t="s">
        <v>162</v>
      </c>
      <c r="AU171" s="268" t="s">
        <v>98</v>
      </c>
      <c r="AV171" s="13" t="s">
        <v>98</v>
      </c>
      <c r="AW171" s="13" t="s">
        <v>48</v>
      </c>
      <c r="AX171" s="13" t="s">
        <v>91</v>
      </c>
      <c r="AY171" s="268" t="s">
        <v>148</v>
      </c>
    </row>
    <row r="172" s="13" customFormat="1">
      <c r="B172" s="258"/>
      <c r="C172" s="259"/>
      <c r="D172" s="244" t="s">
        <v>162</v>
      </c>
      <c r="E172" s="260" t="s">
        <v>1</v>
      </c>
      <c r="F172" s="261" t="s">
        <v>184</v>
      </c>
      <c r="G172" s="259"/>
      <c r="H172" s="262">
        <v>3.2999999999999998</v>
      </c>
      <c r="I172" s="263"/>
      <c r="J172" s="259"/>
      <c r="K172" s="259"/>
      <c r="L172" s="264"/>
      <c r="M172" s="265"/>
      <c r="N172" s="266"/>
      <c r="O172" s="266"/>
      <c r="P172" s="266"/>
      <c r="Q172" s="266"/>
      <c r="R172" s="266"/>
      <c r="S172" s="266"/>
      <c r="T172" s="266"/>
      <c r="U172" s="267"/>
      <c r="AT172" s="268" t="s">
        <v>162</v>
      </c>
      <c r="AU172" s="268" t="s">
        <v>98</v>
      </c>
      <c r="AV172" s="13" t="s">
        <v>98</v>
      </c>
      <c r="AW172" s="13" t="s">
        <v>48</v>
      </c>
      <c r="AX172" s="13" t="s">
        <v>91</v>
      </c>
      <c r="AY172" s="268" t="s">
        <v>148</v>
      </c>
    </row>
    <row r="173" s="14" customFormat="1">
      <c r="B173" s="269"/>
      <c r="C173" s="270"/>
      <c r="D173" s="244" t="s">
        <v>162</v>
      </c>
      <c r="E173" s="271" t="s">
        <v>1</v>
      </c>
      <c r="F173" s="272" t="s">
        <v>197</v>
      </c>
      <c r="G173" s="270"/>
      <c r="H173" s="273">
        <v>385.24675000000002</v>
      </c>
      <c r="I173" s="274"/>
      <c r="J173" s="270"/>
      <c r="K173" s="270"/>
      <c r="L173" s="275"/>
      <c r="M173" s="276"/>
      <c r="N173" s="277"/>
      <c r="O173" s="277"/>
      <c r="P173" s="277"/>
      <c r="Q173" s="277"/>
      <c r="R173" s="277"/>
      <c r="S173" s="277"/>
      <c r="T173" s="277"/>
      <c r="U173" s="278"/>
      <c r="AT173" s="279" t="s">
        <v>162</v>
      </c>
      <c r="AU173" s="279" t="s">
        <v>98</v>
      </c>
      <c r="AV173" s="14" t="s">
        <v>171</v>
      </c>
      <c r="AW173" s="14" t="s">
        <v>48</v>
      </c>
      <c r="AX173" s="14" t="s">
        <v>91</v>
      </c>
      <c r="AY173" s="279" t="s">
        <v>148</v>
      </c>
    </row>
    <row r="174" s="13" customFormat="1">
      <c r="B174" s="258"/>
      <c r="C174" s="259"/>
      <c r="D174" s="244" t="s">
        <v>162</v>
      </c>
      <c r="E174" s="260" t="s">
        <v>1</v>
      </c>
      <c r="F174" s="261" t="s">
        <v>198</v>
      </c>
      <c r="G174" s="259"/>
      <c r="H174" s="262">
        <v>5778.7049999999999</v>
      </c>
      <c r="I174" s="263"/>
      <c r="J174" s="259"/>
      <c r="K174" s="259"/>
      <c r="L174" s="264"/>
      <c r="M174" s="265"/>
      <c r="N174" s="266"/>
      <c r="O174" s="266"/>
      <c r="P174" s="266"/>
      <c r="Q174" s="266"/>
      <c r="R174" s="266"/>
      <c r="S174" s="266"/>
      <c r="T174" s="266"/>
      <c r="U174" s="267"/>
      <c r="AT174" s="268" t="s">
        <v>162</v>
      </c>
      <c r="AU174" s="268" t="s">
        <v>98</v>
      </c>
      <c r="AV174" s="13" t="s">
        <v>98</v>
      </c>
      <c r="AW174" s="13" t="s">
        <v>48</v>
      </c>
      <c r="AX174" s="13" t="s">
        <v>23</v>
      </c>
      <c r="AY174" s="268" t="s">
        <v>148</v>
      </c>
    </row>
    <row r="175" s="1" customFormat="1" ht="24" customHeight="1">
      <c r="B175" s="39"/>
      <c r="C175" s="231" t="s">
        <v>199</v>
      </c>
      <c r="D175" s="231" t="s">
        <v>151</v>
      </c>
      <c r="E175" s="232" t="s">
        <v>200</v>
      </c>
      <c r="F175" s="233" t="s">
        <v>201</v>
      </c>
      <c r="G175" s="234" t="s">
        <v>202</v>
      </c>
      <c r="H175" s="235">
        <v>693.44500000000005</v>
      </c>
      <c r="I175" s="236"/>
      <c r="J175" s="237">
        <f>ROUND(I175*H175,2)</f>
        <v>0</v>
      </c>
      <c r="K175" s="233" t="s">
        <v>155</v>
      </c>
      <c r="L175" s="44"/>
      <c r="M175" s="238" t="s">
        <v>1</v>
      </c>
      <c r="N175" s="239" t="s">
        <v>56</v>
      </c>
      <c r="O175" s="87"/>
      <c r="P175" s="240">
        <f>O175*H175</f>
        <v>0</v>
      </c>
      <c r="Q175" s="240">
        <v>0</v>
      </c>
      <c r="R175" s="240">
        <f>Q175*H175</f>
        <v>0</v>
      </c>
      <c r="S175" s="240">
        <v>0</v>
      </c>
      <c r="T175" s="240">
        <f>S175*H175</f>
        <v>0</v>
      </c>
      <c r="U175" s="241" t="s">
        <v>1</v>
      </c>
      <c r="AR175" s="242" t="s">
        <v>156</v>
      </c>
      <c r="AT175" s="242" t="s">
        <v>151</v>
      </c>
      <c r="AU175" s="242" t="s">
        <v>98</v>
      </c>
      <c r="AY175" s="17" t="s">
        <v>148</v>
      </c>
      <c r="BE175" s="243">
        <f>IF(N175="základní",J175,0)</f>
        <v>0</v>
      </c>
      <c r="BF175" s="243">
        <f>IF(N175="snížená",J175,0)</f>
        <v>0</v>
      </c>
      <c r="BG175" s="243">
        <f>IF(N175="zákl. přenesená",J175,0)</f>
        <v>0</v>
      </c>
      <c r="BH175" s="243">
        <f>IF(N175="sníž. přenesená",J175,0)</f>
        <v>0</v>
      </c>
      <c r="BI175" s="243">
        <f>IF(N175="nulová",J175,0)</f>
        <v>0</v>
      </c>
      <c r="BJ175" s="17" t="s">
        <v>23</v>
      </c>
      <c r="BK175" s="243">
        <f>ROUND(I175*H175,2)</f>
        <v>0</v>
      </c>
      <c r="BL175" s="17" t="s">
        <v>156</v>
      </c>
      <c r="BM175" s="242" t="s">
        <v>203</v>
      </c>
    </row>
    <row r="176" s="1" customFormat="1">
      <c r="B176" s="39"/>
      <c r="C176" s="40"/>
      <c r="D176" s="244" t="s">
        <v>158</v>
      </c>
      <c r="E176" s="40"/>
      <c r="F176" s="245" t="s">
        <v>204</v>
      </c>
      <c r="G176" s="40"/>
      <c r="H176" s="40"/>
      <c r="I176" s="150"/>
      <c r="J176" s="40"/>
      <c r="K176" s="40"/>
      <c r="L176" s="44"/>
      <c r="M176" s="246"/>
      <c r="N176" s="87"/>
      <c r="O176" s="87"/>
      <c r="P176" s="87"/>
      <c r="Q176" s="87"/>
      <c r="R176" s="87"/>
      <c r="S176" s="87"/>
      <c r="T176" s="87"/>
      <c r="U176" s="88"/>
      <c r="AT176" s="17" t="s">
        <v>158</v>
      </c>
      <c r="AU176" s="17" t="s">
        <v>98</v>
      </c>
    </row>
    <row r="177" s="1" customFormat="1">
      <c r="B177" s="39"/>
      <c r="C177" s="40"/>
      <c r="D177" s="244" t="s">
        <v>160</v>
      </c>
      <c r="E177" s="40"/>
      <c r="F177" s="247" t="s">
        <v>205</v>
      </c>
      <c r="G177" s="40"/>
      <c r="H177" s="40"/>
      <c r="I177" s="150"/>
      <c r="J177" s="40"/>
      <c r="K177" s="40"/>
      <c r="L177" s="44"/>
      <c r="M177" s="246"/>
      <c r="N177" s="87"/>
      <c r="O177" s="87"/>
      <c r="P177" s="87"/>
      <c r="Q177" s="87"/>
      <c r="R177" s="87"/>
      <c r="S177" s="87"/>
      <c r="T177" s="87"/>
      <c r="U177" s="88"/>
      <c r="AT177" s="17" t="s">
        <v>160</v>
      </c>
      <c r="AU177" s="17" t="s">
        <v>98</v>
      </c>
    </row>
    <row r="178" s="12" customFormat="1">
      <c r="B178" s="248"/>
      <c r="C178" s="249"/>
      <c r="D178" s="244" t="s">
        <v>162</v>
      </c>
      <c r="E178" s="250" t="s">
        <v>1</v>
      </c>
      <c r="F178" s="251" t="s">
        <v>163</v>
      </c>
      <c r="G178" s="249"/>
      <c r="H178" s="250" t="s">
        <v>1</v>
      </c>
      <c r="I178" s="252"/>
      <c r="J178" s="249"/>
      <c r="K178" s="249"/>
      <c r="L178" s="253"/>
      <c r="M178" s="254"/>
      <c r="N178" s="255"/>
      <c r="O178" s="255"/>
      <c r="P178" s="255"/>
      <c r="Q178" s="255"/>
      <c r="R178" s="255"/>
      <c r="S178" s="255"/>
      <c r="T178" s="255"/>
      <c r="U178" s="256"/>
      <c r="AT178" s="257" t="s">
        <v>162</v>
      </c>
      <c r="AU178" s="257" t="s">
        <v>98</v>
      </c>
      <c r="AV178" s="12" t="s">
        <v>23</v>
      </c>
      <c r="AW178" s="12" t="s">
        <v>48</v>
      </c>
      <c r="AX178" s="12" t="s">
        <v>91</v>
      </c>
      <c r="AY178" s="257" t="s">
        <v>148</v>
      </c>
    </row>
    <row r="179" s="13" customFormat="1">
      <c r="B179" s="258"/>
      <c r="C179" s="259"/>
      <c r="D179" s="244" t="s">
        <v>162</v>
      </c>
      <c r="E179" s="260" t="s">
        <v>1</v>
      </c>
      <c r="F179" s="261" t="s">
        <v>164</v>
      </c>
      <c r="G179" s="259"/>
      <c r="H179" s="262">
        <v>280.27999999999997</v>
      </c>
      <c r="I179" s="263"/>
      <c r="J179" s="259"/>
      <c r="K179" s="259"/>
      <c r="L179" s="264"/>
      <c r="M179" s="265"/>
      <c r="N179" s="266"/>
      <c r="O179" s="266"/>
      <c r="P179" s="266"/>
      <c r="Q179" s="266"/>
      <c r="R179" s="266"/>
      <c r="S179" s="266"/>
      <c r="T179" s="266"/>
      <c r="U179" s="267"/>
      <c r="AT179" s="268" t="s">
        <v>162</v>
      </c>
      <c r="AU179" s="268" t="s">
        <v>98</v>
      </c>
      <c r="AV179" s="13" t="s">
        <v>98</v>
      </c>
      <c r="AW179" s="13" t="s">
        <v>48</v>
      </c>
      <c r="AX179" s="13" t="s">
        <v>91</v>
      </c>
      <c r="AY179" s="268" t="s">
        <v>148</v>
      </c>
    </row>
    <row r="180" s="12" customFormat="1">
      <c r="B180" s="248"/>
      <c r="C180" s="249"/>
      <c r="D180" s="244" t="s">
        <v>162</v>
      </c>
      <c r="E180" s="250" t="s">
        <v>1</v>
      </c>
      <c r="F180" s="251" t="s">
        <v>169</v>
      </c>
      <c r="G180" s="249"/>
      <c r="H180" s="250" t="s">
        <v>1</v>
      </c>
      <c r="I180" s="252"/>
      <c r="J180" s="249"/>
      <c r="K180" s="249"/>
      <c r="L180" s="253"/>
      <c r="M180" s="254"/>
      <c r="N180" s="255"/>
      <c r="O180" s="255"/>
      <c r="P180" s="255"/>
      <c r="Q180" s="255"/>
      <c r="R180" s="255"/>
      <c r="S180" s="255"/>
      <c r="T180" s="255"/>
      <c r="U180" s="256"/>
      <c r="AT180" s="257" t="s">
        <v>162</v>
      </c>
      <c r="AU180" s="257" t="s">
        <v>98</v>
      </c>
      <c r="AV180" s="12" t="s">
        <v>23</v>
      </c>
      <c r="AW180" s="12" t="s">
        <v>48</v>
      </c>
      <c r="AX180" s="12" t="s">
        <v>91</v>
      </c>
      <c r="AY180" s="257" t="s">
        <v>148</v>
      </c>
    </row>
    <row r="181" s="13" customFormat="1">
      <c r="B181" s="258"/>
      <c r="C181" s="259"/>
      <c r="D181" s="244" t="s">
        <v>162</v>
      </c>
      <c r="E181" s="260" t="s">
        <v>1</v>
      </c>
      <c r="F181" s="261" t="s">
        <v>170</v>
      </c>
      <c r="G181" s="259"/>
      <c r="H181" s="262">
        <v>100.45</v>
      </c>
      <c r="I181" s="263"/>
      <c r="J181" s="259"/>
      <c r="K181" s="259"/>
      <c r="L181" s="264"/>
      <c r="M181" s="265"/>
      <c r="N181" s="266"/>
      <c r="O181" s="266"/>
      <c r="P181" s="266"/>
      <c r="Q181" s="266"/>
      <c r="R181" s="266"/>
      <c r="S181" s="266"/>
      <c r="T181" s="266"/>
      <c r="U181" s="267"/>
      <c r="AT181" s="268" t="s">
        <v>162</v>
      </c>
      <c r="AU181" s="268" t="s">
        <v>98</v>
      </c>
      <c r="AV181" s="13" t="s">
        <v>98</v>
      </c>
      <c r="AW181" s="13" t="s">
        <v>48</v>
      </c>
      <c r="AX181" s="13" t="s">
        <v>91</v>
      </c>
      <c r="AY181" s="268" t="s">
        <v>148</v>
      </c>
    </row>
    <row r="182" s="12" customFormat="1">
      <c r="B182" s="248"/>
      <c r="C182" s="249"/>
      <c r="D182" s="244" t="s">
        <v>162</v>
      </c>
      <c r="E182" s="250" t="s">
        <v>1</v>
      </c>
      <c r="F182" s="251" t="s">
        <v>177</v>
      </c>
      <c r="G182" s="249"/>
      <c r="H182" s="250" t="s">
        <v>1</v>
      </c>
      <c r="I182" s="252"/>
      <c r="J182" s="249"/>
      <c r="K182" s="249"/>
      <c r="L182" s="253"/>
      <c r="M182" s="254"/>
      <c r="N182" s="255"/>
      <c r="O182" s="255"/>
      <c r="P182" s="255"/>
      <c r="Q182" s="255"/>
      <c r="R182" s="255"/>
      <c r="S182" s="255"/>
      <c r="T182" s="255"/>
      <c r="U182" s="256"/>
      <c r="AT182" s="257" t="s">
        <v>162</v>
      </c>
      <c r="AU182" s="257" t="s">
        <v>98</v>
      </c>
      <c r="AV182" s="12" t="s">
        <v>23</v>
      </c>
      <c r="AW182" s="12" t="s">
        <v>48</v>
      </c>
      <c r="AX182" s="12" t="s">
        <v>91</v>
      </c>
      <c r="AY182" s="257" t="s">
        <v>148</v>
      </c>
    </row>
    <row r="183" s="13" customFormat="1">
      <c r="B183" s="258"/>
      <c r="C183" s="259"/>
      <c r="D183" s="244" t="s">
        <v>162</v>
      </c>
      <c r="E183" s="260" t="s">
        <v>1</v>
      </c>
      <c r="F183" s="261" t="s">
        <v>178</v>
      </c>
      <c r="G183" s="259"/>
      <c r="H183" s="262">
        <v>1.21675</v>
      </c>
      <c r="I183" s="263"/>
      <c r="J183" s="259"/>
      <c r="K183" s="259"/>
      <c r="L183" s="264"/>
      <c r="M183" s="265"/>
      <c r="N183" s="266"/>
      <c r="O183" s="266"/>
      <c r="P183" s="266"/>
      <c r="Q183" s="266"/>
      <c r="R183" s="266"/>
      <c r="S183" s="266"/>
      <c r="T183" s="266"/>
      <c r="U183" s="267"/>
      <c r="AT183" s="268" t="s">
        <v>162</v>
      </c>
      <c r="AU183" s="268" t="s">
        <v>98</v>
      </c>
      <c r="AV183" s="13" t="s">
        <v>98</v>
      </c>
      <c r="AW183" s="13" t="s">
        <v>48</v>
      </c>
      <c r="AX183" s="13" t="s">
        <v>91</v>
      </c>
      <c r="AY183" s="268" t="s">
        <v>148</v>
      </c>
    </row>
    <row r="184" s="13" customFormat="1">
      <c r="B184" s="258"/>
      <c r="C184" s="259"/>
      <c r="D184" s="244" t="s">
        <v>162</v>
      </c>
      <c r="E184" s="260" t="s">
        <v>1</v>
      </c>
      <c r="F184" s="261" t="s">
        <v>184</v>
      </c>
      <c r="G184" s="259"/>
      <c r="H184" s="262">
        <v>3.2999999999999998</v>
      </c>
      <c r="I184" s="263"/>
      <c r="J184" s="259"/>
      <c r="K184" s="259"/>
      <c r="L184" s="264"/>
      <c r="M184" s="265"/>
      <c r="N184" s="266"/>
      <c r="O184" s="266"/>
      <c r="P184" s="266"/>
      <c r="Q184" s="266"/>
      <c r="R184" s="266"/>
      <c r="S184" s="266"/>
      <c r="T184" s="266"/>
      <c r="U184" s="267"/>
      <c r="AT184" s="268" t="s">
        <v>162</v>
      </c>
      <c r="AU184" s="268" t="s">
        <v>98</v>
      </c>
      <c r="AV184" s="13" t="s">
        <v>98</v>
      </c>
      <c r="AW184" s="13" t="s">
        <v>48</v>
      </c>
      <c r="AX184" s="13" t="s">
        <v>91</v>
      </c>
      <c r="AY184" s="268" t="s">
        <v>148</v>
      </c>
    </row>
    <row r="185" s="14" customFormat="1">
      <c r="B185" s="269"/>
      <c r="C185" s="270"/>
      <c r="D185" s="244" t="s">
        <v>162</v>
      </c>
      <c r="E185" s="271" t="s">
        <v>1</v>
      </c>
      <c r="F185" s="272" t="s">
        <v>197</v>
      </c>
      <c r="G185" s="270"/>
      <c r="H185" s="273">
        <v>385.24675000000002</v>
      </c>
      <c r="I185" s="274"/>
      <c r="J185" s="270"/>
      <c r="K185" s="270"/>
      <c r="L185" s="275"/>
      <c r="M185" s="276"/>
      <c r="N185" s="277"/>
      <c r="O185" s="277"/>
      <c r="P185" s="277"/>
      <c r="Q185" s="277"/>
      <c r="R185" s="277"/>
      <c r="S185" s="277"/>
      <c r="T185" s="277"/>
      <c r="U185" s="278"/>
      <c r="AT185" s="279" t="s">
        <v>162</v>
      </c>
      <c r="AU185" s="279" t="s">
        <v>98</v>
      </c>
      <c r="AV185" s="14" t="s">
        <v>171</v>
      </c>
      <c r="AW185" s="14" t="s">
        <v>48</v>
      </c>
      <c r="AX185" s="14" t="s">
        <v>91</v>
      </c>
      <c r="AY185" s="279" t="s">
        <v>148</v>
      </c>
    </row>
    <row r="186" s="13" customFormat="1">
      <c r="B186" s="258"/>
      <c r="C186" s="259"/>
      <c r="D186" s="244" t="s">
        <v>162</v>
      </c>
      <c r="E186" s="260" t="s">
        <v>1</v>
      </c>
      <c r="F186" s="261" t="s">
        <v>206</v>
      </c>
      <c r="G186" s="259"/>
      <c r="H186" s="262">
        <v>693.44460000000004</v>
      </c>
      <c r="I186" s="263"/>
      <c r="J186" s="259"/>
      <c r="K186" s="259"/>
      <c r="L186" s="264"/>
      <c r="M186" s="265"/>
      <c r="N186" s="266"/>
      <c r="O186" s="266"/>
      <c r="P186" s="266"/>
      <c r="Q186" s="266"/>
      <c r="R186" s="266"/>
      <c r="S186" s="266"/>
      <c r="T186" s="266"/>
      <c r="U186" s="267"/>
      <c r="AT186" s="268" t="s">
        <v>162</v>
      </c>
      <c r="AU186" s="268" t="s">
        <v>98</v>
      </c>
      <c r="AV186" s="13" t="s">
        <v>98</v>
      </c>
      <c r="AW186" s="13" t="s">
        <v>48</v>
      </c>
      <c r="AX186" s="13" t="s">
        <v>23</v>
      </c>
      <c r="AY186" s="268" t="s">
        <v>148</v>
      </c>
    </row>
    <row r="187" s="1" customFormat="1" ht="16.5" customHeight="1">
      <c r="B187" s="39"/>
      <c r="C187" s="231" t="s">
        <v>207</v>
      </c>
      <c r="D187" s="231" t="s">
        <v>151</v>
      </c>
      <c r="E187" s="232" t="s">
        <v>208</v>
      </c>
      <c r="F187" s="233" t="s">
        <v>209</v>
      </c>
      <c r="G187" s="234" t="s">
        <v>154</v>
      </c>
      <c r="H187" s="235">
        <v>5.0599999999999996</v>
      </c>
      <c r="I187" s="236"/>
      <c r="J187" s="237">
        <f>ROUND(I187*H187,2)</f>
        <v>0</v>
      </c>
      <c r="K187" s="233" t="s">
        <v>155</v>
      </c>
      <c r="L187" s="44"/>
      <c r="M187" s="238" t="s">
        <v>1</v>
      </c>
      <c r="N187" s="239" t="s">
        <v>56</v>
      </c>
      <c r="O187" s="87"/>
      <c r="P187" s="240">
        <f>O187*H187</f>
        <v>0</v>
      </c>
      <c r="Q187" s="240">
        <v>0</v>
      </c>
      <c r="R187" s="240">
        <f>Q187*H187</f>
        <v>0</v>
      </c>
      <c r="S187" s="240">
        <v>0</v>
      </c>
      <c r="T187" s="240">
        <f>S187*H187</f>
        <v>0</v>
      </c>
      <c r="U187" s="241" t="s">
        <v>1</v>
      </c>
      <c r="AR187" s="242" t="s">
        <v>156</v>
      </c>
      <c r="AT187" s="242" t="s">
        <v>151</v>
      </c>
      <c r="AU187" s="242" t="s">
        <v>98</v>
      </c>
      <c r="AY187" s="17" t="s">
        <v>148</v>
      </c>
      <c r="BE187" s="243">
        <f>IF(N187="základní",J187,0)</f>
        <v>0</v>
      </c>
      <c r="BF187" s="243">
        <f>IF(N187="snížená",J187,0)</f>
        <v>0</v>
      </c>
      <c r="BG187" s="243">
        <f>IF(N187="zákl. přenesená",J187,0)</f>
        <v>0</v>
      </c>
      <c r="BH187" s="243">
        <f>IF(N187="sníž. přenesená",J187,0)</f>
        <v>0</v>
      </c>
      <c r="BI187" s="243">
        <f>IF(N187="nulová",J187,0)</f>
        <v>0</v>
      </c>
      <c r="BJ187" s="17" t="s">
        <v>23</v>
      </c>
      <c r="BK187" s="243">
        <f>ROUND(I187*H187,2)</f>
        <v>0</v>
      </c>
      <c r="BL187" s="17" t="s">
        <v>156</v>
      </c>
      <c r="BM187" s="242" t="s">
        <v>210</v>
      </c>
    </row>
    <row r="188" s="1" customFormat="1">
      <c r="B188" s="39"/>
      <c r="C188" s="40"/>
      <c r="D188" s="244" t="s">
        <v>158</v>
      </c>
      <c r="E188" s="40"/>
      <c r="F188" s="245" t="s">
        <v>211</v>
      </c>
      <c r="G188" s="40"/>
      <c r="H188" s="40"/>
      <c r="I188" s="150"/>
      <c r="J188" s="40"/>
      <c r="K188" s="40"/>
      <c r="L188" s="44"/>
      <c r="M188" s="246"/>
      <c r="N188" s="87"/>
      <c r="O188" s="87"/>
      <c r="P188" s="87"/>
      <c r="Q188" s="87"/>
      <c r="R188" s="87"/>
      <c r="S188" s="87"/>
      <c r="T188" s="87"/>
      <c r="U188" s="88"/>
      <c r="AT188" s="17" t="s">
        <v>158</v>
      </c>
      <c r="AU188" s="17" t="s">
        <v>98</v>
      </c>
    </row>
    <row r="189" s="1" customFormat="1">
      <c r="B189" s="39"/>
      <c r="C189" s="40"/>
      <c r="D189" s="244" t="s">
        <v>160</v>
      </c>
      <c r="E189" s="40"/>
      <c r="F189" s="247" t="s">
        <v>212</v>
      </c>
      <c r="G189" s="40"/>
      <c r="H189" s="40"/>
      <c r="I189" s="150"/>
      <c r="J189" s="40"/>
      <c r="K189" s="40"/>
      <c r="L189" s="44"/>
      <c r="M189" s="246"/>
      <c r="N189" s="87"/>
      <c r="O189" s="87"/>
      <c r="P189" s="87"/>
      <c r="Q189" s="87"/>
      <c r="R189" s="87"/>
      <c r="S189" s="87"/>
      <c r="T189" s="87"/>
      <c r="U189" s="88"/>
      <c r="AT189" s="17" t="s">
        <v>160</v>
      </c>
      <c r="AU189" s="17" t="s">
        <v>98</v>
      </c>
    </row>
    <row r="190" s="12" customFormat="1">
      <c r="B190" s="248"/>
      <c r="C190" s="249"/>
      <c r="D190" s="244" t="s">
        <v>162</v>
      </c>
      <c r="E190" s="250" t="s">
        <v>1</v>
      </c>
      <c r="F190" s="251" t="s">
        <v>213</v>
      </c>
      <c r="G190" s="249"/>
      <c r="H190" s="250" t="s">
        <v>1</v>
      </c>
      <c r="I190" s="252"/>
      <c r="J190" s="249"/>
      <c r="K190" s="249"/>
      <c r="L190" s="253"/>
      <c r="M190" s="254"/>
      <c r="N190" s="255"/>
      <c r="O190" s="255"/>
      <c r="P190" s="255"/>
      <c r="Q190" s="255"/>
      <c r="R190" s="255"/>
      <c r="S190" s="255"/>
      <c r="T190" s="255"/>
      <c r="U190" s="256"/>
      <c r="AT190" s="257" t="s">
        <v>162</v>
      </c>
      <c r="AU190" s="257" t="s">
        <v>98</v>
      </c>
      <c r="AV190" s="12" t="s">
        <v>23</v>
      </c>
      <c r="AW190" s="12" t="s">
        <v>48</v>
      </c>
      <c r="AX190" s="12" t="s">
        <v>91</v>
      </c>
      <c r="AY190" s="257" t="s">
        <v>148</v>
      </c>
    </row>
    <row r="191" s="13" customFormat="1">
      <c r="B191" s="258"/>
      <c r="C191" s="259"/>
      <c r="D191" s="244" t="s">
        <v>162</v>
      </c>
      <c r="E191" s="260" t="s">
        <v>1</v>
      </c>
      <c r="F191" s="261" t="s">
        <v>214</v>
      </c>
      <c r="G191" s="259"/>
      <c r="H191" s="262">
        <v>3.1600000000000001</v>
      </c>
      <c r="I191" s="263"/>
      <c r="J191" s="259"/>
      <c r="K191" s="259"/>
      <c r="L191" s="264"/>
      <c r="M191" s="265"/>
      <c r="N191" s="266"/>
      <c r="O191" s="266"/>
      <c r="P191" s="266"/>
      <c r="Q191" s="266"/>
      <c r="R191" s="266"/>
      <c r="S191" s="266"/>
      <c r="T191" s="266"/>
      <c r="U191" s="267"/>
      <c r="AT191" s="268" t="s">
        <v>162</v>
      </c>
      <c r="AU191" s="268" t="s">
        <v>98</v>
      </c>
      <c r="AV191" s="13" t="s">
        <v>98</v>
      </c>
      <c r="AW191" s="13" t="s">
        <v>48</v>
      </c>
      <c r="AX191" s="13" t="s">
        <v>91</v>
      </c>
      <c r="AY191" s="268" t="s">
        <v>148</v>
      </c>
    </row>
    <row r="192" s="12" customFormat="1">
      <c r="B192" s="248"/>
      <c r="C192" s="249"/>
      <c r="D192" s="244" t="s">
        <v>162</v>
      </c>
      <c r="E192" s="250" t="s">
        <v>1</v>
      </c>
      <c r="F192" s="251" t="s">
        <v>215</v>
      </c>
      <c r="G192" s="249"/>
      <c r="H192" s="250" t="s">
        <v>1</v>
      </c>
      <c r="I192" s="252"/>
      <c r="J192" s="249"/>
      <c r="K192" s="249"/>
      <c r="L192" s="253"/>
      <c r="M192" s="254"/>
      <c r="N192" s="255"/>
      <c r="O192" s="255"/>
      <c r="P192" s="255"/>
      <c r="Q192" s="255"/>
      <c r="R192" s="255"/>
      <c r="S192" s="255"/>
      <c r="T192" s="255"/>
      <c r="U192" s="256"/>
      <c r="AT192" s="257" t="s">
        <v>162</v>
      </c>
      <c r="AU192" s="257" t="s">
        <v>98</v>
      </c>
      <c r="AV192" s="12" t="s">
        <v>23</v>
      </c>
      <c r="AW192" s="12" t="s">
        <v>48</v>
      </c>
      <c r="AX192" s="12" t="s">
        <v>91</v>
      </c>
      <c r="AY192" s="257" t="s">
        <v>148</v>
      </c>
    </row>
    <row r="193" s="13" customFormat="1">
      <c r="B193" s="258"/>
      <c r="C193" s="259"/>
      <c r="D193" s="244" t="s">
        <v>162</v>
      </c>
      <c r="E193" s="260" t="s">
        <v>1</v>
      </c>
      <c r="F193" s="261" t="s">
        <v>216</v>
      </c>
      <c r="G193" s="259"/>
      <c r="H193" s="262">
        <v>1.8999999999999999</v>
      </c>
      <c r="I193" s="263"/>
      <c r="J193" s="259"/>
      <c r="K193" s="259"/>
      <c r="L193" s="264"/>
      <c r="M193" s="265"/>
      <c r="N193" s="266"/>
      <c r="O193" s="266"/>
      <c r="P193" s="266"/>
      <c r="Q193" s="266"/>
      <c r="R193" s="266"/>
      <c r="S193" s="266"/>
      <c r="T193" s="266"/>
      <c r="U193" s="267"/>
      <c r="AT193" s="268" t="s">
        <v>162</v>
      </c>
      <c r="AU193" s="268" t="s">
        <v>98</v>
      </c>
      <c r="AV193" s="13" t="s">
        <v>98</v>
      </c>
      <c r="AW193" s="13" t="s">
        <v>48</v>
      </c>
      <c r="AX193" s="13" t="s">
        <v>91</v>
      </c>
      <c r="AY193" s="268" t="s">
        <v>148</v>
      </c>
    </row>
    <row r="194" s="1" customFormat="1" ht="24" customHeight="1">
      <c r="B194" s="39"/>
      <c r="C194" s="231" t="s">
        <v>217</v>
      </c>
      <c r="D194" s="231" t="s">
        <v>151</v>
      </c>
      <c r="E194" s="232" t="s">
        <v>218</v>
      </c>
      <c r="F194" s="233" t="s">
        <v>219</v>
      </c>
      <c r="G194" s="234" t="s">
        <v>154</v>
      </c>
      <c r="H194" s="235">
        <v>3.1600000000000001</v>
      </c>
      <c r="I194" s="236"/>
      <c r="J194" s="237">
        <f>ROUND(I194*H194,2)</f>
        <v>0</v>
      </c>
      <c r="K194" s="233" t="s">
        <v>155</v>
      </c>
      <c r="L194" s="44"/>
      <c r="M194" s="238" t="s">
        <v>1</v>
      </c>
      <c r="N194" s="239" t="s">
        <v>56</v>
      </c>
      <c r="O194" s="87"/>
      <c r="P194" s="240">
        <f>O194*H194</f>
        <v>0</v>
      </c>
      <c r="Q194" s="240">
        <v>0</v>
      </c>
      <c r="R194" s="240">
        <f>Q194*H194</f>
        <v>0</v>
      </c>
      <c r="S194" s="240">
        <v>0</v>
      </c>
      <c r="T194" s="240">
        <f>S194*H194</f>
        <v>0</v>
      </c>
      <c r="U194" s="241" t="s">
        <v>1</v>
      </c>
      <c r="AR194" s="242" t="s">
        <v>156</v>
      </c>
      <c r="AT194" s="242" t="s">
        <v>151</v>
      </c>
      <c r="AU194" s="242" t="s">
        <v>98</v>
      </c>
      <c r="AY194" s="17" t="s">
        <v>148</v>
      </c>
      <c r="BE194" s="243">
        <f>IF(N194="základní",J194,0)</f>
        <v>0</v>
      </c>
      <c r="BF194" s="243">
        <f>IF(N194="snížená",J194,0)</f>
        <v>0</v>
      </c>
      <c r="BG194" s="243">
        <f>IF(N194="zákl. přenesená",J194,0)</f>
        <v>0</v>
      </c>
      <c r="BH194" s="243">
        <f>IF(N194="sníž. přenesená",J194,0)</f>
        <v>0</v>
      </c>
      <c r="BI194" s="243">
        <f>IF(N194="nulová",J194,0)</f>
        <v>0</v>
      </c>
      <c r="BJ194" s="17" t="s">
        <v>23</v>
      </c>
      <c r="BK194" s="243">
        <f>ROUND(I194*H194,2)</f>
        <v>0</v>
      </c>
      <c r="BL194" s="17" t="s">
        <v>156</v>
      </c>
      <c r="BM194" s="242" t="s">
        <v>220</v>
      </c>
    </row>
    <row r="195" s="1" customFormat="1">
      <c r="B195" s="39"/>
      <c r="C195" s="40"/>
      <c r="D195" s="244" t="s">
        <v>158</v>
      </c>
      <c r="E195" s="40"/>
      <c r="F195" s="245" t="s">
        <v>221</v>
      </c>
      <c r="G195" s="40"/>
      <c r="H195" s="40"/>
      <c r="I195" s="150"/>
      <c r="J195" s="40"/>
      <c r="K195" s="40"/>
      <c r="L195" s="44"/>
      <c r="M195" s="246"/>
      <c r="N195" s="87"/>
      <c r="O195" s="87"/>
      <c r="P195" s="87"/>
      <c r="Q195" s="87"/>
      <c r="R195" s="87"/>
      <c r="S195" s="87"/>
      <c r="T195" s="87"/>
      <c r="U195" s="88"/>
      <c r="AT195" s="17" t="s">
        <v>158</v>
      </c>
      <c r="AU195" s="17" t="s">
        <v>98</v>
      </c>
    </row>
    <row r="196" s="1" customFormat="1">
      <c r="B196" s="39"/>
      <c r="C196" s="40"/>
      <c r="D196" s="244" t="s">
        <v>160</v>
      </c>
      <c r="E196" s="40"/>
      <c r="F196" s="247" t="s">
        <v>190</v>
      </c>
      <c r="G196" s="40"/>
      <c r="H196" s="40"/>
      <c r="I196" s="150"/>
      <c r="J196" s="40"/>
      <c r="K196" s="40"/>
      <c r="L196" s="44"/>
      <c r="M196" s="246"/>
      <c r="N196" s="87"/>
      <c r="O196" s="87"/>
      <c r="P196" s="87"/>
      <c r="Q196" s="87"/>
      <c r="R196" s="87"/>
      <c r="S196" s="87"/>
      <c r="T196" s="87"/>
      <c r="U196" s="88"/>
      <c r="AT196" s="17" t="s">
        <v>160</v>
      </c>
      <c r="AU196" s="17" t="s">
        <v>98</v>
      </c>
    </row>
    <row r="197" s="12" customFormat="1">
      <c r="B197" s="248"/>
      <c r="C197" s="249"/>
      <c r="D197" s="244" t="s">
        <v>162</v>
      </c>
      <c r="E197" s="250" t="s">
        <v>1</v>
      </c>
      <c r="F197" s="251" t="s">
        <v>213</v>
      </c>
      <c r="G197" s="249"/>
      <c r="H197" s="250" t="s">
        <v>1</v>
      </c>
      <c r="I197" s="252"/>
      <c r="J197" s="249"/>
      <c r="K197" s="249"/>
      <c r="L197" s="253"/>
      <c r="M197" s="254"/>
      <c r="N197" s="255"/>
      <c r="O197" s="255"/>
      <c r="P197" s="255"/>
      <c r="Q197" s="255"/>
      <c r="R197" s="255"/>
      <c r="S197" s="255"/>
      <c r="T197" s="255"/>
      <c r="U197" s="256"/>
      <c r="AT197" s="257" t="s">
        <v>162</v>
      </c>
      <c r="AU197" s="257" t="s">
        <v>98</v>
      </c>
      <c r="AV197" s="12" t="s">
        <v>23</v>
      </c>
      <c r="AW197" s="12" t="s">
        <v>48</v>
      </c>
      <c r="AX197" s="12" t="s">
        <v>91</v>
      </c>
      <c r="AY197" s="257" t="s">
        <v>148</v>
      </c>
    </row>
    <row r="198" s="13" customFormat="1">
      <c r="B198" s="258"/>
      <c r="C198" s="259"/>
      <c r="D198" s="244" t="s">
        <v>162</v>
      </c>
      <c r="E198" s="260" t="s">
        <v>1</v>
      </c>
      <c r="F198" s="261" t="s">
        <v>214</v>
      </c>
      <c r="G198" s="259"/>
      <c r="H198" s="262">
        <v>3.1600000000000001</v>
      </c>
      <c r="I198" s="263"/>
      <c r="J198" s="259"/>
      <c r="K198" s="259"/>
      <c r="L198" s="264"/>
      <c r="M198" s="265"/>
      <c r="N198" s="266"/>
      <c r="O198" s="266"/>
      <c r="P198" s="266"/>
      <c r="Q198" s="266"/>
      <c r="R198" s="266"/>
      <c r="S198" s="266"/>
      <c r="T198" s="266"/>
      <c r="U198" s="267"/>
      <c r="AT198" s="268" t="s">
        <v>162</v>
      </c>
      <c r="AU198" s="268" t="s">
        <v>98</v>
      </c>
      <c r="AV198" s="13" t="s">
        <v>98</v>
      </c>
      <c r="AW198" s="13" t="s">
        <v>48</v>
      </c>
      <c r="AX198" s="13" t="s">
        <v>91</v>
      </c>
      <c r="AY198" s="268" t="s">
        <v>148</v>
      </c>
    </row>
    <row r="199" s="1" customFormat="1" ht="24" customHeight="1">
      <c r="B199" s="39"/>
      <c r="C199" s="231" t="s">
        <v>28</v>
      </c>
      <c r="D199" s="231" t="s">
        <v>151</v>
      </c>
      <c r="E199" s="232" t="s">
        <v>186</v>
      </c>
      <c r="F199" s="233" t="s">
        <v>187</v>
      </c>
      <c r="G199" s="234" t="s">
        <v>154</v>
      </c>
      <c r="H199" s="235">
        <v>1.8999999999999999</v>
      </c>
      <c r="I199" s="236"/>
      <c r="J199" s="237">
        <f>ROUND(I199*H199,2)</f>
        <v>0</v>
      </c>
      <c r="K199" s="233" t="s">
        <v>155</v>
      </c>
      <c r="L199" s="44"/>
      <c r="M199" s="238" t="s">
        <v>1</v>
      </c>
      <c r="N199" s="239" t="s">
        <v>56</v>
      </c>
      <c r="O199" s="87"/>
      <c r="P199" s="240">
        <f>O199*H199</f>
        <v>0</v>
      </c>
      <c r="Q199" s="240">
        <v>0</v>
      </c>
      <c r="R199" s="240">
        <f>Q199*H199</f>
        <v>0</v>
      </c>
      <c r="S199" s="240">
        <v>0</v>
      </c>
      <c r="T199" s="240">
        <f>S199*H199</f>
        <v>0</v>
      </c>
      <c r="U199" s="241" t="s">
        <v>1</v>
      </c>
      <c r="AR199" s="242" t="s">
        <v>156</v>
      </c>
      <c r="AT199" s="242" t="s">
        <v>151</v>
      </c>
      <c r="AU199" s="242" t="s">
        <v>98</v>
      </c>
      <c r="AY199" s="17" t="s">
        <v>148</v>
      </c>
      <c r="BE199" s="243">
        <f>IF(N199="základní",J199,0)</f>
        <v>0</v>
      </c>
      <c r="BF199" s="243">
        <f>IF(N199="snížená",J199,0)</f>
        <v>0</v>
      </c>
      <c r="BG199" s="243">
        <f>IF(N199="zákl. přenesená",J199,0)</f>
        <v>0</v>
      </c>
      <c r="BH199" s="243">
        <f>IF(N199="sníž. přenesená",J199,0)</f>
        <v>0</v>
      </c>
      <c r="BI199" s="243">
        <f>IF(N199="nulová",J199,0)</f>
        <v>0</v>
      </c>
      <c r="BJ199" s="17" t="s">
        <v>23</v>
      </c>
      <c r="BK199" s="243">
        <f>ROUND(I199*H199,2)</f>
        <v>0</v>
      </c>
      <c r="BL199" s="17" t="s">
        <v>156</v>
      </c>
      <c r="BM199" s="242" t="s">
        <v>222</v>
      </c>
    </row>
    <row r="200" s="1" customFormat="1">
      <c r="B200" s="39"/>
      <c r="C200" s="40"/>
      <c r="D200" s="244" t="s">
        <v>158</v>
      </c>
      <c r="E200" s="40"/>
      <c r="F200" s="245" t="s">
        <v>189</v>
      </c>
      <c r="G200" s="40"/>
      <c r="H200" s="40"/>
      <c r="I200" s="150"/>
      <c r="J200" s="40"/>
      <c r="K200" s="40"/>
      <c r="L200" s="44"/>
      <c r="M200" s="246"/>
      <c r="N200" s="87"/>
      <c r="O200" s="87"/>
      <c r="P200" s="87"/>
      <c r="Q200" s="87"/>
      <c r="R200" s="87"/>
      <c r="S200" s="87"/>
      <c r="T200" s="87"/>
      <c r="U200" s="88"/>
      <c r="AT200" s="17" t="s">
        <v>158</v>
      </c>
      <c r="AU200" s="17" t="s">
        <v>98</v>
      </c>
    </row>
    <row r="201" s="1" customFormat="1">
      <c r="B201" s="39"/>
      <c r="C201" s="40"/>
      <c r="D201" s="244" t="s">
        <v>160</v>
      </c>
      <c r="E201" s="40"/>
      <c r="F201" s="247" t="s">
        <v>190</v>
      </c>
      <c r="G201" s="40"/>
      <c r="H201" s="40"/>
      <c r="I201" s="150"/>
      <c r="J201" s="40"/>
      <c r="K201" s="40"/>
      <c r="L201" s="44"/>
      <c r="M201" s="246"/>
      <c r="N201" s="87"/>
      <c r="O201" s="87"/>
      <c r="P201" s="87"/>
      <c r="Q201" s="87"/>
      <c r="R201" s="87"/>
      <c r="S201" s="87"/>
      <c r="T201" s="87"/>
      <c r="U201" s="88"/>
      <c r="AT201" s="17" t="s">
        <v>160</v>
      </c>
      <c r="AU201" s="17" t="s">
        <v>98</v>
      </c>
    </row>
    <row r="202" s="12" customFormat="1">
      <c r="B202" s="248"/>
      <c r="C202" s="249"/>
      <c r="D202" s="244" t="s">
        <v>162</v>
      </c>
      <c r="E202" s="250" t="s">
        <v>1</v>
      </c>
      <c r="F202" s="251" t="s">
        <v>215</v>
      </c>
      <c r="G202" s="249"/>
      <c r="H202" s="250" t="s">
        <v>1</v>
      </c>
      <c r="I202" s="252"/>
      <c r="J202" s="249"/>
      <c r="K202" s="249"/>
      <c r="L202" s="253"/>
      <c r="M202" s="254"/>
      <c r="N202" s="255"/>
      <c r="O202" s="255"/>
      <c r="P202" s="255"/>
      <c r="Q202" s="255"/>
      <c r="R202" s="255"/>
      <c r="S202" s="255"/>
      <c r="T202" s="255"/>
      <c r="U202" s="256"/>
      <c r="AT202" s="257" t="s">
        <v>162</v>
      </c>
      <c r="AU202" s="257" t="s">
        <v>98</v>
      </c>
      <c r="AV202" s="12" t="s">
        <v>23</v>
      </c>
      <c r="AW202" s="12" t="s">
        <v>48</v>
      </c>
      <c r="AX202" s="12" t="s">
        <v>91</v>
      </c>
      <c r="AY202" s="257" t="s">
        <v>148</v>
      </c>
    </row>
    <row r="203" s="13" customFormat="1">
      <c r="B203" s="258"/>
      <c r="C203" s="259"/>
      <c r="D203" s="244" t="s">
        <v>162</v>
      </c>
      <c r="E203" s="260" t="s">
        <v>1</v>
      </c>
      <c r="F203" s="261" t="s">
        <v>216</v>
      </c>
      <c r="G203" s="259"/>
      <c r="H203" s="262">
        <v>1.8999999999999999</v>
      </c>
      <c r="I203" s="263"/>
      <c r="J203" s="259"/>
      <c r="K203" s="259"/>
      <c r="L203" s="264"/>
      <c r="M203" s="265"/>
      <c r="N203" s="266"/>
      <c r="O203" s="266"/>
      <c r="P203" s="266"/>
      <c r="Q203" s="266"/>
      <c r="R203" s="266"/>
      <c r="S203" s="266"/>
      <c r="T203" s="266"/>
      <c r="U203" s="267"/>
      <c r="AT203" s="268" t="s">
        <v>162</v>
      </c>
      <c r="AU203" s="268" t="s">
        <v>98</v>
      </c>
      <c r="AV203" s="13" t="s">
        <v>98</v>
      </c>
      <c r="AW203" s="13" t="s">
        <v>48</v>
      </c>
      <c r="AX203" s="13" t="s">
        <v>91</v>
      </c>
      <c r="AY203" s="268" t="s">
        <v>148</v>
      </c>
    </row>
    <row r="204" s="1" customFormat="1" ht="24" customHeight="1">
      <c r="B204" s="39"/>
      <c r="C204" s="231" t="s">
        <v>223</v>
      </c>
      <c r="D204" s="231" t="s">
        <v>151</v>
      </c>
      <c r="E204" s="232" t="s">
        <v>224</v>
      </c>
      <c r="F204" s="233" t="s">
        <v>225</v>
      </c>
      <c r="G204" s="234" t="s">
        <v>154</v>
      </c>
      <c r="H204" s="235">
        <v>0.72499999999999998</v>
      </c>
      <c r="I204" s="236"/>
      <c r="J204" s="237">
        <f>ROUND(I204*H204,2)</f>
        <v>0</v>
      </c>
      <c r="K204" s="233" t="s">
        <v>155</v>
      </c>
      <c r="L204" s="44"/>
      <c r="M204" s="238" t="s">
        <v>1</v>
      </c>
      <c r="N204" s="239" t="s">
        <v>56</v>
      </c>
      <c r="O204" s="87"/>
      <c r="P204" s="240">
        <f>O204*H204</f>
        <v>0</v>
      </c>
      <c r="Q204" s="240">
        <v>0</v>
      </c>
      <c r="R204" s="240">
        <f>Q204*H204</f>
        <v>0</v>
      </c>
      <c r="S204" s="240">
        <v>0</v>
      </c>
      <c r="T204" s="240">
        <f>S204*H204</f>
        <v>0</v>
      </c>
      <c r="U204" s="241" t="s">
        <v>1</v>
      </c>
      <c r="AR204" s="242" t="s">
        <v>156</v>
      </c>
      <c r="AT204" s="242" t="s">
        <v>151</v>
      </c>
      <c r="AU204" s="242" t="s">
        <v>98</v>
      </c>
      <c r="AY204" s="17" t="s">
        <v>148</v>
      </c>
      <c r="BE204" s="243">
        <f>IF(N204="základní",J204,0)</f>
        <v>0</v>
      </c>
      <c r="BF204" s="243">
        <f>IF(N204="snížená",J204,0)</f>
        <v>0</v>
      </c>
      <c r="BG204" s="243">
        <f>IF(N204="zákl. přenesená",J204,0)</f>
        <v>0</v>
      </c>
      <c r="BH204" s="243">
        <f>IF(N204="sníž. přenesená",J204,0)</f>
        <v>0</v>
      </c>
      <c r="BI204" s="243">
        <f>IF(N204="nulová",J204,0)</f>
        <v>0</v>
      </c>
      <c r="BJ204" s="17" t="s">
        <v>23</v>
      </c>
      <c r="BK204" s="243">
        <f>ROUND(I204*H204,2)</f>
        <v>0</v>
      </c>
      <c r="BL204" s="17" t="s">
        <v>156</v>
      </c>
      <c r="BM204" s="242" t="s">
        <v>226</v>
      </c>
    </row>
    <row r="205" s="1" customFormat="1">
      <c r="B205" s="39"/>
      <c r="C205" s="40"/>
      <c r="D205" s="244" t="s">
        <v>158</v>
      </c>
      <c r="E205" s="40"/>
      <c r="F205" s="245" t="s">
        <v>227</v>
      </c>
      <c r="G205" s="40"/>
      <c r="H205" s="40"/>
      <c r="I205" s="150"/>
      <c r="J205" s="40"/>
      <c r="K205" s="40"/>
      <c r="L205" s="44"/>
      <c r="M205" s="246"/>
      <c r="N205" s="87"/>
      <c r="O205" s="87"/>
      <c r="P205" s="87"/>
      <c r="Q205" s="87"/>
      <c r="R205" s="87"/>
      <c r="S205" s="87"/>
      <c r="T205" s="87"/>
      <c r="U205" s="88"/>
      <c r="AT205" s="17" t="s">
        <v>158</v>
      </c>
      <c r="AU205" s="17" t="s">
        <v>98</v>
      </c>
    </row>
    <row r="206" s="1" customFormat="1">
      <c r="B206" s="39"/>
      <c r="C206" s="40"/>
      <c r="D206" s="244" t="s">
        <v>160</v>
      </c>
      <c r="E206" s="40"/>
      <c r="F206" s="247" t="s">
        <v>228</v>
      </c>
      <c r="G206" s="40"/>
      <c r="H206" s="40"/>
      <c r="I206" s="150"/>
      <c r="J206" s="40"/>
      <c r="K206" s="40"/>
      <c r="L206" s="44"/>
      <c r="M206" s="246"/>
      <c r="N206" s="87"/>
      <c r="O206" s="87"/>
      <c r="P206" s="87"/>
      <c r="Q206" s="87"/>
      <c r="R206" s="87"/>
      <c r="S206" s="87"/>
      <c r="T206" s="87"/>
      <c r="U206" s="88"/>
      <c r="AT206" s="17" t="s">
        <v>160</v>
      </c>
      <c r="AU206" s="17" t="s">
        <v>98</v>
      </c>
    </row>
    <row r="207" s="12" customFormat="1">
      <c r="B207" s="248"/>
      <c r="C207" s="249"/>
      <c r="D207" s="244" t="s">
        <v>162</v>
      </c>
      <c r="E207" s="250" t="s">
        <v>1</v>
      </c>
      <c r="F207" s="251" t="s">
        <v>229</v>
      </c>
      <c r="G207" s="249"/>
      <c r="H207" s="250" t="s">
        <v>1</v>
      </c>
      <c r="I207" s="252"/>
      <c r="J207" s="249"/>
      <c r="K207" s="249"/>
      <c r="L207" s="253"/>
      <c r="M207" s="254"/>
      <c r="N207" s="255"/>
      <c r="O207" s="255"/>
      <c r="P207" s="255"/>
      <c r="Q207" s="255"/>
      <c r="R207" s="255"/>
      <c r="S207" s="255"/>
      <c r="T207" s="255"/>
      <c r="U207" s="256"/>
      <c r="AT207" s="257" t="s">
        <v>162</v>
      </c>
      <c r="AU207" s="257" t="s">
        <v>98</v>
      </c>
      <c r="AV207" s="12" t="s">
        <v>23</v>
      </c>
      <c r="AW207" s="12" t="s">
        <v>48</v>
      </c>
      <c r="AX207" s="12" t="s">
        <v>91</v>
      </c>
      <c r="AY207" s="257" t="s">
        <v>148</v>
      </c>
    </row>
    <row r="208" s="13" customFormat="1">
      <c r="B208" s="258"/>
      <c r="C208" s="259"/>
      <c r="D208" s="244" t="s">
        <v>162</v>
      </c>
      <c r="E208" s="260" t="s">
        <v>1</v>
      </c>
      <c r="F208" s="261" t="s">
        <v>230</v>
      </c>
      <c r="G208" s="259"/>
      <c r="H208" s="262">
        <v>0.72462700000000002</v>
      </c>
      <c r="I208" s="263"/>
      <c r="J208" s="259"/>
      <c r="K208" s="259"/>
      <c r="L208" s="264"/>
      <c r="M208" s="265"/>
      <c r="N208" s="266"/>
      <c r="O208" s="266"/>
      <c r="P208" s="266"/>
      <c r="Q208" s="266"/>
      <c r="R208" s="266"/>
      <c r="S208" s="266"/>
      <c r="T208" s="266"/>
      <c r="U208" s="267"/>
      <c r="AT208" s="268" t="s">
        <v>162</v>
      </c>
      <c r="AU208" s="268" t="s">
        <v>98</v>
      </c>
      <c r="AV208" s="13" t="s">
        <v>98</v>
      </c>
      <c r="AW208" s="13" t="s">
        <v>48</v>
      </c>
      <c r="AX208" s="13" t="s">
        <v>91</v>
      </c>
      <c r="AY208" s="268" t="s">
        <v>148</v>
      </c>
    </row>
    <row r="209" s="1" customFormat="1" ht="16.5" customHeight="1">
      <c r="B209" s="39"/>
      <c r="C209" s="280" t="s">
        <v>231</v>
      </c>
      <c r="D209" s="280" t="s">
        <v>232</v>
      </c>
      <c r="E209" s="281" t="s">
        <v>233</v>
      </c>
      <c r="F209" s="282" t="s">
        <v>234</v>
      </c>
      <c r="G209" s="283" t="s">
        <v>202</v>
      </c>
      <c r="H209" s="284">
        <v>1.4490000000000001</v>
      </c>
      <c r="I209" s="285"/>
      <c r="J209" s="286">
        <f>ROUND(I209*H209,2)</f>
        <v>0</v>
      </c>
      <c r="K209" s="282" t="s">
        <v>155</v>
      </c>
      <c r="L209" s="287"/>
      <c r="M209" s="288" t="s">
        <v>1</v>
      </c>
      <c r="N209" s="289" t="s">
        <v>56</v>
      </c>
      <c r="O209" s="87"/>
      <c r="P209" s="240">
        <f>O209*H209</f>
        <v>0</v>
      </c>
      <c r="Q209" s="240">
        <v>1</v>
      </c>
      <c r="R209" s="240">
        <f>Q209*H209</f>
        <v>1.4490000000000001</v>
      </c>
      <c r="S209" s="240">
        <v>0</v>
      </c>
      <c r="T209" s="240">
        <f>S209*H209</f>
        <v>0</v>
      </c>
      <c r="U209" s="241" t="s">
        <v>1</v>
      </c>
      <c r="AR209" s="242" t="s">
        <v>207</v>
      </c>
      <c r="AT209" s="242" t="s">
        <v>232</v>
      </c>
      <c r="AU209" s="242" t="s">
        <v>98</v>
      </c>
      <c r="AY209" s="17" t="s">
        <v>148</v>
      </c>
      <c r="BE209" s="243">
        <f>IF(N209="základní",J209,0)</f>
        <v>0</v>
      </c>
      <c r="BF209" s="243">
        <f>IF(N209="snížená",J209,0)</f>
        <v>0</v>
      </c>
      <c r="BG209" s="243">
        <f>IF(N209="zákl. přenesená",J209,0)</f>
        <v>0</v>
      </c>
      <c r="BH209" s="243">
        <f>IF(N209="sníž. přenesená",J209,0)</f>
        <v>0</v>
      </c>
      <c r="BI209" s="243">
        <f>IF(N209="nulová",J209,0)</f>
        <v>0</v>
      </c>
      <c r="BJ209" s="17" t="s">
        <v>23</v>
      </c>
      <c r="BK209" s="243">
        <f>ROUND(I209*H209,2)</f>
        <v>0</v>
      </c>
      <c r="BL209" s="17" t="s">
        <v>156</v>
      </c>
      <c r="BM209" s="242" t="s">
        <v>235</v>
      </c>
    </row>
    <row r="210" s="1" customFormat="1">
      <c r="B210" s="39"/>
      <c r="C210" s="40"/>
      <c r="D210" s="244" t="s">
        <v>158</v>
      </c>
      <c r="E210" s="40"/>
      <c r="F210" s="245" t="s">
        <v>234</v>
      </c>
      <c r="G210" s="40"/>
      <c r="H210" s="40"/>
      <c r="I210" s="150"/>
      <c r="J210" s="40"/>
      <c r="K210" s="40"/>
      <c r="L210" s="44"/>
      <c r="M210" s="246"/>
      <c r="N210" s="87"/>
      <c r="O210" s="87"/>
      <c r="P210" s="87"/>
      <c r="Q210" s="87"/>
      <c r="R210" s="87"/>
      <c r="S210" s="87"/>
      <c r="T210" s="87"/>
      <c r="U210" s="88"/>
      <c r="AT210" s="17" t="s">
        <v>158</v>
      </c>
      <c r="AU210" s="17" t="s">
        <v>98</v>
      </c>
    </row>
    <row r="211" s="12" customFormat="1">
      <c r="B211" s="248"/>
      <c r="C211" s="249"/>
      <c r="D211" s="244" t="s">
        <v>162</v>
      </c>
      <c r="E211" s="250" t="s">
        <v>1</v>
      </c>
      <c r="F211" s="251" t="s">
        <v>229</v>
      </c>
      <c r="G211" s="249"/>
      <c r="H211" s="250" t="s">
        <v>1</v>
      </c>
      <c r="I211" s="252"/>
      <c r="J211" s="249"/>
      <c r="K211" s="249"/>
      <c r="L211" s="253"/>
      <c r="M211" s="254"/>
      <c r="N211" s="255"/>
      <c r="O211" s="255"/>
      <c r="P211" s="255"/>
      <c r="Q211" s="255"/>
      <c r="R211" s="255"/>
      <c r="S211" s="255"/>
      <c r="T211" s="255"/>
      <c r="U211" s="256"/>
      <c r="AT211" s="257" t="s">
        <v>162</v>
      </c>
      <c r="AU211" s="257" t="s">
        <v>98</v>
      </c>
      <c r="AV211" s="12" t="s">
        <v>23</v>
      </c>
      <c r="AW211" s="12" t="s">
        <v>48</v>
      </c>
      <c r="AX211" s="12" t="s">
        <v>91</v>
      </c>
      <c r="AY211" s="257" t="s">
        <v>148</v>
      </c>
    </row>
    <row r="212" s="13" customFormat="1">
      <c r="B212" s="258"/>
      <c r="C212" s="259"/>
      <c r="D212" s="244" t="s">
        <v>162</v>
      </c>
      <c r="E212" s="260" t="s">
        <v>1</v>
      </c>
      <c r="F212" s="261" t="s">
        <v>236</v>
      </c>
      <c r="G212" s="259"/>
      <c r="H212" s="262">
        <v>1.449254</v>
      </c>
      <c r="I212" s="263"/>
      <c r="J212" s="259"/>
      <c r="K212" s="259"/>
      <c r="L212" s="264"/>
      <c r="M212" s="265"/>
      <c r="N212" s="266"/>
      <c r="O212" s="266"/>
      <c r="P212" s="266"/>
      <c r="Q212" s="266"/>
      <c r="R212" s="266"/>
      <c r="S212" s="266"/>
      <c r="T212" s="266"/>
      <c r="U212" s="267"/>
      <c r="AT212" s="268" t="s">
        <v>162</v>
      </c>
      <c r="AU212" s="268" t="s">
        <v>98</v>
      </c>
      <c r="AV212" s="13" t="s">
        <v>98</v>
      </c>
      <c r="AW212" s="13" t="s">
        <v>48</v>
      </c>
      <c r="AX212" s="13" t="s">
        <v>91</v>
      </c>
      <c r="AY212" s="268" t="s">
        <v>148</v>
      </c>
    </row>
    <row r="213" s="1" customFormat="1" ht="24" customHeight="1">
      <c r="B213" s="39"/>
      <c r="C213" s="231" t="s">
        <v>237</v>
      </c>
      <c r="D213" s="231" t="s">
        <v>151</v>
      </c>
      <c r="E213" s="232" t="s">
        <v>238</v>
      </c>
      <c r="F213" s="233" t="s">
        <v>239</v>
      </c>
      <c r="G213" s="234" t="s">
        <v>154</v>
      </c>
      <c r="H213" s="235">
        <v>3.0830000000000002</v>
      </c>
      <c r="I213" s="236"/>
      <c r="J213" s="237">
        <f>ROUND(I213*H213,2)</f>
        <v>0</v>
      </c>
      <c r="K213" s="233" t="s">
        <v>155</v>
      </c>
      <c r="L213" s="44"/>
      <c r="M213" s="238" t="s">
        <v>1</v>
      </c>
      <c r="N213" s="239" t="s">
        <v>56</v>
      </c>
      <c r="O213" s="87"/>
      <c r="P213" s="240">
        <f>O213*H213</f>
        <v>0</v>
      </c>
      <c r="Q213" s="240">
        <v>0</v>
      </c>
      <c r="R213" s="240">
        <f>Q213*H213</f>
        <v>0</v>
      </c>
      <c r="S213" s="240">
        <v>0</v>
      </c>
      <c r="T213" s="240">
        <f>S213*H213</f>
        <v>0</v>
      </c>
      <c r="U213" s="241" t="s">
        <v>1</v>
      </c>
      <c r="AR213" s="242" t="s">
        <v>156</v>
      </c>
      <c r="AT213" s="242" t="s">
        <v>151</v>
      </c>
      <c r="AU213" s="242" t="s">
        <v>98</v>
      </c>
      <c r="AY213" s="17" t="s">
        <v>148</v>
      </c>
      <c r="BE213" s="243">
        <f>IF(N213="základní",J213,0)</f>
        <v>0</v>
      </c>
      <c r="BF213" s="243">
        <f>IF(N213="snížená",J213,0)</f>
        <v>0</v>
      </c>
      <c r="BG213" s="243">
        <f>IF(N213="zákl. přenesená",J213,0)</f>
        <v>0</v>
      </c>
      <c r="BH213" s="243">
        <f>IF(N213="sníž. přenesená",J213,0)</f>
        <v>0</v>
      </c>
      <c r="BI213" s="243">
        <f>IF(N213="nulová",J213,0)</f>
        <v>0</v>
      </c>
      <c r="BJ213" s="17" t="s">
        <v>23</v>
      </c>
      <c r="BK213" s="243">
        <f>ROUND(I213*H213,2)</f>
        <v>0</v>
      </c>
      <c r="BL213" s="17" t="s">
        <v>156</v>
      </c>
      <c r="BM213" s="242" t="s">
        <v>240</v>
      </c>
    </row>
    <row r="214" s="1" customFormat="1">
      <c r="B214" s="39"/>
      <c r="C214" s="40"/>
      <c r="D214" s="244" t="s">
        <v>158</v>
      </c>
      <c r="E214" s="40"/>
      <c r="F214" s="245" t="s">
        <v>241</v>
      </c>
      <c r="G214" s="40"/>
      <c r="H214" s="40"/>
      <c r="I214" s="150"/>
      <c r="J214" s="40"/>
      <c r="K214" s="40"/>
      <c r="L214" s="44"/>
      <c r="M214" s="246"/>
      <c r="N214" s="87"/>
      <c r="O214" s="87"/>
      <c r="P214" s="87"/>
      <c r="Q214" s="87"/>
      <c r="R214" s="87"/>
      <c r="S214" s="87"/>
      <c r="T214" s="87"/>
      <c r="U214" s="88"/>
      <c r="AT214" s="17" t="s">
        <v>158</v>
      </c>
      <c r="AU214" s="17" t="s">
        <v>98</v>
      </c>
    </row>
    <row r="215" s="1" customFormat="1">
      <c r="B215" s="39"/>
      <c r="C215" s="40"/>
      <c r="D215" s="244" t="s">
        <v>160</v>
      </c>
      <c r="E215" s="40"/>
      <c r="F215" s="290" t="s">
        <v>242</v>
      </c>
      <c r="G215" s="40"/>
      <c r="H215" s="40"/>
      <c r="I215" s="150"/>
      <c r="J215" s="40"/>
      <c r="K215" s="40"/>
      <c r="L215" s="44"/>
      <c r="M215" s="246"/>
      <c r="N215" s="87"/>
      <c r="O215" s="87"/>
      <c r="P215" s="87"/>
      <c r="Q215" s="87"/>
      <c r="R215" s="87"/>
      <c r="S215" s="87"/>
      <c r="T215" s="87"/>
      <c r="U215" s="88"/>
      <c r="AT215" s="17" t="s">
        <v>160</v>
      </c>
      <c r="AU215" s="17" t="s">
        <v>98</v>
      </c>
    </row>
    <row r="216" s="12" customFormat="1">
      <c r="B216" s="248"/>
      <c r="C216" s="249"/>
      <c r="D216" s="244" t="s">
        <v>162</v>
      </c>
      <c r="E216" s="250" t="s">
        <v>1</v>
      </c>
      <c r="F216" s="251" t="s">
        <v>229</v>
      </c>
      <c r="G216" s="249"/>
      <c r="H216" s="250" t="s">
        <v>1</v>
      </c>
      <c r="I216" s="252"/>
      <c r="J216" s="249"/>
      <c r="K216" s="249"/>
      <c r="L216" s="253"/>
      <c r="M216" s="254"/>
      <c r="N216" s="255"/>
      <c r="O216" s="255"/>
      <c r="P216" s="255"/>
      <c r="Q216" s="255"/>
      <c r="R216" s="255"/>
      <c r="S216" s="255"/>
      <c r="T216" s="255"/>
      <c r="U216" s="256"/>
      <c r="AT216" s="257" t="s">
        <v>162</v>
      </c>
      <c r="AU216" s="257" t="s">
        <v>98</v>
      </c>
      <c r="AV216" s="12" t="s">
        <v>23</v>
      </c>
      <c r="AW216" s="12" t="s">
        <v>48</v>
      </c>
      <c r="AX216" s="12" t="s">
        <v>91</v>
      </c>
      <c r="AY216" s="257" t="s">
        <v>148</v>
      </c>
    </row>
    <row r="217" s="13" customFormat="1">
      <c r="B217" s="258"/>
      <c r="C217" s="259"/>
      <c r="D217" s="244" t="s">
        <v>162</v>
      </c>
      <c r="E217" s="260" t="s">
        <v>1</v>
      </c>
      <c r="F217" s="261" t="s">
        <v>243</v>
      </c>
      <c r="G217" s="259"/>
      <c r="H217" s="262">
        <v>1.1775</v>
      </c>
      <c r="I217" s="263"/>
      <c r="J217" s="259"/>
      <c r="K217" s="259"/>
      <c r="L217" s="264"/>
      <c r="M217" s="265"/>
      <c r="N217" s="266"/>
      <c r="O217" s="266"/>
      <c r="P217" s="266"/>
      <c r="Q217" s="266"/>
      <c r="R217" s="266"/>
      <c r="S217" s="266"/>
      <c r="T217" s="266"/>
      <c r="U217" s="267"/>
      <c r="AT217" s="268" t="s">
        <v>162</v>
      </c>
      <c r="AU217" s="268" t="s">
        <v>98</v>
      </c>
      <c r="AV217" s="13" t="s">
        <v>98</v>
      </c>
      <c r="AW217" s="13" t="s">
        <v>48</v>
      </c>
      <c r="AX217" s="13" t="s">
        <v>91</v>
      </c>
      <c r="AY217" s="268" t="s">
        <v>148</v>
      </c>
    </row>
    <row r="218" s="13" customFormat="1">
      <c r="B218" s="258"/>
      <c r="C218" s="259"/>
      <c r="D218" s="244" t="s">
        <v>162</v>
      </c>
      <c r="E218" s="260" t="s">
        <v>1</v>
      </c>
      <c r="F218" s="261" t="s">
        <v>184</v>
      </c>
      <c r="G218" s="259"/>
      <c r="H218" s="262">
        <v>3.2999999999999998</v>
      </c>
      <c r="I218" s="263"/>
      <c r="J218" s="259"/>
      <c r="K218" s="259"/>
      <c r="L218" s="264"/>
      <c r="M218" s="265"/>
      <c r="N218" s="266"/>
      <c r="O218" s="266"/>
      <c r="P218" s="266"/>
      <c r="Q218" s="266"/>
      <c r="R218" s="266"/>
      <c r="S218" s="266"/>
      <c r="T218" s="266"/>
      <c r="U218" s="267"/>
      <c r="AT218" s="268" t="s">
        <v>162</v>
      </c>
      <c r="AU218" s="268" t="s">
        <v>98</v>
      </c>
      <c r="AV218" s="13" t="s">
        <v>98</v>
      </c>
      <c r="AW218" s="13" t="s">
        <v>48</v>
      </c>
      <c r="AX218" s="13" t="s">
        <v>91</v>
      </c>
      <c r="AY218" s="268" t="s">
        <v>148</v>
      </c>
    </row>
    <row r="219" s="13" customFormat="1">
      <c r="B219" s="258"/>
      <c r="C219" s="259"/>
      <c r="D219" s="244" t="s">
        <v>162</v>
      </c>
      <c r="E219" s="260" t="s">
        <v>1</v>
      </c>
      <c r="F219" s="261" t="s">
        <v>244</v>
      </c>
      <c r="G219" s="259"/>
      <c r="H219" s="262">
        <v>-0.294375</v>
      </c>
      <c r="I219" s="263"/>
      <c r="J219" s="259"/>
      <c r="K219" s="259"/>
      <c r="L219" s="264"/>
      <c r="M219" s="265"/>
      <c r="N219" s="266"/>
      <c r="O219" s="266"/>
      <c r="P219" s="266"/>
      <c r="Q219" s="266"/>
      <c r="R219" s="266"/>
      <c r="S219" s="266"/>
      <c r="T219" s="266"/>
      <c r="U219" s="267"/>
      <c r="AT219" s="268" t="s">
        <v>162</v>
      </c>
      <c r="AU219" s="268" t="s">
        <v>98</v>
      </c>
      <c r="AV219" s="13" t="s">
        <v>98</v>
      </c>
      <c r="AW219" s="13" t="s">
        <v>48</v>
      </c>
      <c r="AX219" s="13" t="s">
        <v>91</v>
      </c>
      <c r="AY219" s="268" t="s">
        <v>148</v>
      </c>
    </row>
    <row r="220" s="13" customFormat="1">
      <c r="B220" s="258"/>
      <c r="C220" s="259"/>
      <c r="D220" s="244" t="s">
        <v>162</v>
      </c>
      <c r="E220" s="260" t="s">
        <v>1</v>
      </c>
      <c r="F220" s="261" t="s">
        <v>245</v>
      </c>
      <c r="G220" s="259"/>
      <c r="H220" s="262">
        <v>-0.77000000000000002</v>
      </c>
      <c r="I220" s="263"/>
      <c r="J220" s="259"/>
      <c r="K220" s="259"/>
      <c r="L220" s="264"/>
      <c r="M220" s="265"/>
      <c r="N220" s="266"/>
      <c r="O220" s="266"/>
      <c r="P220" s="266"/>
      <c r="Q220" s="266"/>
      <c r="R220" s="266"/>
      <c r="S220" s="266"/>
      <c r="T220" s="266"/>
      <c r="U220" s="267"/>
      <c r="AT220" s="268" t="s">
        <v>162</v>
      </c>
      <c r="AU220" s="268" t="s">
        <v>98</v>
      </c>
      <c r="AV220" s="13" t="s">
        <v>98</v>
      </c>
      <c r="AW220" s="13" t="s">
        <v>48</v>
      </c>
      <c r="AX220" s="13" t="s">
        <v>91</v>
      </c>
      <c r="AY220" s="268" t="s">
        <v>148</v>
      </c>
    </row>
    <row r="221" s="13" customFormat="1">
      <c r="B221" s="258"/>
      <c r="C221" s="259"/>
      <c r="D221" s="244" t="s">
        <v>162</v>
      </c>
      <c r="E221" s="260" t="s">
        <v>1</v>
      </c>
      <c r="F221" s="261" t="s">
        <v>246</v>
      </c>
      <c r="G221" s="259"/>
      <c r="H221" s="262">
        <v>-0.33000000000000002</v>
      </c>
      <c r="I221" s="263"/>
      <c r="J221" s="259"/>
      <c r="K221" s="259"/>
      <c r="L221" s="264"/>
      <c r="M221" s="265"/>
      <c r="N221" s="266"/>
      <c r="O221" s="266"/>
      <c r="P221" s="266"/>
      <c r="Q221" s="266"/>
      <c r="R221" s="266"/>
      <c r="S221" s="266"/>
      <c r="T221" s="266"/>
      <c r="U221" s="267"/>
      <c r="AT221" s="268" t="s">
        <v>162</v>
      </c>
      <c r="AU221" s="268" t="s">
        <v>98</v>
      </c>
      <c r="AV221" s="13" t="s">
        <v>98</v>
      </c>
      <c r="AW221" s="13" t="s">
        <v>48</v>
      </c>
      <c r="AX221" s="13" t="s">
        <v>91</v>
      </c>
      <c r="AY221" s="268" t="s">
        <v>148</v>
      </c>
    </row>
    <row r="222" s="14" customFormat="1">
      <c r="B222" s="269"/>
      <c r="C222" s="270"/>
      <c r="D222" s="244" t="s">
        <v>162</v>
      </c>
      <c r="E222" s="271" t="s">
        <v>1</v>
      </c>
      <c r="F222" s="272" t="s">
        <v>197</v>
      </c>
      <c r="G222" s="270"/>
      <c r="H222" s="273">
        <v>3.0831249999999999</v>
      </c>
      <c r="I222" s="274"/>
      <c r="J222" s="270"/>
      <c r="K222" s="270"/>
      <c r="L222" s="275"/>
      <c r="M222" s="276"/>
      <c r="N222" s="277"/>
      <c r="O222" s="277"/>
      <c r="P222" s="277"/>
      <c r="Q222" s="277"/>
      <c r="R222" s="277"/>
      <c r="S222" s="277"/>
      <c r="T222" s="277"/>
      <c r="U222" s="278"/>
      <c r="AT222" s="279" t="s">
        <v>162</v>
      </c>
      <c r="AU222" s="279" t="s">
        <v>98</v>
      </c>
      <c r="AV222" s="14" t="s">
        <v>171</v>
      </c>
      <c r="AW222" s="14" t="s">
        <v>48</v>
      </c>
      <c r="AX222" s="14" t="s">
        <v>91</v>
      </c>
      <c r="AY222" s="279" t="s">
        <v>148</v>
      </c>
    </row>
    <row r="223" s="13" customFormat="1">
      <c r="B223" s="258"/>
      <c r="C223" s="259"/>
      <c r="D223" s="244" t="s">
        <v>162</v>
      </c>
      <c r="E223" s="260" t="s">
        <v>1</v>
      </c>
      <c r="F223" s="261" t="s">
        <v>247</v>
      </c>
      <c r="G223" s="259"/>
      <c r="H223" s="262">
        <v>3.0830000000000002</v>
      </c>
      <c r="I223" s="263"/>
      <c r="J223" s="259"/>
      <c r="K223" s="259"/>
      <c r="L223" s="264"/>
      <c r="M223" s="265"/>
      <c r="N223" s="266"/>
      <c r="O223" s="266"/>
      <c r="P223" s="266"/>
      <c r="Q223" s="266"/>
      <c r="R223" s="266"/>
      <c r="S223" s="266"/>
      <c r="T223" s="266"/>
      <c r="U223" s="267"/>
      <c r="AT223" s="268" t="s">
        <v>162</v>
      </c>
      <c r="AU223" s="268" t="s">
        <v>98</v>
      </c>
      <c r="AV223" s="13" t="s">
        <v>98</v>
      </c>
      <c r="AW223" s="13" t="s">
        <v>48</v>
      </c>
      <c r="AX223" s="13" t="s">
        <v>23</v>
      </c>
      <c r="AY223" s="268" t="s">
        <v>148</v>
      </c>
    </row>
    <row r="224" s="1" customFormat="1" ht="16.5" customHeight="1">
      <c r="B224" s="39"/>
      <c r="C224" s="280" t="s">
        <v>248</v>
      </c>
      <c r="D224" s="280" t="s">
        <v>232</v>
      </c>
      <c r="E224" s="281" t="s">
        <v>249</v>
      </c>
      <c r="F224" s="282" t="s">
        <v>250</v>
      </c>
      <c r="G224" s="283" t="s">
        <v>202</v>
      </c>
      <c r="H224" s="284">
        <v>6.1660000000000004</v>
      </c>
      <c r="I224" s="285"/>
      <c r="J224" s="286">
        <f>ROUND(I224*H224,2)</f>
        <v>0</v>
      </c>
      <c r="K224" s="282" t="s">
        <v>155</v>
      </c>
      <c r="L224" s="287"/>
      <c r="M224" s="288" t="s">
        <v>1</v>
      </c>
      <c r="N224" s="289" t="s">
        <v>56</v>
      </c>
      <c r="O224" s="87"/>
      <c r="P224" s="240">
        <f>O224*H224</f>
        <v>0</v>
      </c>
      <c r="Q224" s="240">
        <v>1</v>
      </c>
      <c r="R224" s="240">
        <f>Q224*H224</f>
        <v>6.1660000000000004</v>
      </c>
      <c r="S224" s="240">
        <v>0</v>
      </c>
      <c r="T224" s="240">
        <f>S224*H224</f>
        <v>0</v>
      </c>
      <c r="U224" s="241" t="s">
        <v>1</v>
      </c>
      <c r="AR224" s="242" t="s">
        <v>207</v>
      </c>
      <c r="AT224" s="242" t="s">
        <v>232</v>
      </c>
      <c r="AU224" s="242" t="s">
        <v>98</v>
      </c>
      <c r="AY224" s="17" t="s">
        <v>148</v>
      </c>
      <c r="BE224" s="243">
        <f>IF(N224="základní",J224,0)</f>
        <v>0</v>
      </c>
      <c r="BF224" s="243">
        <f>IF(N224="snížená",J224,0)</f>
        <v>0</v>
      </c>
      <c r="BG224" s="243">
        <f>IF(N224="zákl. přenesená",J224,0)</f>
        <v>0</v>
      </c>
      <c r="BH224" s="243">
        <f>IF(N224="sníž. přenesená",J224,0)</f>
        <v>0</v>
      </c>
      <c r="BI224" s="243">
        <f>IF(N224="nulová",J224,0)</f>
        <v>0</v>
      </c>
      <c r="BJ224" s="17" t="s">
        <v>23</v>
      </c>
      <c r="BK224" s="243">
        <f>ROUND(I224*H224,2)</f>
        <v>0</v>
      </c>
      <c r="BL224" s="17" t="s">
        <v>156</v>
      </c>
      <c r="BM224" s="242" t="s">
        <v>251</v>
      </c>
    </row>
    <row r="225" s="1" customFormat="1">
      <c r="B225" s="39"/>
      <c r="C225" s="40"/>
      <c r="D225" s="244" t="s">
        <v>158</v>
      </c>
      <c r="E225" s="40"/>
      <c r="F225" s="245" t="s">
        <v>250</v>
      </c>
      <c r="G225" s="40"/>
      <c r="H225" s="40"/>
      <c r="I225" s="150"/>
      <c r="J225" s="40"/>
      <c r="K225" s="40"/>
      <c r="L225" s="44"/>
      <c r="M225" s="246"/>
      <c r="N225" s="87"/>
      <c r="O225" s="87"/>
      <c r="P225" s="87"/>
      <c r="Q225" s="87"/>
      <c r="R225" s="87"/>
      <c r="S225" s="87"/>
      <c r="T225" s="87"/>
      <c r="U225" s="88"/>
      <c r="AT225" s="17" t="s">
        <v>158</v>
      </c>
      <c r="AU225" s="17" t="s">
        <v>98</v>
      </c>
    </row>
    <row r="226" s="12" customFormat="1">
      <c r="B226" s="248"/>
      <c r="C226" s="249"/>
      <c r="D226" s="244" t="s">
        <v>162</v>
      </c>
      <c r="E226" s="250" t="s">
        <v>1</v>
      </c>
      <c r="F226" s="251" t="s">
        <v>229</v>
      </c>
      <c r="G226" s="249"/>
      <c r="H226" s="250" t="s">
        <v>1</v>
      </c>
      <c r="I226" s="252"/>
      <c r="J226" s="249"/>
      <c r="K226" s="249"/>
      <c r="L226" s="253"/>
      <c r="M226" s="254"/>
      <c r="N226" s="255"/>
      <c r="O226" s="255"/>
      <c r="P226" s="255"/>
      <c r="Q226" s="255"/>
      <c r="R226" s="255"/>
      <c r="S226" s="255"/>
      <c r="T226" s="255"/>
      <c r="U226" s="256"/>
      <c r="AT226" s="257" t="s">
        <v>162</v>
      </c>
      <c r="AU226" s="257" t="s">
        <v>98</v>
      </c>
      <c r="AV226" s="12" t="s">
        <v>23</v>
      </c>
      <c r="AW226" s="12" t="s">
        <v>48</v>
      </c>
      <c r="AX226" s="12" t="s">
        <v>91</v>
      </c>
      <c r="AY226" s="257" t="s">
        <v>148</v>
      </c>
    </row>
    <row r="227" s="13" customFormat="1">
      <c r="B227" s="258"/>
      <c r="C227" s="259"/>
      <c r="D227" s="244" t="s">
        <v>162</v>
      </c>
      <c r="E227" s="260" t="s">
        <v>1</v>
      </c>
      <c r="F227" s="261" t="s">
        <v>243</v>
      </c>
      <c r="G227" s="259"/>
      <c r="H227" s="262">
        <v>1.1775</v>
      </c>
      <c r="I227" s="263"/>
      <c r="J227" s="259"/>
      <c r="K227" s="259"/>
      <c r="L227" s="264"/>
      <c r="M227" s="265"/>
      <c r="N227" s="266"/>
      <c r="O227" s="266"/>
      <c r="P227" s="266"/>
      <c r="Q227" s="266"/>
      <c r="R227" s="266"/>
      <c r="S227" s="266"/>
      <c r="T227" s="266"/>
      <c r="U227" s="267"/>
      <c r="AT227" s="268" t="s">
        <v>162</v>
      </c>
      <c r="AU227" s="268" t="s">
        <v>98</v>
      </c>
      <c r="AV227" s="13" t="s">
        <v>98</v>
      </c>
      <c r="AW227" s="13" t="s">
        <v>48</v>
      </c>
      <c r="AX227" s="13" t="s">
        <v>91</v>
      </c>
      <c r="AY227" s="268" t="s">
        <v>148</v>
      </c>
    </row>
    <row r="228" s="13" customFormat="1">
      <c r="B228" s="258"/>
      <c r="C228" s="259"/>
      <c r="D228" s="244" t="s">
        <v>162</v>
      </c>
      <c r="E228" s="260" t="s">
        <v>1</v>
      </c>
      <c r="F228" s="261" t="s">
        <v>184</v>
      </c>
      <c r="G228" s="259"/>
      <c r="H228" s="262">
        <v>3.2999999999999998</v>
      </c>
      <c r="I228" s="263"/>
      <c r="J228" s="259"/>
      <c r="K228" s="259"/>
      <c r="L228" s="264"/>
      <c r="M228" s="265"/>
      <c r="N228" s="266"/>
      <c r="O228" s="266"/>
      <c r="P228" s="266"/>
      <c r="Q228" s="266"/>
      <c r="R228" s="266"/>
      <c r="S228" s="266"/>
      <c r="T228" s="266"/>
      <c r="U228" s="267"/>
      <c r="AT228" s="268" t="s">
        <v>162</v>
      </c>
      <c r="AU228" s="268" t="s">
        <v>98</v>
      </c>
      <c r="AV228" s="13" t="s">
        <v>98</v>
      </c>
      <c r="AW228" s="13" t="s">
        <v>48</v>
      </c>
      <c r="AX228" s="13" t="s">
        <v>91</v>
      </c>
      <c r="AY228" s="268" t="s">
        <v>148</v>
      </c>
    </row>
    <row r="229" s="13" customFormat="1">
      <c r="B229" s="258"/>
      <c r="C229" s="259"/>
      <c r="D229" s="244" t="s">
        <v>162</v>
      </c>
      <c r="E229" s="260" t="s">
        <v>1</v>
      </c>
      <c r="F229" s="261" t="s">
        <v>244</v>
      </c>
      <c r="G229" s="259"/>
      <c r="H229" s="262">
        <v>-0.294375</v>
      </c>
      <c r="I229" s="263"/>
      <c r="J229" s="259"/>
      <c r="K229" s="259"/>
      <c r="L229" s="264"/>
      <c r="M229" s="265"/>
      <c r="N229" s="266"/>
      <c r="O229" s="266"/>
      <c r="P229" s="266"/>
      <c r="Q229" s="266"/>
      <c r="R229" s="266"/>
      <c r="S229" s="266"/>
      <c r="T229" s="266"/>
      <c r="U229" s="267"/>
      <c r="AT229" s="268" t="s">
        <v>162</v>
      </c>
      <c r="AU229" s="268" t="s">
        <v>98</v>
      </c>
      <c r="AV229" s="13" t="s">
        <v>98</v>
      </c>
      <c r="AW229" s="13" t="s">
        <v>48</v>
      </c>
      <c r="AX229" s="13" t="s">
        <v>91</v>
      </c>
      <c r="AY229" s="268" t="s">
        <v>148</v>
      </c>
    </row>
    <row r="230" s="13" customFormat="1">
      <c r="B230" s="258"/>
      <c r="C230" s="259"/>
      <c r="D230" s="244" t="s">
        <v>162</v>
      </c>
      <c r="E230" s="260" t="s">
        <v>1</v>
      </c>
      <c r="F230" s="261" t="s">
        <v>245</v>
      </c>
      <c r="G230" s="259"/>
      <c r="H230" s="262">
        <v>-0.77000000000000002</v>
      </c>
      <c r="I230" s="263"/>
      <c r="J230" s="259"/>
      <c r="K230" s="259"/>
      <c r="L230" s="264"/>
      <c r="M230" s="265"/>
      <c r="N230" s="266"/>
      <c r="O230" s="266"/>
      <c r="P230" s="266"/>
      <c r="Q230" s="266"/>
      <c r="R230" s="266"/>
      <c r="S230" s="266"/>
      <c r="T230" s="266"/>
      <c r="U230" s="267"/>
      <c r="AT230" s="268" t="s">
        <v>162</v>
      </c>
      <c r="AU230" s="268" t="s">
        <v>98</v>
      </c>
      <c r="AV230" s="13" t="s">
        <v>98</v>
      </c>
      <c r="AW230" s="13" t="s">
        <v>48</v>
      </c>
      <c r="AX230" s="13" t="s">
        <v>91</v>
      </c>
      <c r="AY230" s="268" t="s">
        <v>148</v>
      </c>
    </row>
    <row r="231" s="13" customFormat="1">
      <c r="B231" s="258"/>
      <c r="C231" s="259"/>
      <c r="D231" s="244" t="s">
        <v>162</v>
      </c>
      <c r="E231" s="260" t="s">
        <v>1</v>
      </c>
      <c r="F231" s="261" t="s">
        <v>246</v>
      </c>
      <c r="G231" s="259"/>
      <c r="H231" s="262">
        <v>-0.33000000000000002</v>
      </c>
      <c r="I231" s="263"/>
      <c r="J231" s="259"/>
      <c r="K231" s="259"/>
      <c r="L231" s="264"/>
      <c r="M231" s="265"/>
      <c r="N231" s="266"/>
      <c r="O231" s="266"/>
      <c r="P231" s="266"/>
      <c r="Q231" s="266"/>
      <c r="R231" s="266"/>
      <c r="S231" s="266"/>
      <c r="T231" s="266"/>
      <c r="U231" s="267"/>
      <c r="AT231" s="268" t="s">
        <v>162</v>
      </c>
      <c r="AU231" s="268" t="s">
        <v>98</v>
      </c>
      <c r="AV231" s="13" t="s">
        <v>98</v>
      </c>
      <c r="AW231" s="13" t="s">
        <v>48</v>
      </c>
      <c r="AX231" s="13" t="s">
        <v>91</v>
      </c>
      <c r="AY231" s="268" t="s">
        <v>148</v>
      </c>
    </row>
    <row r="232" s="14" customFormat="1">
      <c r="B232" s="269"/>
      <c r="C232" s="270"/>
      <c r="D232" s="244" t="s">
        <v>162</v>
      </c>
      <c r="E232" s="271" t="s">
        <v>1</v>
      </c>
      <c r="F232" s="272" t="s">
        <v>197</v>
      </c>
      <c r="G232" s="270"/>
      <c r="H232" s="273">
        <v>3.0831249999999999</v>
      </c>
      <c r="I232" s="274"/>
      <c r="J232" s="270"/>
      <c r="K232" s="270"/>
      <c r="L232" s="275"/>
      <c r="M232" s="276"/>
      <c r="N232" s="277"/>
      <c r="O232" s="277"/>
      <c r="P232" s="277"/>
      <c r="Q232" s="277"/>
      <c r="R232" s="277"/>
      <c r="S232" s="277"/>
      <c r="T232" s="277"/>
      <c r="U232" s="278"/>
      <c r="AT232" s="279" t="s">
        <v>162</v>
      </c>
      <c r="AU232" s="279" t="s">
        <v>98</v>
      </c>
      <c r="AV232" s="14" t="s">
        <v>171</v>
      </c>
      <c r="AW232" s="14" t="s">
        <v>48</v>
      </c>
      <c r="AX232" s="14" t="s">
        <v>91</v>
      </c>
      <c r="AY232" s="279" t="s">
        <v>148</v>
      </c>
    </row>
    <row r="233" s="13" customFormat="1">
      <c r="B233" s="258"/>
      <c r="C233" s="259"/>
      <c r="D233" s="244" t="s">
        <v>162</v>
      </c>
      <c r="E233" s="260" t="s">
        <v>1</v>
      </c>
      <c r="F233" s="261" t="s">
        <v>252</v>
      </c>
      <c r="G233" s="259"/>
      <c r="H233" s="262">
        <v>6.1660000000000004</v>
      </c>
      <c r="I233" s="263"/>
      <c r="J233" s="259"/>
      <c r="K233" s="259"/>
      <c r="L233" s="264"/>
      <c r="M233" s="265"/>
      <c r="N233" s="266"/>
      <c r="O233" s="266"/>
      <c r="P233" s="266"/>
      <c r="Q233" s="266"/>
      <c r="R233" s="266"/>
      <c r="S233" s="266"/>
      <c r="T233" s="266"/>
      <c r="U233" s="267"/>
      <c r="AT233" s="268" t="s">
        <v>162</v>
      </c>
      <c r="AU233" s="268" t="s">
        <v>98</v>
      </c>
      <c r="AV233" s="13" t="s">
        <v>98</v>
      </c>
      <c r="AW233" s="13" t="s">
        <v>48</v>
      </c>
      <c r="AX233" s="13" t="s">
        <v>23</v>
      </c>
      <c r="AY233" s="268" t="s">
        <v>148</v>
      </c>
    </row>
    <row r="234" s="1" customFormat="1" ht="16.5" customHeight="1">
      <c r="B234" s="39"/>
      <c r="C234" s="231" t="s">
        <v>8</v>
      </c>
      <c r="D234" s="231" t="s">
        <v>151</v>
      </c>
      <c r="E234" s="232" t="s">
        <v>253</v>
      </c>
      <c r="F234" s="233" t="s">
        <v>254</v>
      </c>
      <c r="G234" s="234" t="s">
        <v>154</v>
      </c>
      <c r="H234" s="235">
        <v>3.1600000000000001</v>
      </c>
      <c r="I234" s="236"/>
      <c r="J234" s="237">
        <f>ROUND(I234*H234,2)</f>
        <v>0</v>
      </c>
      <c r="K234" s="233" t="s">
        <v>155</v>
      </c>
      <c r="L234" s="44"/>
      <c r="M234" s="238" t="s">
        <v>1</v>
      </c>
      <c r="N234" s="239" t="s">
        <v>56</v>
      </c>
      <c r="O234" s="87"/>
      <c r="P234" s="240">
        <f>O234*H234</f>
        <v>0</v>
      </c>
      <c r="Q234" s="240">
        <v>0</v>
      </c>
      <c r="R234" s="240">
        <f>Q234*H234</f>
        <v>0</v>
      </c>
      <c r="S234" s="240">
        <v>0</v>
      </c>
      <c r="T234" s="240">
        <f>S234*H234</f>
        <v>0</v>
      </c>
      <c r="U234" s="241" t="s">
        <v>1</v>
      </c>
      <c r="AR234" s="242" t="s">
        <v>156</v>
      </c>
      <c r="AT234" s="242" t="s">
        <v>151</v>
      </c>
      <c r="AU234" s="242" t="s">
        <v>98</v>
      </c>
      <c r="AY234" s="17" t="s">
        <v>148</v>
      </c>
      <c r="BE234" s="243">
        <f>IF(N234="základní",J234,0)</f>
        <v>0</v>
      </c>
      <c r="BF234" s="243">
        <f>IF(N234="snížená",J234,0)</f>
        <v>0</v>
      </c>
      <c r="BG234" s="243">
        <f>IF(N234="zákl. přenesená",J234,0)</f>
        <v>0</v>
      </c>
      <c r="BH234" s="243">
        <f>IF(N234="sníž. přenesená",J234,0)</f>
        <v>0</v>
      </c>
      <c r="BI234" s="243">
        <f>IF(N234="nulová",J234,0)</f>
        <v>0</v>
      </c>
      <c r="BJ234" s="17" t="s">
        <v>23</v>
      </c>
      <c r="BK234" s="243">
        <f>ROUND(I234*H234,2)</f>
        <v>0</v>
      </c>
      <c r="BL234" s="17" t="s">
        <v>156</v>
      </c>
      <c r="BM234" s="242" t="s">
        <v>255</v>
      </c>
    </row>
    <row r="235" s="1" customFormat="1">
      <c r="B235" s="39"/>
      <c r="C235" s="40"/>
      <c r="D235" s="244" t="s">
        <v>158</v>
      </c>
      <c r="E235" s="40"/>
      <c r="F235" s="245" t="s">
        <v>256</v>
      </c>
      <c r="G235" s="40"/>
      <c r="H235" s="40"/>
      <c r="I235" s="150"/>
      <c r="J235" s="40"/>
      <c r="K235" s="40"/>
      <c r="L235" s="44"/>
      <c r="M235" s="246"/>
      <c r="N235" s="87"/>
      <c r="O235" s="87"/>
      <c r="P235" s="87"/>
      <c r="Q235" s="87"/>
      <c r="R235" s="87"/>
      <c r="S235" s="87"/>
      <c r="T235" s="87"/>
      <c r="U235" s="88"/>
      <c r="AT235" s="17" t="s">
        <v>158</v>
      </c>
      <c r="AU235" s="17" t="s">
        <v>98</v>
      </c>
    </row>
    <row r="236" s="1" customFormat="1">
      <c r="B236" s="39"/>
      <c r="C236" s="40"/>
      <c r="D236" s="244" t="s">
        <v>160</v>
      </c>
      <c r="E236" s="40"/>
      <c r="F236" s="290" t="s">
        <v>257</v>
      </c>
      <c r="G236" s="40"/>
      <c r="H236" s="40"/>
      <c r="I236" s="150"/>
      <c r="J236" s="40"/>
      <c r="K236" s="40"/>
      <c r="L236" s="44"/>
      <c r="M236" s="246"/>
      <c r="N236" s="87"/>
      <c r="O236" s="87"/>
      <c r="P236" s="87"/>
      <c r="Q236" s="87"/>
      <c r="R236" s="87"/>
      <c r="S236" s="87"/>
      <c r="T236" s="87"/>
      <c r="U236" s="88"/>
      <c r="AT236" s="17" t="s">
        <v>160</v>
      </c>
      <c r="AU236" s="17" t="s">
        <v>98</v>
      </c>
    </row>
    <row r="237" s="12" customFormat="1">
      <c r="B237" s="248"/>
      <c r="C237" s="249"/>
      <c r="D237" s="244" t="s">
        <v>162</v>
      </c>
      <c r="E237" s="250" t="s">
        <v>1</v>
      </c>
      <c r="F237" s="251" t="s">
        <v>213</v>
      </c>
      <c r="G237" s="249"/>
      <c r="H237" s="250" t="s">
        <v>1</v>
      </c>
      <c r="I237" s="252"/>
      <c r="J237" s="249"/>
      <c r="K237" s="249"/>
      <c r="L237" s="253"/>
      <c r="M237" s="254"/>
      <c r="N237" s="255"/>
      <c r="O237" s="255"/>
      <c r="P237" s="255"/>
      <c r="Q237" s="255"/>
      <c r="R237" s="255"/>
      <c r="S237" s="255"/>
      <c r="T237" s="255"/>
      <c r="U237" s="256"/>
      <c r="AT237" s="257" t="s">
        <v>162</v>
      </c>
      <c r="AU237" s="257" t="s">
        <v>98</v>
      </c>
      <c r="AV237" s="12" t="s">
        <v>23</v>
      </c>
      <c r="AW237" s="12" t="s">
        <v>48</v>
      </c>
      <c r="AX237" s="12" t="s">
        <v>91</v>
      </c>
      <c r="AY237" s="257" t="s">
        <v>148</v>
      </c>
    </row>
    <row r="238" s="13" customFormat="1">
      <c r="B238" s="258"/>
      <c r="C238" s="259"/>
      <c r="D238" s="244" t="s">
        <v>162</v>
      </c>
      <c r="E238" s="260" t="s">
        <v>1</v>
      </c>
      <c r="F238" s="261" t="s">
        <v>214</v>
      </c>
      <c r="G238" s="259"/>
      <c r="H238" s="262">
        <v>3.1600000000000001</v>
      </c>
      <c r="I238" s="263"/>
      <c r="J238" s="259"/>
      <c r="K238" s="259"/>
      <c r="L238" s="264"/>
      <c r="M238" s="265"/>
      <c r="N238" s="266"/>
      <c r="O238" s="266"/>
      <c r="P238" s="266"/>
      <c r="Q238" s="266"/>
      <c r="R238" s="266"/>
      <c r="S238" s="266"/>
      <c r="T238" s="266"/>
      <c r="U238" s="267"/>
      <c r="AT238" s="268" t="s">
        <v>162</v>
      </c>
      <c r="AU238" s="268" t="s">
        <v>98</v>
      </c>
      <c r="AV238" s="13" t="s">
        <v>98</v>
      </c>
      <c r="AW238" s="13" t="s">
        <v>48</v>
      </c>
      <c r="AX238" s="13" t="s">
        <v>91</v>
      </c>
      <c r="AY238" s="268" t="s">
        <v>148</v>
      </c>
    </row>
    <row r="239" s="1" customFormat="1" ht="24" customHeight="1">
      <c r="B239" s="39"/>
      <c r="C239" s="231" t="s">
        <v>258</v>
      </c>
      <c r="D239" s="231" t="s">
        <v>151</v>
      </c>
      <c r="E239" s="232" t="s">
        <v>259</v>
      </c>
      <c r="F239" s="233" t="s">
        <v>260</v>
      </c>
      <c r="G239" s="234" t="s">
        <v>261</v>
      </c>
      <c r="H239" s="235">
        <v>38.200000000000003</v>
      </c>
      <c r="I239" s="236"/>
      <c r="J239" s="237">
        <f>ROUND(I239*H239,2)</f>
        <v>0</v>
      </c>
      <c r="K239" s="233" t="s">
        <v>155</v>
      </c>
      <c r="L239" s="44"/>
      <c r="M239" s="238" t="s">
        <v>1</v>
      </c>
      <c r="N239" s="239" t="s">
        <v>56</v>
      </c>
      <c r="O239" s="87"/>
      <c r="P239" s="240">
        <f>O239*H239</f>
        <v>0</v>
      </c>
      <c r="Q239" s="240">
        <v>0</v>
      </c>
      <c r="R239" s="240">
        <f>Q239*H239</f>
        <v>0</v>
      </c>
      <c r="S239" s="240">
        <v>0</v>
      </c>
      <c r="T239" s="240">
        <f>S239*H239</f>
        <v>0</v>
      </c>
      <c r="U239" s="241" t="s">
        <v>1</v>
      </c>
      <c r="AR239" s="242" t="s">
        <v>156</v>
      </c>
      <c r="AT239" s="242" t="s">
        <v>151</v>
      </c>
      <c r="AU239" s="242" t="s">
        <v>98</v>
      </c>
      <c r="AY239" s="17" t="s">
        <v>148</v>
      </c>
      <c r="BE239" s="243">
        <f>IF(N239="základní",J239,0)</f>
        <v>0</v>
      </c>
      <c r="BF239" s="243">
        <f>IF(N239="snížená",J239,0)</f>
        <v>0</v>
      </c>
      <c r="BG239" s="243">
        <f>IF(N239="zákl. přenesená",J239,0)</f>
        <v>0</v>
      </c>
      <c r="BH239" s="243">
        <f>IF(N239="sníž. přenesená",J239,0)</f>
        <v>0</v>
      </c>
      <c r="BI239" s="243">
        <f>IF(N239="nulová",J239,0)</f>
        <v>0</v>
      </c>
      <c r="BJ239" s="17" t="s">
        <v>23</v>
      </c>
      <c r="BK239" s="243">
        <f>ROUND(I239*H239,2)</f>
        <v>0</v>
      </c>
      <c r="BL239" s="17" t="s">
        <v>156</v>
      </c>
      <c r="BM239" s="242" t="s">
        <v>262</v>
      </c>
    </row>
    <row r="240" s="1" customFormat="1">
      <c r="B240" s="39"/>
      <c r="C240" s="40"/>
      <c r="D240" s="244" t="s">
        <v>158</v>
      </c>
      <c r="E240" s="40"/>
      <c r="F240" s="245" t="s">
        <v>263</v>
      </c>
      <c r="G240" s="40"/>
      <c r="H240" s="40"/>
      <c r="I240" s="150"/>
      <c r="J240" s="40"/>
      <c r="K240" s="40"/>
      <c r="L240" s="44"/>
      <c r="M240" s="246"/>
      <c r="N240" s="87"/>
      <c r="O240" s="87"/>
      <c r="P240" s="87"/>
      <c r="Q240" s="87"/>
      <c r="R240" s="87"/>
      <c r="S240" s="87"/>
      <c r="T240" s="87"/>
      <c r="U240" s="88"/>
      <c r="AT240" s="17" t="s">
        <v>158</v>
      </c>
      <c r="AU240" s="17" t="s">
        <v>98</v>
      </c>
    </row>
    <row r="241" s="1" customFormat="1">
      <c r="B241" s="39"/>
      <c r="C241" s="40"/>
      <c r="D241" s="244" t="s">
        <v>160</v>
      </c>
      <c r="E241" s="40"/>
      <c r="F241" s="247" t="s">
        <v>264</v>
      </c>
      <c r="G241" s="40"/>
      <c r="H241" s="40"/>
      <c r="I241" s="150"/>
      <c r="J241" s="40"/>
      <c r="K241" s="40"/>
      <c r="L241" s="44"/>
      <c r="M241" s="246"/>
      <c r="N241" s="87"/>
      <c r="O241" s="87"/>
      <c r="P241" s="87"/>
      <c r="Q241" s="87"/>
      <c r="R241" s="87"/>
      <c r="S241" s="87"/>
      <c r="T241" s="87"/>
      <c r="U241" s="88"/>
      <c r="AT241" s="17" t="s">
        <v>160</v>
      </c>
      <c r="AU241" s="17" t="s">
        <v>98</v>
      </c>
    </row>
    <row r="242" s="12" customFormat="1">
      <c r="B242" s="248"/>
      <c r="C242" s="249"/>
      <c r="D242" s="244" t="s">
        <v>162</v>
      </c>
      <c r="E242" s="250" t="s">
        <v>1</v>
      </c>
      <c r="F242" s="251" t="s">
        <v>169</v>
      </c>
      <c r="G242" s="249"/>
      <c r="H242" s="250" t="s">
        <v>1</v>
      </c>
      <c r="I242" s="252"/>
      <c r="J242" s="249"/>
      <c r="K242" s="249"/>
      <c r="L242" s="253"/>
      <c r="M242" s="254"/>
      <c r="N242" s="255"/>
      <c r="O242" s="255"/>
      <c r="P242" s="255"/>
      <c r="Q242" s="255"/>
      <c r="R242" s="255"/>
      <c r="S242" s="255"/>
      <c r="T242" s="255"/>
      <c r="U242" s="256"/>
      <c r="AT242" s="257" t="s">
        <v>162</v>
      </c>
      <c r="AU242" s="257" t="s">
        <v>98</v>
      </c>
      <c r="AV242" s="12" t="s">
        <v>23</v>
      </c>
      <c r="AW242" s="12" t="s">
        <v>48</v>
      </c>
      <c r="AX242" s="12" t="s">
        <v>91</v>
      </c>
      <c r="AY242" s="257" t="s">
        <v>148</v>
      </c>
    </row>
    <row r="243" s="13" customFormat="1">
      <c r="B243" s="258"/>
      <c r="C243" s="259"/>
      <c r="D243" s="244" t="s">
        <v>162</v>
      </c>
      <c r="E243" s="260" t="s">
        <v>1</v>
      </c>
      <c r="F243" s="261" t="s">
        <v>237</v>
      </c>
      <c r="G243" s="259"/>
      <c r="H243" s="262">
        <v>13</v>
      </c>
      <c r="I243" s="263"/>
      <c r="J243" s="259"/>
      <c r="K243" s="259"/>
      <c r="L243" s="264"/>
      <c r="M243" s="265"/>
      <c r="N243" s="266"/>
      <c r="O243" s="266"/>
      <c r="P243" s="266"/>
      <c r="Q243" s="266"/>
      <c r="R243" s="266"/>
      <c r="S243" s="266"/>
      <c r="T243" s="266"/>
      <c r="U243" s="267"/>
      <c r="AT243" s="268" t="s">
        <v>162</v>
      </c>
      <c r="AU243" s="268" t="s">
        <v>98</v>
      </c>
      <c r="AV243" s="13" t="s">
        <v>98</v>
      </c>
      <c r="AW243" s="13" t="s">
        <v>48</v>
      </c>
      <c r="AX243" s="13" t="s">
        <v>91</v>
      </c>
      <c r="AY243" s="268" t="s">
        <v>148</v>
      </c>
    </row>
    <row r="244" s="13" customFormat="1">
      <c r="B244" s="258"/>
      <c r="C244" s="259"/>
      <c r="D244" s="244" t="s">
        <v>162</v>
      </c>
      <c r="E244" s="260" t="s">
        <v>1</v>
      </c>
      <c r="F244" s="261" t="s">
        <v>265</v>
      </c>
      <c r="G244" s="259"/>
      <c r="H244" s="262">
        <v>6.2000000000000002</v>
      </c>
      <c r="I244" s="263"/>
      <c r="J244" s="259"/>
      <c r="K244" s="259"/>
      <c r="L244" s="264"/>
      <c r="M244" s="265"/>
      <c r="N244" s="266"/>
      <c r="O244" s="266"/>
      <c r="P244" s="266"/>
      <c r="Q244" s="266"/>
      <c r="R244" s="266"/>
      <c r="S244" s="266"/>
      <c r="T244" s="266"/>
      <c r="U244" s="267"/>
      <c r="AT244" s="268" t="s">
        <v>162</v>
      </c>
      <c r="AU244" s="268" t="s">
        <v>98</v>
      </c>
      <c r="AV244" s="13" t="s">
        <v>98</v>
      </c>
      <c r="AW244" s="13" t="s">
        <v>48</v>
      </c>
      <c r="AX244" s="13" t="s">
        <v>91</v>
      </c>
      <c r="AY244" s="268" t="s">
        <v>148</v>
      </c>
    </row>
    <row r="245" s="12" customFormat="1">
      <c r="B245" s="248"/>
      <c r="C245" s="249"/>
      <c r="D245" s="244" t="s">
        <v>162</v>
      </c>
      <c r="E245" s="250" t="s">
        <v>1</v>
      </c>
      <c r="F245" s="251" t="s">
        <v>215</v>
      </c>
      <c r="G245" s="249"/>
      <c r="H245" s="250" t="s">
        <v>1</v>
      </c>
      <c r="I245" s="252"/>
      <c r="J245" s="249"/>
      <c r="K245" s="249"/>
      <c r="L245" s="253"/>
      <c r="M245" s="254"/>
      <c r="N245" s="255"/>
      <c r="O245" s="255"/>
      <c r="P245" s="255"/>
      <c r="Q245" s="255"/>
      <c r="R245" s="255"/>
      <c r="S245" s="255"/>
      <c r="T245" s="255"/>
      <c r="U245" s="256"/>
      <c r="AT245" s="257" t="s">
        <v>162</v>
      </c>
      <c r="AU245" s="257" t="s">
        <v>98</v>
      </c>
      <c r="AV245" s="12" t="s">
        <v>23</v>
      </c>
      <c r="AW245" s="12" t="s">
        <v>48</v>
      </c>
      <c r="AX245" s="12" t="s">
        <v>91</v>
      </c>
      <c r="AY245" s="257" t="s">
        <v>148</v>
      </c>
    </row>
    <row r="246" s="13" customFormat="1">
      <c r="B246" s="258"/>
      <c r="C246" s="259"/>
      <c r="D246" s="244" t="s">
        <v>162</v>
      </c>
      <c r="E246" s="260" t="s">
        <v>1</v>
      </c>
      <c r="F246" s="261" t="s">
        <v>266</v>
      </c>
      <c r="G246" s="259"/>
      <c r="H246" s="262">
        <v>19</v>
      </c>
      <c r="I246" s="263"/>
      <c r="J246" s="259"/>
      <c r="K246" s="259"/>
      <c r="L246" s="264"/>
      <c r="M246" s="265"/>
      <c r="N246" s="266"/>
      <c r="O246" s="266"/>
      <c r="P246" s="266"/>
      <c r="Q246" s="266"/>
      <c r="R246" s="266"/>
      <c r="S246" s="266"/>
      <c r="T246" s="266"/>
      <c r="U246" s="267"/>
      <c r="AT246" s="268" t="s">
        <v>162</v>
      </c>
      <c r="AU246" s="268" t="s">
        <v>98</v>
      </c>
      <c r="AV246" s="13" t="s">
        <v>98</v>
      </c>
      <c r="AW246" s="13" t="s">
        <v>48</v>
      </c>
      <c r="AX246" s="13" t="s">
        <v>91</v>
      </c>
      <c r="AY246" s="268" t="s">
        <v>148</v>
      </c>
    </row>
    <row r="247" s="1" customFormat="1" ht="24" customHeight="1">
      <c r="B247" s="39"/>
      <c r="C247" s="231" t="s">
        <v>267</v>
      </c>
      <c r="D247" s="231" t="s">
        <v>151</v>
      </c>
      <c r="E247" s="232" t="s">
        <v>268</v>
      </c>
      <c r="F247" s="233" t="s">
        <v>269</v>
      </c>
      <c r="G247" s="234" t="s">
        <v>261</v>
      </c>
      <c r="H247" s="235">
        <v>19</v>
      </c>
      <c r="I247" s="236"/>
      <c r="J247" s="237">
        <f>ROUND(I247*H247,2)</f>
        <v>0</v>
      </c>
      <c r="K247" s="233" t="s">
        <v>155</v>
      </c>
      <c r="L247" s="44"/>
      <c r="M247" s="238" t="s">
        <v>1</v>
      </c>
      <c r="N247" s="239" t="s">
        <v>56</v>
      </c>
      <c r="O247" s="87"/>
      <c r="P247" s="240">
        <f>O247*H247</f>
        <v>0</v>
      </c>
      <c r="Q247" s="240">
        <v>0</v>
      </c>
      <c r="R247" s="240">
        <f>Q247*H247</f>
        <v>0</v>
      </c>
      <c r="S247" s="240">
        <v>0</v>
      </c>
      <c r="T247" s="240">
        <f>S247*H247</f>
        <v>0</v>
      </c>
      <c r="U247" s="241" t="s">
        <v>1</v>
      </c>
      <c r="AR247" s="242" t="s">
        <v>156</v>
      </c>
      <c r="AT247" s="242" t="s">
        <v>151</v>
      </c>
      <c r="AU247" s="242" t="s">
        <v>98</v>
      </c>
      <c r="AY247" s="17" t="s">
        <v>148</v>
      </c>
      <c r="BE247" s="243">
        <f>IF(N247="základní",J247,0)</f>
        <v>0</v>
      </c>
      <c r="BF247" s="243">
        <f>IF(N247="snížená",J247,0)</f>
        <v>0</v>
      </c>
      <c r="BG247" s="243">
        <f>IF(N247="zákl. přenesená",J247,0)</f>
        <v>0</v>
      </c>
      <c r="BH247" s="243">
        <f>IF(N247="sníž. přenesená",J247,0)</f>
        <v>0</v>
      </c>
      <c r="BI247" s="243">
        <f>IF(N247="nulová",J247,0)</f>
        <v>0</v>
      </c>
      <c r="BJ247" s="17" t="s">
        <v>23</v>
      </c>
      <c r="BK247" s="243">
        <f>ROUND(I247*H247,2)</f>
        <v>0</v>
      </c>
      <c r="BL247" s="17" t="s">
        <v>156</v>
      </c>
      <c r="BM247" s="242" t="s">
        <v>270</v>
      </c>
    </row>
    <row r="248" s="1" customFormat="1">
      <c r="B248" s="39"/>
      <c r="C248" s="40"/>
      <c r="D248" s="244" t="s">
        <v>158</v>
      </c>
      <c r="E248" s="40"/>
      <c r="F248" s="245" t="s">
        <v>271</v>
      </c>
      <c r="G248" s="40"/>
      <c r="H248" s="40"/>
      <c r="I248" s="150"/>
      <c r="J248" s="40"/>
      <c r="K248" s="40"/>
      <c r="L248" s="44"/>
      <c r="M248" s="246"/>
      <c r="N248" s="87"/>
      <c r="O248" s="87"/>
      <c r="P248" s="87"/>
      <c r="Q248" s="87"/>
      <c r="R248" s="87"/>
      <c r="S248" s="87"/>
      <c r="T248" s="87"/>
      <c r="U248" s="88"/>
      <c r="AT248" s="17" t="s">
        <v>158</v>
      </c>
      <c r="AU248" s="17" t="s">
        <v>98</v>
      </c>
    </row>
    <row r="249" s="1" customFormat="1">
      <c r="B249" s="39"/>
      <c r="C249" s="40"/>
      <c r="D249" s="244" t="s">
        <v>160</v>
      </c>
      <c r="E249" s="40"/>
      <c r="F249" s="247" t="s">
        <v>272</v>
      </c>
      <c r="G249" s="40"/>
      <c r="H249" s="40"/>
      <c r="I249" s="150"/>
      <c r="J249" s="40"/>
      <c r="K249" s="40"/>
      <c r="L249" s="44"/>
      <c r="M249" s="246"/>
      <c r="N249" s="87"/>
      <c r="O249" s="87"/>
      <c r="P249" s="87"/>
      <c r="Q249" s="87"/>
      <c r="R249" s="87"/>
      <c r="S249" s="87"/>
      <c r="T249" s="87"/>
      <c r="U249" s="88"/>
      <c r="AT249" s="17" t="s">
        <v>160</v>
      </c>
      <c r="AU249" s="17" t="s">
        <v>98</v>
      </c>
    </row>
    <row r="250" s="12" customFormat="1">
      <c r="B250" s="248"/>
      <c r="C250" s="249"/>
      <c r="D250" s="244" t="s">
        <v>162</v>
      </c>
      <c r="E250" s="250" t="s">
        <v>1</v>
      </c>
      <c r="F250" s="251" t="s">
        <v>215</v>
      </c>
      <c r="G250" s="249"/>
      <c r="H250" s="250" t="s">
        <v>1</v>
      </c>
      <c r="I250" s="252"/>
      <c r="J250" s="249"/>
      <c r="K250" s="249"/>
      <c r="L250" s="253"/>
      <c r="M250" s="254"/>
      <c r="N250" s="255"/>
      <c r="O250" s="255"/>
      <c r="P250" s="255"/>
      <c r="Q250" s="255"/>
      <c r="R250" s="255"/>
      <c r="S250" s="255"/>
      <c r="T250" s="255"/>
      <c r="U250" s="256"/>
      <c r="AT250" s="257" t="s">
        <v>162</v>
      </c>
      <c r="AU250" s="257" t="s">
        <v>98</v>
      </c>
      <c r="AV250" s="12" t="s">
        <v>23</v>
      </c>
      <c r="AW250" s="12" t="s">
        <v>48</v>
      </c>
      <c r="AX250" s="12" t="s">
        <v>91</v>
      </c>
      <c r="AY250" s="257" t="s">
        <v>148</v>
      </c>
    </row>
    <row r="251" s="13" customFormat="1">
      <c r="B251" s="258"/>
      <c r="C251" s="259"/>
      <c r="D251" s="244" t="s">
        <v>162</v>
      </c>
      <c r="E251" s="260" t="s">
        <v>1</v>
      </c>
      <c r="F251" s="261" t="s">
        <v>266</v>
      </c>
      <c r="G251" s="259"/>
      <c r="H251" s="262">
        <v>19</v>
      </c>
      <c r="I251" s="263"/>
      <c r="J251" s="259"/>
      <c r="K251" s="259"/>
      <c r="L251" s="264"/>
      <c r="M251" s="265"/>
      <c r="N251" s="266"/>
      <c r="O251" s="266"/>
      <c r="P251" s="266"/>
      <c r="Q251" s="266"/>
      <c r="R251" s="266"/>
      <c r="S251" s="266"/>
      <c r="T251" s="266"/>
      <c r="U251" s="267"/>
      <c r="AT251" s="268" t="s">
        <v>162</v>
      </c>
      <c r="AU251" s="268" t="s">
        <v>98</v>
      </c>
      <c r="AV251" s="13" t="s">
        <v>98</v>
      </c>
      <c r="AW251" s="13" t="s">
        <v>48</v>
      </c>
      <c r="AX251" s="13" t="s">
        <v>91</v>
      </c>
      <c r="AY251" s="268" t="s">
        <v>148</v>
      </c>
    </row>
    <row r="252" s="1" customFormat="1" ht="24" customHeight="1">
      <c r="B252" s="39"/>
      <c r="C252" s="231" t="s">
        <v>273</v>
      </c>
      <c r="D252" s="231" t="s">
        <v>151</v>
      </c>
      <c r="E252" s="232" t="s">
        <v>274</v>
      </c>
      <c r="F252" s="233" t="s">
        <v>275</v>
      </c>
      <c r="G252" s="234" t="s">
        <v>261</v>
      </c>
      <c r="H252" s="235">
        <v>19</v>
      </c>
      <c r="I252" s="236"/>
      <c r="J252" s="237">
        <f>ROUND(I252*H252,2)</f>
        <v>0</v>
      </c>
      <c r="K252" s="233" t="s">
        <v>155</v>
      </c>
      <c r="L252" s="44"/>
      <c r="M252" s="238" t="s">
        <v>1</v>
      </c>
      <c r="N252" s="239" t="s">
        <v>56</v>
      </c>
      <c r="O252" s="87"/>
      <c r="P252" s="240">
        <f>O252*H252</f>
        <v>0</v>
      </c>
      <c r="Q252" s="240">
        <v>0</v>
      </c>
      <c r="R252" s="240">
        <f>Q252*H252</f>
        <v>0</v>
      </c>
      <c r="S252" s="240">
        <v>0</v>
      </c>
      <c r="T252" s="240">
        <f>S252*H252</f>
        <v>0</v>
      </c>
      <c r="U252" s="241" t="s">
        <v>1</v>
      </c>
      <c r="AR252" s="242" t="s">
        <v>156</v>
      </c>
      <c r="AT252" s="242" t="s">
        <v>151</v>
      </c>
      <c r="AU252" s="242" t="s">
        <v>98</v>
      </c>
      <c r="AY252" s="17" t="s">
        <v>148</v>
      </c>
      <c r="BE252" s="243">
        <f>IF(N252="základní",J252,0)</f>
        <v>0</v>
      </c>
      <c r="BF252" s="243">
        <f>IF(N252="snížená",J252,0)</f>
        <v>0</v>
      </c>
      <c r="BG252" s="243">
        <f>IF(N252="zákl. přenesená",J252,0)</f>
        <v>0</v>
      </c>
      <c r="BH252" s="243">
        <f>IF(N252="sníž. přenesená",J252,0)</f>
        <v>0</v>
      </c>
      <c r="BI252" s="243">
        <f>IF(N252="nulová",J252,0)</f>
        <v>0</v>
      </c>
      <c r="BJ252" s="17" t="s">
        <v>23</v>
      </c>
      <c r="BK252" s="243">
        <f>ROUND(I252*H252,2)</f>
        <v>0</v>
      </c>
      <c r="BL252" s="17" t="s">
        <v>156</v>
      </c>
      <c r="BM252" s="242" t="s">
        <v>276</v>
      </c>
    </row>
    <row r="253" s="1" customFormat="1">
      <c r="B253" s="39"/>
      <c r="C253" s="40"/>
      <c r="D253" s="244" t="s">
        <v>158</v>
      </c>
      <c r="E253" s="40"/>
      <c r="F253" s="245" t="s">
        <v>277</v>
      </c>
      <c r="G253" s="40"/>
      <c r="H253" s="40"/>
      <c r="I253" s="150"/>
      <c r="J253" s="40"/>
      <c r="K253" s="40"/>
      <c r="L253" s="44"/>
      <c r="M253" s="246"/>
      <c r="N253" s="87"/>
      <c r="O253" s="87"/>
      <c r="P253" s="87"/>
      <c r="Q253" s="87"/>
      <c r="R253" s="87"/>
      <c r="S253" s="87"/>
      <c r="T253" s="87"/>
      <c r="U253" s="88"/>
      <c r="AT253" s="17" t="s">
        <v>158</v>
      </c>
      <c r="AU253" s="17" t="s">
        <v>98</v>
      </c>
    </row>
    <row r="254" s="1" customFormat="1">
      <c r="B254" s="39"/>
      <c r="C254" s="40"/>
      <c r="D254" s="244" t="s">
        <v>160</v>
      </c>
      <c r="E254" s="40"/>
      <c r="F254" s="247" t="s">
        <v>278</v>
      </c>
      <c r="G254" s="40"/>
      <c r="H254" s="40"/>
      <c r="I254" s="150"/>
      <c r="J254" s="40"/>
      <c r="K254" s="40"/>
      <c r="L254" s="44"/>
      <c r="M254" s="246"/>
      <c r="N254" s="87"/>
      <c r="O254" s="87"/>
      <c r="P254" s="87"/>
      <c r="Q254" s="87"/>
      <c r="R254" s="87"/>
      <c r="S254" s="87"/>
      <c r="T254" s="87"/>
      <c r="U254" s="88"/>
      <c r="AT254" s="17" t="s">
        <v>160</v>
      </c>
      <c r="AU254" s="17" t="s">
        <v>98</v>
      </c>
    </row>
    <row r="255" s="12" customFormat="1">
      <c r="B255" s="248"/>
      <c r="C255" s="249"/>
      <c r="D255" s="244" t="s">
        <v>162</v>
      </c>
      <c r="E255" s="250" t="s">
        <v>1</v>
      </c>
      <c r="F255" s="251" t="s">
        <v>215</v>
      </c>
      <c r="G255" s="249"/>
      <c r="H255" s="250" t="s">
        <v>1</v>
      </c>
      <c r="I255" s="252"/>
      <c r="J255" s="249"/>
      <c r="K255" s="249"/>
      <c r="L255" s="253"/>
      <c r="M255" s="254"/>
      <c r="N255" s="255"/>
      <c r="O255" s="255"/>
      <c r="P255" s="255"/>
      <c r="Q255" s="255"/>
      <c r="R255" s="255"/>
      <c r="S255" s="255"/>
      <c r="T255" s="255"/>
      <c r="U255" s="256"/>
      <c r="AT255" s="257" t="s">
        <v>162</v>
      </c>
      <c r="AU255" s="257" t="s">
        <v>98</v>
      </c>
      <c r="AV255" s="12" t="s">
        <v>23</v>
      </c>
      <c r="AW255" s="12" t="s">
        <v>48</v>
      </c>
      <c r="AX255" s="12" t="s">
        <v>91</v>
      </c>
      <c r="AY255" s="257" t="s">
        <v>148</v>
      </c>
    </row>
    <row r="256" s="13" customFormat="1">
      <c r="B256" s="258"/>
      <c r="C256" s="259"/>
      <c r="D256" s="244" t="s">
        <v>162</v>
      </c>
      <c r="E256" s="260" t="s">
        <v>1</v>
      </c>
      <c r="F256" s="261" t="s">
        <v>266</v>
      </c>
      <c r="G256" s="259"/>
      <c r="H256" s="262">
        <v>19</v>
      </c>
      <c r="I256" s="263"/>
      <c r="J256" s="259"/>
      <c r="K256" s="259"/>
      <c r="L256" s="264"/>
      <c r="M256" s="265"/>
      <c r="N256" s="266"/>
      <c r="O256" s="266"/>
      <c r="P256" s="266"/>
      <c r="Q256" s="266"/>
      <c r="R256" s="266"/>
      <c r="S256" s="266"/>
      <c r="T256" s="266"/>
      <c r="U256" s="267"/>
      <c r="AT256" s="268" t="s">
        <v>162</v>
      </c>
      <c r="AU256" s="268" t="s">
        <v>98</v>
      </c>
      <c r="AV256" s="13" t="s">
        <v>98</v>
      </c>
      <c r="AW256" s="13" t="s">
        <v>48</v>
      </c>
      <c r="AX256" s="13" t="s">
        <v>91</v>
      </c>
      <c r="AY256" s="268" t="s">
        <v>148</v>
      </c>
    </row>
    <row r="257" s="1" customFormat="1" ht="16.5" customHeight="1">
      <c r="B257" s="39"/>
      <c r="C257" s="280" t="s">
        <v>266</v>
      </c>
      <c r="D257" s="280" t="s">
        <v>232</v>
      </c>
      <c r="E257" s="281" t="s">
        <v>279</v>
      </c>
      <c r="F257" s="282" t="s">
        <v>280</v>
      </c>
      <c r="G257" s="283" t="s">
        <v>154</v>
      </c>
      <c r="H257" s="284">
        <v>5.0599999999999996</v>
      </c>
      <c r="I257" s="285"/>
      <c r="J257" s="286">
        <f>ROUND(I257*H257,2)</f>
        <v>0</v>
      </c>
      <c r="K257" s="282" t="s">
        <v>1</v>
      </c>
      <c r="L257" s="287"/>
      <c r="M257" s="288" t="s">
        <v>1</v>
      </c>
      <c r="N257" s="289" t="s">
        <v>56</v>
      </c>
      <c r="O257" s="87"/>
      <c r="P257" s="240">
        <f>O257*H257</f>
        <v>0</v>
      </c>
      <c r="Q257" s="240">
        <v>0</v>
      </c>
      <c r="R257" s="240">
        <f>Q257*H257</f>
        <v>0</v>
      </c>
      <c r="S257" s="240">
        <v>0</v>
      </c>
      <c r="T257" s="240">
        <f>S257*H257</f>
        <v>0</v>
      </c>
      <c r="U257" s="241" t="s">
        <v>1</v>
      </c>
      <c r="AR257" s="242" t="s">
        <v>207</v>
      </c>
      <c r="AT257" s="242" t="s">
        <v>232</v>
      </c>
      <c r="AU257" s="242" t="s">
        <v>98</v>
      </c>
      <c r="AY257" s="17" t="s">
        <v>148</v>
      </c>
      <c r="BE257" s="243">
        <f>IF(N257="základní",J257,0)</f>
        <v>0</v>
      </c>
      <c r="BF257" s="243">
        <f>IF(N257="snížená",J257,0)</f>
        <v>0</v>
      </c>
      <c r="BG257" s="243">
        <f>IF(N257="zákl. přenesená",J257,0)</f>
        <v>0</v>
      </c>
      <c r="BH257" s="243">
        <f>IF(N257="sníž. přenesená",J257,0)</f>
        <v>0</v>
      </c>
      <c r="BI257" s="243">
        <f>IF(N257="nulová",J257,0)</f>
        <v>0</v>
      </c>
      <c r="BJ257" s="17" t="s">
        <v>23</v>
      </c>
      <c r="BK257" s="243">
        <f>ROUND(I257*H257,2)</f>
        <v>0</v>
      </c>
      <c r="BL257" s="17" t="s">
        <v>156</v>
      </c>
      <c r="BM257" s="242" t="s">
        <v>281</v>
      </c>
    </row>
    <row r="258" s="1" customFormat="1">
      <c r="B258" s="39"/>
      <c r="C258" s="40"/>
      <c r="D258" s="244" t="s">
        <v>158</v>
      </c>
      <c r="E258" s="40"/>
      <c r="F258" s="245" t="s">
        <v>280</v>
      </c>
      <c r="G258" s="40"/>
      <c r="H258" s="40"/>
      <c r="I258" s="150"/>
      <c r="J258" s="40"/>
      <c r="K258" s="40"/>
      <c r="L258" s="44"/>
      <c r="M258" s="246"/>
      <c r="N258" s="87"/>
      <c r="O258" s="87"/>
      <c r="P258" s="87"/>
      <c r="Q258" s="87"/>
      <c r="R258" s="87"/>
      <c r="S258" s="87"/>
      <c r="T258" s="87"/>
      <c r="U258" s="88"/>
      <c r="AT258" s="17" t="s">
        <v>158</v>
      </c>
      <c r="AU258" s="17" t="s">
        <v>98</v>
      </c>
    </row>
    <row r="259" s="1" customFormat="1">
      <c r="B259" s="39"/>
      <c r="C259" s="40"/>
      <c r="D259" s="244" t="s">
        <v>282</v>
      </c>
      <c r="E259" s="40"/>
      <c r="F259" s="247" t="s">
        <v>283</v>
      </c>
      <c r="G259" s="40"/>
      <c r="H259" s="40"/>
      <c r="I259" s="150"/>
      <c r="J259" s="40"/>
      <c r="K259" s="40"/>
      <c r="L259" s="44"/>
      <c r="M259" s="246"/>
      <c r="N259" s="87"/>
      <c r="O259" s="87"/>
      <c r="P259" s="87"/>
      <c r="Q259" s="87"/>
      <c r="R259" s="87"/>
      <c r="S259" s="87"/>
      <c r="T259" s="87"/>
      <c r="U259" s="88"/>
      <c r="AT259" s="17" t="s">
        <v>282</v>
      </c>
      <c r="AU259" s="17" t="s">
        <v>98</v>
      </c>
    </row>
    <row r="260" s="12" customFormat="1">
      <c r="B260" s="248"/>
      <c r="C260" s="249"/>
      <c r="D260" s="244" t="s">
        <v>162</v>
      </c>
      <c r="E260" s="250" t="s">
        <v>1</v>
      </c>
      <c r="F260" s="251" t="s">
        <v>284</v>
      </c>
      <c r="G260" s="249"/>
      <c r="H260" s="250" t="s">
        <v>1</v>
      </c>
      <c r="I260" s="252"/>
      <c r="J260" s="249"/>
      <c r="K260" s="249"/>
      <c r="L260" s="253"/>
      <c r="M260" s="254"/>
      <c r="N260" s="255"/>
      <c r="O260" s="255"/>
      <c r="P260" s="255"/>
      <c r="Q260" s="255"/>
      <c r="R260" s="255"/>
      <c r="S260" s="255"/>
      <c r="T260" s="255"/>
      <c r="U260" s="256"/>
      <c r="AT260" s="257" t="s">
        <v>162</v>
      </c>
      <c r="AU260" s="257" t="s">
        <v>98</v>
      </c>
      <c r="AV260" s="12" t="s">
        <v>23</v>
      </c>
      <c r="AW260" s="12" t="s">
        <v>48</v>
      </c>
      <c r="AX260" s="12" t="s">
        <v>91</v>
      </c>
      <c r="AY260" s="257" t="s">
        <v>148</v>
      </c>
    </row>
    <row r="261" s="13" customFormat="1">
      <c r="B261" s="258"/>
      <c r="C261" s="259"/>
      <c r="D261" s="244" t="s">
        <v>162</v>
      </c>
      <c r="E261" s="260" t="s">
        <v>1</v>
      </c>
      <c r="F261" s="261" t="s">
        <v>214</v>
      </c>
      <c r="G261" s="259"/>
      <c r="H261" s="262">
        <v>3.1600000000000001</v>
      </c>
      <c r="I261" s="263"/>
      <c r="J261" s="259"/>
      <c r="K261" s="259"/>
      <c r="L261" s="264"/>
      <c r="M261" s="265"/>
      <c r="N261" s="266"/>
      <c r="O261" s="266"/>
      <c r="P261" s="266"/>
      <c r="Q261" s="266"/>
      <c r="R261" s="266"/>
      <c r="S261" s="266"/>
      <c r="T261" s="266"/>
      <c r="U261" s="267"/>
      <c r="AT261" s="268" t="s">
        <v>162</v>
      </c>
      <c r="AU261" s="268" t="s">
        <v>98</v>
      </c>
      <c r="AV261" s="13" t="s">
        <v>98</v>
      </c>
      <c r="AW261" s="13" t="s">
        <v>48</v>
      </c>
      <c r="AX261" s="13" t="s">
        <v>91</v>
      </c>
      <c r="AY261" s="268" t="s">
        <v>148</v>
      </c>
    </row>
    <row r="262" s="12" customFormat="1">
      <c r="B262" s="248"/>
      <c r="C262" s="249"/>
      <c r="D262" s="244" t="s">
        <v>162</v>
      </c>
      <c r="E262" s="250" t="s">
        <v>1</v>
      </c>
      <c r="F262" s="251" t="s">
        <v>215</v>
      </c>
      <c r="G262" s="249"/>
      <c r="H262" s="250" t="s">
        <v>1</v>
      </c>
      <c r="I262" s="252"/>
      <c r="J262" s="249"/>
      <c r="K262" s="249"/>
      <c r="L262" s="253"/>
      <c r="M262" s="254"/>
      <c r="N262" s="255"/>
      <c r="O262" s="255"/>
      <c r="P262" s="255"/>
      <c r="Q262" s="255"/>
      <c r="R262" s="255"/>
      <c r="S262" s="255"/>
      <c r="T262" s="255"/>
      <c r="U262" s="256"/>
      <c r="AT262" s="257" t="s">
        <v>162</v>
      </c>
      <c r="AU262" s="257" t="s">
        <v>98</v>
      </c>
      <c r="AV262" s="12" t="s">
        <v>23</v>
      </c>
      <c r="AW262" s="12" t="s">
        <v>48</v>
      </c>
      <c r="AX262" s="12" t="s">
        <v>91</v>
      </c>
      <c r="AY262" s="257" t="s">
        <v>148</v>
      </c>
    </row>
    <row r="263" s="13" customFormat="1">
      <c r="B263" s="258"/>
      <c r="C263" s="259"/>
      <c r="D263" s="244" t="s">
        <v>162</v>
      </c>
      <c r="E263" s="260" t="s">
        <v>1</v>
      </c>
      <c r="F263" s="261" t="s">
        <v>216</v>
      </c>
      <c r="G263" s="259"/>
      <c r="H263" s="262">
        <v>1.8999999999999999</v>
      </c>
      <c r="I263" s="263"/>
      <c r="J263" s="259"/>
      <c r="K263" s="259"/>
      <c r="L263" s="264"/>
      <c r="M263" s="265"/>
      <c r="N263" s="266"/>
      <c r="O263" s="266"/>
      <c r="P263" s="266"/>
      <c r="Q263" s="266"/>
      <c r="R263" s="266"/>
      <c r="S263" s="266"/>
      <c r="T263" s="266"/>
      <c r="U263" s="267"/>
      <c r="AT263" s="268" t="s">
        <v>162</v>
      </c>
      <c r="AU263" s="268" t="s">
        <v>98</v>
      </c>
      <c r="AV263" s="13" t="s">
        <v>98</v>
      </c>
      <c r="AW263" s="13" t="s">
        <v>48</v>
      </c>
      <c r="AX263" s="13" t="s">
        <v>91</v>
      </c>
      <c r="AY263" s="268" t="s">
        <v>148</v>
      </c>
    </row>
    <row r="264" s="1" customFormat="1" ht="16.5" customHeight="1">
      <c r="B264" s="39"/>
      <c r="C264" s="280" t="s">
        <v>285</v>
      </c>
      <c r="D264" s="280" t="s">
        <v>232</v>
      </c>
      <c r="E264" s="281" t="s">
        <v>286</v>
      </c>
      <c r="F264" s="282" t="s">
        <v>287</v>
      </c>
      <c r="G264" s="283" t="s">
        <v>288</v>
      </c>
      <c r="H264" s="284">
        <v>0.38</v>
      </c>
      <c r="I264" s="285"/>
      <c r="J264" s="286">
        <f>ROUND(I264*H264,2)</f>
        <v>0</v>
      </c>
      <c r="K264" s="282" t="s">
        <v>155</v>
      </c>
      <c r="L264" s="287"/>
      <c r="M264" s="288" t="s">
        <v>1</v>
      </c>
      <c r="N264" s="289" t="s">
        <v>56</v>
      </c>
      <c r="O264" s="87"/>
      <c r="P264" s="240">
        <f>O264*H264</f>
        <v>0</v>
      </c>
      <c r="Q264" s="240">
        <v>0.001</v>
      </c>
      <c r="R264" s="240">
        <f>Q264*H264</f>
        <v>0.00038000000000000002</v>
      </c>
      <c r="S264" s="240">
        <v>0</v>
      </c>
      <c r="T264" s="240">
        <f>S264*H264</f>
        <v>0</v>
      </c>
      <c r="U264" s="241" t="s">
        <v>1</v>
      </c>
      <c r="AR264" s="242" t="s">
        <v>207</v>
      </c>
      <c r="AT264" s="242" t="s">
        <v>232</v>
      </c>
      <c r="AU264" s="242" t="s">
        <v>98</v>
      </c>
      <c r="AY264" s="17" t="s">
        <v>148</v>
      </c>
      <c r="BE264" s="243">
        <f>IF(N264="základní",J264,0)</f>
        <v>0</v>
      </c>
      <c r="BF264" s="243">
        <f>IF(N264="snížená",J264,0)</f>
        <v>0</v>
      </c>
      <c r="BG264" s="243">
        <f>IF(N264="zákl. přenesená",J264,0)</f>
        <v>0</v>
      </c>
      <c r="BH264" s="243">
        <f>IF(N264="sníž. přenesená",J264,0)</f>
        <v>0</v>
      </c>
      <c r="BI264" s="243">
        <f>IF(N264="nulová",J264,0)</f>
        <v>0</v>
      </c>
      <c r="BJ264" s="17" t="s">
        <v>23</v>
      </c>
      <c r="BK264" s="243">
        <f>ROUND(I264*H264,2)</f>
        <v>0</v>
      </c>
      <c r="BL264" s="17" t="s">
        <v>156</v>
      </c>
      <c r="BM264" s="242" t="s">
        <v>289</v>
      </c>
    </row>
    <row r="265" s="1" customFormat="1">
      <c r="B265" s="39"/>
      <c r="C265" s="40"/>
      <c r="D265" s="244" t="s">
        <v>158</v>
      </c>
      <c r="E265" s="40"/>
      <c r="F265" s="245" t="s">
        <v>287</v>
      </c>
      <c r="G265" s="40"/>
      <c r="H265" s="40"/>
      <c r="I265" s="150"/>
      <c r="J265" s="40"/>
      <c r="K265" s="40"/>
      <c r="L265" s="44"/>
      <c r="M265" s="246"/>
      <c r="N265" s="87"/>
      <c r="O265" s="87"/>
      <c r="P265" s="87"/>
      <c r="Q265" s="87"/>
      <c r="R265" s="87"/>
      <c r="S265" s="87"/>
      <c r="T265" s="87"/>
      <c r="U265" s="88"/>
      <c r="AT265" s="17" t="s">
        <v>158</v>
      </c>
      <c r="AU265" s="17" t="s">
        <v>98</v>
      </c>
    </row>
    <row r="266" s="12" customFormat="1">
      <c r="B266" s="248"/>
      <c r="C266" s="249"/>
      <c r="D266" s="244" t="s">
        <v>162</v>
      </c>
      <c r="E266" s="250" t="s">
        <v>1</v>
      </c>
      <c r="F266" s="251" t="s">
        <v>215</v>
      </c>
      <c r="G266" s="249"/>
      <c r="H266" s="250" t="s">
        <v>1</v>
      </c>
      <c r="I266" s="252"/>
      <c r="J266" s="249"/>
      <c r="K266" s="249"/>
      <c r="L266" s="253"/>
      <c r="M266" s="254"/>
      <c r="N266" s="255"/>
      <c r="O266" s="255"/>
      <c r="P266" s="255"/>
      <c r="Q266" s="255"/>
      <c r="R266" s="255"/>
      <c r="S266" s="255"/>
      <c r="T266" s="255"/>
      <c r="U266" s="256"/>
      <c r="AT266" s="257" t="s">
        <v>162</v>
      </c>
      <c r="AU266" s="257" t="s">
        <v>98</v>
      </c>
      <c r="AV266" s="12" t="s">
        <v>23</v>
      </c>
      <c r="AW266" s="12" t="s">
        <v>48</v>
      </c>
      <c r="AX266" s="12" t="s">
        <v>91</v>
      </c>
      <c r="AY266" s="257" t="s">
        <v>148</v>
      </c>
    </row>
    <row r="267" s="13" customFormat="1">
      <c r="B267" s="258"/>
      <c r="C267" s="259"/>
      <c r="D267" s="244" t="s">
        <v>162</v>
      </c>
      <c r="E267" s="260" t="s">
        <v>1</v>
      </c>
      <c r="F267" s="261" t="s">
        <v>290</v>
      </c>
      <c r="G267" s="259"/>
      <c r="H267" s="262">
        <v>0.38</v>
      </c>
      <c r="I267" s="263"/>
      <c r="J267" s="259"/>
      <c r="K267" s="259"/>
      <c r="L267" s="264"/>
      <c r="M267" s="265"/>
      <c r="N267" s="266"/>
      <c r="O267" s="266"/>
      <c r="P267" s="266"/>
      <c r="Q267" s="266"/>
      <c r="R267" s="266"/>
      <c r="S267" s="266"/>
      <c r="T267" s="266"/>
      <c r="U267" s="267"/>
      <c r="AT267" s="268" t="s">
        <v>162</v>
      </c>
      <c r="AU267" s="268" t="s">
        <v>98</v>
      </c>
      <c r="AV267" s="13" t="s">
        <v>98</v>
      </c>
      <c r="AW267" s="13" t="s">
        <v>48</v>
      </c>
      <c r="AX267" s="13" t="s">
        <v>91</v>
      </c>
      <c r="AY267" s="268" t="s">
        <v>148</v>
      </c>
    </row>
    <row r="268" s="1" customFormat="1" ht="16.5" customHeight="1">
      <c r="B268" s="39"/>
      <c r="C268" s="231" t="s">
        <v>7</v>
      </c>
      <c r="D268" s="231" t="s">
        <v>151</v>
      </c>
      <c r="E268" s="232" t="s">
        <v>291</v>
      </c>
      <c r="F268" s="233" t="s">
        <v>292</v>
      </c>
      <c r="G268" s="234" t="s">
        <v>261</v>
      </c>
      <c r="H268" s="235">
        <v>19</v>
      </c>
      <c r="I268" s="236"/>
      <c r="J268" s="237">
        <f>ROUND(I268*H268,2)</f>
        <v>0</v>
      </c>
      <c r="K268" s="233" t="s">
        <v>155</v>
      </c>
      <c r="L268" s="44"/>
      <c r="M268" s="238" t="s">
        <v>1</v>
      </c>
      <c r="N268" s="239" t="s">
        <v>56</v>
      </c>
      <c r="O268" s="87"/>
      <c r="P268" s="240">
        <f>O268*H268</f>
        <v>0</v>
      </c>
      <c r="Q268" s="240">
        <v>0</v>
      </c>
      <c r="R268" s="240">
        <f>Q268*H268</f>
        <v>0</v>
      </c>
      <c r="S268" s="240">
        <v>0</v>
      </c>
      <c r="T268" s="240">
        <f>S268*H268</f>
        <v>0</v>
      </c>
      <c r="U268" s="241" t="s">
        <v>1</v>
      </c>
      <c r="AR268" s="242" t="s">
        <v>156</v>
      </c>
      <c r="AT268" s="242" t="s">
        <v>151</v>
      </c>
      <c r="AU268" s="242" t="s">
        <v>98</v>
      </c>
      <c r="AY268" s="17" t="s">
        <v>148</v>
      </c>
      <c r="BE268" s="243">
        <f>IF(N268="základní",J268,0)</f>
        <v>0</v>
      </c>
      <c r="BF268" s="243">
        <f>IF(N268="snížená",J268,0)</f>
        <v>0</v>
      </c>
      <c r="BG268" s="243">
        <f>IF(N268="zákl. přenesená",J268,0)</f>
        <v>0</v>
      </c>
      <c r="BH268" s="243">
        <f>IF(N268="sníž. přenesená",J268,0)</f>
        <v>0</v>
      </c>
      <c r="BI268" s="243">
        <f>IF(N268="nulová",J268,0)</f>
        <v>0</v>
      </c>
      <c r="BJ268" s="17" t="s">
        <v>23</v>
      </c>
      <c r="BK268" s="243">
        <f>ROUND(I268*H268,2)</f>
        <v>0</v>
      </c>
      <c r="BL268" s="17" t="s">
        <v>156</v>
      </c>
      <c r="BM268" s="242" t="s">
        <v>293</v>
      </c>
    </row>
    <row r="269" s="1" customFormat="1">
      <c r="B269" s="39"/>
      <c r="C269" s="40"/>
      <c r="D269" s="244" t="s">
        <v>158</v>
      </c>
      <c r="E269" s="40"/>
      <c r="F269" s="245" t="s">
        <v>294</v>
      </c>
      <c r="G269" s="40"/>
      <c r="H269" s="40"/>
      <c r="I269" s="150"/>
      <c r="J269" s="40"/>
      <c r="K269" s="40"/>
      <c r="L269" s="44"/>
      <c r="M269" s="246"/>
      <c r="N269" s="87"/>
      <c r="O269" s="87"/>
      <c r="P269" s="87"/>
      <c r="Q269" s="87"/>
      <c r="R269" s="87"/>
      <c r="S269" s="87"/>
      <c r="T269" s="87"/>
      <c r="U269" s="88"/>
      <c r="AT269" s="17" t="s">
        <v>158</v>
      </c>
      <c r="AU269" s="17" t="s">
        <v>98</v>
      </c>
    </row>
    <row r="270" s="1" customFormat="1">
      <c r="B270" s="39"/>
      <c r="C270" s="40"/>
      <c r="D270" s="244" t="s">
        <v>160</v>
      </c>
      <c r="E270" s="40"/>
      <c r="F270" s="247" t="s">
        <v>295</v>
      </c>
      <c r="G270" s="40"/>
      <c r="H270" s="40"/>
      <c r="I270" s="150"/>
      <c r="J270" s="40"/>
      <c r="K270" s="40"/>
      <c r="L270" s="44"/>
      <c r="M270" s="246"/>
      <c r="N270" s="87"/>
      <c r="O270" s="87"/>
      <c r="P270" s="87"/>
      <c r="Q270" s="87"/>
      <c r="R270" s="87"/>
      <c r="S270" s="87"/>
      <c r="T270" s="87"/>
      <c r="U270" s="88"/>
      <c r="AT270" s="17" t="s">
        <v>160</v>
      </c>
      <c r="AU270" s="17" t="s">
        <v>98</v>
      </c>
    </row>
    <row r="271" s="12" customFormat="1">
      <c r="B271" s="248"/>
      <c r="C271" s="249"/>
      <c r="D271" s="244" t="s">
        <v>162</v>
      </c>
      <c r="E271" s="250" t="s">
        <v>1</v>
      </c>
      <c r="F271" s="251" t="s">
        <v>215</v>
      </c>
      <c r="G271" s="249"/>
      <c r="H271" s="250" t="s">
        <v>1</v>
      </c>
      <c r="I271" s="252"/>
      <c r="J271" s="249"/>
      <c r="K271" s="249"/>
      <c r="L271" s="253"/>
      <c r="M271" s="254"/>
      <c r="N271" s="255"/>
      <c r="O271" s="255"/>
      <c r="P271" s="255"/>
      <c r="Q271" s="255"/>
      <c r="R271" s="255"/>
      <c r="S271" s="255"/>
      <c r="T271" s="255"/>
      <c r="U271" s="256"/>
      <c r="AT271" s="257" t="s">
        <v>162</v>
      </c>
      <c r="AU271" s="257" t="s">
        <v>98</v>
      </c>
      <c r="AV271" s="12" t="s">
        <v>23</v>
      </c>
      <c r="AW271" s="12" t="s">
        <v>48</v>
      </c>
      <c r="AX271" s="12" t="s">
        <v>91</v>
      </c>
      <c r="AY271" s="257" t="s">
        <v>148</v>
      </c>
    </row>
    <row r="272" s="13" customFormat="1">
      <c r="B272" s="258"/>
      <c r="C272" s="259"/>
      <c r="D272" s="244" t="s">
        <v>162</v>
      </c>
      <c r="E272" s="260" t="s">
        <v>1</v>
      </c>
      <c r="F272" s="261" t="s">
        <v>266</v>
      </c>
      <c r="G272" s="259"/>
      <c r="H272" s="262">
        <v>19</v>
      </c>
      <c r="I272" s="263"/>
      <c r="J272" s="259"/>
      <c r="K272" s="259"/>
      <c r="L272" s="264"/>
      <c r="M272" s="265"/>
      <c r="N272" s="266"/>
      <c r="O272" s="266"/>
      <c r="P272" s="266"/>
      <c r="Q272" s="266"/>
      <c r="R272" s="266"/>
      <c r="S272" s="266"/>
      <c r="T272" s="266"/>
      <c r="U272" s="267"/>
      <c r="AT272" s="268" t="s">
        <v>162</v>
      </c>
      <c r="AU272" s="268" t="s">
        <v>98</v>
      </c>
      <c r="AV272" s="13" t="s">
        <v>98</v>
      </c>
      <c r="AW272" s="13" t="s">
        <v>48</v>
      </c>
      <c r="AX272" s="13" t="s">
        <v>91</v>
      </c>
      <c r="AY272" s="268" t="s">
        <v>148</v>
      </c>
    </row>
    <row r="273" s="1" customFormat="1" ht="16.5" customHeight="1">
      <c r="B273" s="39"/>
      <c r="C273" s="231" t="s">
        <v>296</v>
      </c>
      <c r="D273" s="231" t="s">
        <v>151</v>
      </c>
      <c r="E273" s="232" t="s">
        <v>297</v>
      </c>
      <c r="F273" s="233" t="s">
        <v>298</v>
      </c>
      <c r="G273" s="234" t="s">
        <v>154</v>
      </c>
      <c r="H273" s="235">
        <v>0.037999999999999999</v>
      </c>
      <c r="I273" s="236"/>
      <c r="J273" s="237">
        <f>ROUND(I273*H273,2)</f>
        <v>0</v>
      </c>
      <c r="K273" s="233" t="s">
        <v>155</v>
      </c>
      <c r="L273" s="44"/>
      <c r="M273" s="238" t="s">
        <v>1</v>
      </c>
      <c r="N273" s="239" t="s">
        <v>56</v>
      </c>
      <c r="O273" s="87"/>
      <c r="P273" s="240">
        <f>O273*H273</f>
        <v>0</v>
      </c>
      <c r="Q273" s="240">
        <v>0</v>
      </c>
      <c r="R273" s="240">
        <f>Q273*H273</f>
        <v>0</v>
      </c>
      <c r="S273" s="240">
        <v>0</v>
      </c>
      <c r="T273" s="240">
        <f>S273*H273</f>
        <v>0</v>
      </c>
      <c r="U273" s="241" t="s">
        <v>1</v>
      </c>
      <c r="AR273" s="242" t="s">
        <v>156</v>
      </c>
      <c r="AT273" s="242" t="s">
        <v>151</v>
      </c>
      <c r="AU273" s="242" t="s">
        <v>98</v>
      </c>
      <c r="AY273" s="17" t="s">
        <v>148</v>
      </c>
      <c r="BE273" s="243">
        <f>IF(N273="základní",J273,0)</f>
        <v>0</v>
      </c>
      <c r="BF273" s="243">
        <f>IF(N273="snížená",J273,0)</f>
        <v>0</v>
      </c>
      <c r="BG273" s="243">
        <f>IF(N273="zákl. přenesená",J273,0)</f>
        <v>0</v>
      </c>
      <c r="BH273" s="243">
        <f>IF(N273="sníž. přenesená",J273,0)</f>
        <v>0</v>
      </c>
      <c r="BI273" s="243">
        <f>IF(N273="nulová",J273,0)</f>
        <v>0</v>
      </c>
      <c r="BJ273" s="17" t="s">
        <v>23</v>
      </c>
      <c r="BK273" s="243">
        <f>ROUND(I273*H273,2)</f>
        <v>0</v>
      </c>
      <c r="BL273" s="17" t="s">
        <v>156</v>
      </c>
      <c r="BM273" s="242" t="s">
        <v>299</v>
      </c>
    </row>
    <row r="274" s="1" customFormat="1">
      <c r="B274" s="39"/>
      <c r="C274" s="40"/>
      <c r="D274" s="244" t="s">
        <v>158</v>
      </c>
      <c r="E274" s="40"/>
      <c r="F274" s="245" t="s">
        <v>300</v>
      </c>
      <c r="G274" s="40"/>
      <c r="H274" s="40"/>
      <c r="I274" s="150"/>
      <c r="J274" s="40"/>
      <c r="K274" s="40"/>
      <c r="L274" s="44"/>
      <c r="M274" s="246"/>
      <c r="N274" s="87"/>
      <c r="O274" s="87"/>
      <c r="P274" s="87"/>
      <c r="Q274" s="87"/>
      <c r="R274" s="87"/>
      <c r="S274" s="87"/>
      <c r="T274" s="87"/>
      <c r="U274" s="88"/>
      <c r="AT274" s="17" t="s">
        <v>158</v>
      </c>
      <c r="AU274" s="17" t="s">
        <v>98</v>
      </c>
    </row>
    <row r="275" s="12" customFormat="1">
      <c r="B275" s="248"/>
      <c r="C275" s="249"/>
      <c r="D275" s="244" t="s">
        <v>162</v>
      </c>
      <c r="E275" s="250" t="s">
        <v>1</v>
      </c>
      <c r="F275" s="251" t="s">
        <v>215</v>
      </c>
      <c r="G275" s="249"/>
      <c r="H275" s="250" t="s">
        <v>1</v>
      </c>
      <c r="I275" s="252"/>
      <c r="J275" s="249"/>
      <c r="K275" s="249"/>
      <c r="L275" s="253"/>
      <c r="M275" s="254"/>
      <c r="N275" s="255"/>
      <c r="O275" s="255"/>
      <c r="P275" s="255"/>
      <c r="Q275" s="255"/>
      <c r="R275" s="255"/>
      <c r="S275" s="255"/>
      <c r="T275" s="255"/>
      <c r="U275" s="256"/>
      <c r="AT275" s="257" t="s">
        <v>162</v>
      </c>
      <c r="AU275" s="257" t="s">
        <v>98</v>
      </c>
      <c r="AV275" s="12" t="s">
        <v>23</v>
      </c>
      <c r="AW275" s="12" t="s">
        <v>48</v>
      </c>
      <c r="AX275" s="12" t="s">
        <v>91</v>
      </c>
      <c r="AY275" s="257" t="s">
        <v>148</v>
      </c>
    </row>
    <row r="276" s="13" customFormat="1">
      <c r="B276" s="258"/>
      <c r="C276" s="259"/>
      <c r="D276" s="244" t="s">
        <v>162</v>
      </c>
      <c r="E276" s="260" t="s">
        <v>1</v>
      </c>
      <c r="F276" s="261" t="s">
        <v>301</v>
      </c>
      <c r="G276" s="259"/>
      <c r="H276" s="262">
        <v>0.037999999999999999</v>
      </c>
      <c r="I276" s="263"/>
      <c r="J276" s="259"/>
      <c r="K276" s="259"/>
      <c r="L276" s="264"/>
      <c r="M276" s="265"/>
      <c r="N276" s="266"/>
      <c r="O276" s="266"/>
      <c r="P276" s="266"/>
      <c r="Q276" s="266"/>
      <c r="R276" s="266"/>
      <c r="S276" s="266"/>
      <c r="T276" s="266"/>
      <c r="U276" s="267"/>
      <c r="AT276" s="268" t="s">
        <v>162</v>
      </c>
      <c r="AU276" s="268" t="s">
        <v>98</v>
      </c>
      <c r="AV276" s="13" t="s">
        <v>98</v>
      </c>
      <c r="AW276" s="13" t="s">
        <v>48</v>
      </c>
      <c r="AX276" s="13" t="s">
        <v>91</v>
      </c>
      <c r="AY276" s="268" t="s">
        <v>148</v>
      </c>
    </row>
    <row r="277" s="1" customFormat="1" ht="16.5" customHeight="1">
      <c r="B277" s="39"/>
      <c r="C277" s="231" t="s">
        <v>302</v>
      </c>
      <c r="D277" s="231" t="s">
        <v>151</v>
      </c>
      <c r="E277" s="232" t="s">
        <v>303</v>
      </c>
      <c r="F277" s="233" t="s">
        <v>304</v>
      </c>
      <c r="G277" s="234" t="s">
        <v>154</v>
      </c>
      <c r="H277" s="235">
        <v>0.037999999999999999</v>
      </c>
      <c r="I277" s="236"/>
      <c r="J277" s="237">
        <f>ROUND(I277*H277,2)</f>
        <v>0</v>
      </c>
      <c r="K277" s="233" t="s">
        <v>155</v>
      </c>
      <c r="L277" s="44"/>
      <c r="M277" s="238" t="s">
        <v>1</v>
      </c>
      <c r="N277" s="239" t="s">
        <v>56</v>
      </c>
      <c r="O277" s="87"/>
      <c r="P277" s="240">
        <f>O277*H277</f>
        <v>0</v>
      </c>
      <c r="Q277" s="240">
        <v>0</v>
      </c>
      <c r="R277" s="240">
        <f>Q277*H277</f>
        <v>0</v>
      </c>
      <c r="S277" s="240">
        <v>0</v>
      </c>
      <c r="T277" s="240">
        <f>S277*H277</f>
        <v>0</v>
      </c>
      <c r="U277" s="241" t="s">
        <v>1</v>
      </c>
      <c r="AR277" s="242" t="s">
        <v>156</v>
      </c>
      <c r="AT277" s="242" t="s">
        <v>151</v>
      </c>
      <c r="AU277" s="242" t="s">
        <v>98</v>
      </c>
      <c r="AY277" s="17" t="s">
        <v>148</v>
      </c>
      <c r="BE277" s="243">
        <f>IF(N277="základní",J277,0)</f>
        <v>0</v>
      </c>
      <c r="BF277" s="243">
        <f>IF(N277="snížená",J277,0)</f>
        <v>0</v>
      </c>
      <c r="BG277" s="243">
        <f>IF(N277="zákl. přenesená",J277,0)</f>
        <v>0</v>
      </c>
      <c r="BH277" s="243">
        <f>IF(N277="sníž. přenesená",J277,0)</f>
        <v>0</v>
      </c>
      <c r="BI277" s="243">
        <f>IF(N277="nulová",J277,0)</f>
        <v>0</v>
      </c>
      <c r="BJ277" s="17" t="s">
        <v>23</v>
      </c>
      <c r="BK277" s="243">
        <f>ROUND(I277*H277,2)</f>
        <v>0</v>
      </c>
      <c r="BL277" s="17" t="s">
        <v>156</v>
      </c>
      <c r="BM277" s="242" t="s">
        <v>305</v>
      </c>
    </row>
    <row r="278" s="1" customFormat="1">
      <c r="B278" s="39"/>
      <c r="C278" s="40"/>
      <c r="D278" s="244" t="s">
        <v>158</v>
      </c>
      <c r="E278" s="40"/>
      <c r="F278" s="245" t="s">
        <v>306</v>
      </c>
      <c r="G278" s="40"/>
      <c r="H278" s="40"/>
      <c r="I278" s="150"/>
      <c r="J278" s="40"/>
      <c r="K278" s="40"/>
      <c r="L278" s="44"/>
      <c r="M278" s="246"/>
      <c r="N278" s="87"/>
      <c r="O278" s="87"/>
      <c r="P278" s="87"/>
      <c r="Q278" s="87"/>
      <c r="R278" s="87"/>
      <c r="S278" s="87"/>
      <c r="T278" s="87"/>
      <c r="U278" s="88"/>
      <c r="AT278" s="17" t="s">
        <v>158</v>
      </c>
      <c r="AU278" s="17" t="s">
        <v>98</v>
      </c>
    </row>
    <row r="279" s="1" customFormat="1">
      <c r="B279" s="39"/>
      <c r="C279" s="40"/>
      <c r="D279" s="244" t="s">
        <v>160</v>
      </c>
      <c r="E279" s="40"/>
      <c r="F279" s="247" t="s">
        <v>307</v>
      </c>
      <c r="G279" s="40"/>
      <c r="H279" s="40"/>
      <c r="I279" s="150"/>
      <c r="J279" s="40"/>
      <c r="K279" s="40"/>
      <c r="L279" s="44"/>
      <c r="M279" s="246"/>
      <c r="N279" s="87"/>
      <c r="O279" s="87"/>
      <c r="P279" s="87"/>
      <c r="Q279" s="87"/>
      <c r="R279" s="87"/>
      <c r="S279" s="87"/>
      <c r="T279" s="87"/>
      <c r="U279" s="88"/>
      <c r="AT279" s="17" t="s">
        <v>160</v>
      </c>
      <c r="AU279" s="17" t="s">
        <v>98</v>
      </c>
    </row>
    <row r="280" s="12" customFormat="1">
      <c r="B280" s="248"/>
      <c r="C280" s="249"/>
      <c r="D280" s="244" t="s">
        <v>162</v>
      </c>
      <c r="E280" s="250" t="s">
        <v>1</v>
      </c>
      <c r="F280" s="251" t="s">
        <v>215</v>
      </c>
      <c r="G280" s="249"/>
      <c r="H280" s="250" t="s">
        <v>1</v>
      </c>
      <c r="I280" s="252"/>
      <c r="J280" s="249"/>
      <c r="K280" s="249"/>
      <c r="L280" s="253"/>
      <c r="M280" s="254"/>
      <c r="N280" s="255"/>
      <c r="O280" s="255"/>
      <c r="P280" s="255"/>
      <c r="Q280" s="255"/>
      <c r="R280" s="255"/>
      <c r="S280" s="255"/>
      <c r="T280" s="255"/>
      <c r="U280" s="256"/>
      <c r="AT280" s="257" t="s">
        <v>162</v>
      </c>
      <c r="AU280" s="257" t="s">
        <v>98</v>
      </c>
      <c r="AV280" s="12" t="s">
        <v>23</v>
      </c>
      <c r="AW280" s="12" t="s">
        <v>48</v>
      </c>
      <c r="AX280" s="12" t="s">
        <v>91</v>
      </c>
      <c r="AY280" s="257" t="s">
        <v>148</v>
      </c>
    </row>
    <row r="281" s="13" customFormat="1">
      <c r="B281" s="258"/>
      <c r="C281" s="259"/>
      <c r="D281" s="244" t="s">
        <v>162</v>
      </c>
      <c r="E281" s="260" t="s">
        <v>1</v>
      </c>
      <c r="F281" s="261" t="s">
        <v>301</v>
      </c>
      <c r="G281" s="259"/>
      <c r="H281" s="262">
        <v>0.037999999999999999</v>
      </c>
      <c r="I281" s="263"/>
      <c r="J281" s="259"/>
      <c r="K281" s="259"/>
      <c r="L281" s="264"/>
      <c r="M281" s="265"/>
      <c r="N281" s="266"/>
      <c r="O281" s="266"/>
      <c r="P281" s="266"/>
      <c r="Q281" s="266"/>
      <c r="R281" s="266"/>
      <c r="S281" s="266"/>
      <c r="T281" s="266"/>
      <c r="U281" s="267"/>
      <c r="AT281" s="268" t="s">
        <v>162</v>
      </c>
      <c r="AU281" s="268" t="s">
        <v>98</v>
      </c>
      <c r="AV281" s="13" t="s">
        <v>98</v>
      </c>
      <c r="AW281" s="13" t="s">
        <v>48</v>
      </c>
      <c r="AX281" s="13" t="s">
        <v>91</v>
      </c>
      <c r="AY281" s="268" t="s">
        <v>148</v>
      </c>
    </row>
    <row r="282" s="1" customFormat="1" ht="16.5" customHeight="1">
      <c r="B282" s="39"/>
      <c r="C282" s="231" t="s">
        <v>308</v>
      </c>
      <c r="D282" s="231" t="s">
        <v>151</v>
      </c>
      <c r="E282" s="232" t="s">
        <v>309</v>
      </c>
      <c r="F282" s="233" t="s">
        <v>310</v>
      </c>
      <c r="G282" s="234" t="s">
        <v>261</v>
      </c>
      <c r="H282" s="235">
        <v>1172.0999999999999</v>
      </c>
      <c r="I282" s="236"/>
      <c r="J282" s="237">
        <f>ROUND(I282*H282,2)</f>
        <v>0</v>
      </c>
      <c r="K282" s="233" t="s">
        <v>155</v>
      </c>
      <c r="L282" s="44"/>
      <c r="M282" s="238" t="s">
        <v>1</v>
      </c>
      <c r="N282" s="239" t="s">
        <v>56</v>
      </c>
      <c r="O282" s="87"/>
      <c r="P282" s="240">
        <f>O282*H282</f>
        <v>0</v>
      </c>
      <c r="Q282" s="240">
        <v>0</v>
      </c>
      <c r="R282" s="240">
        <f>Q282*H282</f>
        <v>0</v>
      </c>
      <c r="S282" s="240">
        <v>0</v>
      </c>
      <c r="T282" s="240">
        <f>S282*H282</f>
        <v>0</v>
      </c>
      <c r="U282" s="241" t="s">
        <v>1</v>
      </c>
      <c r="AR282" s="242" t="s">
        <v>156</v>
      </c>
      <c r="AT282" s="242" t="s">
        <v>151</v>
      </c>
      <c r="AU282" s="242" t="s">
        <v>98</v>
      </c>
      <c r="AY282" s="17" t="s">
        <v>148</v>
      </c>
      <c r="BE282" s="243">
        <f>IF(N282="základní",J282,0)</f>
        <v>0</v>
      </c>
      <c r="BF282" s="243">
        <f>IF(N282="snížená",J282,0)</f>
        <v>0</v>
      </c>
      <c r="BG282" s="243">
        <f>IF(N282="zákl. přenesená",J282,0)</f>
        <v>0</v>
      </c>
      <c r="BH282" s="243">
        <f>IF(N282="sníž. přenesená",J282,0)</f>
        <v>0</v>
      </c>
      <c r="BI282" s="243">
        <f>IF(N282="nulová",J282,0)</f>
        <v>0</v>
      </c>
      <c r="BJ282" s="17" t="s">
        <v>23</v>
      </c>
      <c r="BK282" s="243">
        <f>ROUND(I282*H282,2)</f>
        <v>0</v>
      </c>
      <c r="BL282" s="17" t="s">
        <v>156</v>
      </c>
      <c r="BM282" s="242" t="s">
        <v>311</v>
      </c>
    </row>
    <row r="283" s="1" customFormat="1">
      <c r="B283" s="39"/>
      <c r="C283" s="40"/>
      <c r="D283" s="244" t="s">
        <v>158</v>
      </c>
      <c r="E283" s="40"/>
      <c r="F283" s="245" t="s">
        <v>312</v>
      </c>
      <c r="G283" s="40"/>
      <c r="H283" s="40"/>
      <c r="I283" s="150"/>
      <c r="J283" s="40"/>
      <c r="K283" s="40"/>
      <c r="L283" s="44"/>
      <c r="M283" s="246"/>
      <c r="N283" s="87"/>
      <c r="O283" s="87"/>
      <c r="P283" s="87"/>
      <c r="Q283" s="87"/>
      <c r="R283" s="87"/>
      <c r="S283" s="87"/>
      <c r="T283" s="87"/>
      <c r="U283" s="88"/>
      <c r="AT283" s="17" t="s">
        <v>158</v>
      </c>
      <c r="AU283" s="17" t="s">
        <v>98</v>
      </c>
    </row>
    <row r="284" s="1" customFormat="1">
      <c r="B284" s="39"/>
      <c r="C284" s="40"/>
      <c r="D284" s="244" t="s">
        <v>160</v>
      </c>
      <c r="E284" s="40"/>
      <c r="F284" s="247" t="s">
        <v>313</v>
      </c>
      <c r="G284" s="40"/>
      <c r="H284" s="40"/>
      <c r="I284" s="150"/>
      <c r="J284" s="40"/>
      <c r="K284" s="40"/>
      <c r="L284" s="44"/>
      <c r="M284" s="246"/>
      <c r="N284" s="87"/>
      <c r="O284" s="87"/>
      <c r="P284" s="87"/>
      <c r="Q284" s="87"/>
      <c r="R284" s="87"/>
      <c r="S284" s="87"/>
      <c r="T284" s="87"/>
      <c r="U284" s="88"/>
      <c r="AT284" s="17" t="s">
        <v>160</v>
      </c>
      <c r="AU284" s="17" t="s">
        <v>98</v>
      </c>
    </row>
    <row r="285" s="12" customFormat="1">
      <c r="B285" s="248"/>
      <c r="C285" s="249"/>
      <c r="D285" s="244" t="s">
        <v>162</v>
      </c>
      <c r="E285" s="250" t="s">
        <v>1</v>
      </c>
      <c r="F285" s="251" t="s">
        <v>314</v>
      </c>
      <c r="G285" s="249"/>
      <c r="H285" s="250" t="s">
        <v>1</v>
      </c>
      <c r="I285" s="252"/>
      <c r="J285" s="249"/>
      <c r="K285" s="249"/>
      <c r="L285" s="253"/>
      <c r="M285" s="254"/>
      <c r="N285" s="255"/>
      <c r="O285" s="255"/>
      <c r="P285" s="255"/>
      <c r="Q285" s="255"/>
      <c r="R285" s="255"/>
      <c r="S285" s="255"/>
      <c r="T285" s="255"/>
      <c r="U285" s="256"/>
      <c r="AT285" s="257" t="s">
        <v>162</v>
      </c>
      <c r="AU285" s="257" t="s">
        <v>98</v>
      </c>
      <c r="AV285" s="12" t="s">
        <v>23</v>
      </c>
      <c r="AW285" s="12" t="s">
        <v>48</v>
      </c>
      <c r="AX285" s="12" t="s">
        <v>91</v>
      </c>
      <c r="AY285" s="257" t="s">
        <v>148</v>
      </c>
    </row>
    <row r="286" s="13" customFormat="1">
      <c r="B286" s="258"/>
      <c r="C286" s="259"/>
      <c r="D286" s="244" t="s">
        <v>162</v>
      </c>
      <c r="E286" s="260" t="s">
        <v>1</v>
      </c>
      <c r="F286" s="261" t="s">
        <v>315</v>
      </c>
      <c r="G286" s="259"/>
      <c r="H286" s="262">
        <v>1172.0999999999999</v>
      </c>
      <c r="I286" s="263"/>
      <c r="J286" s="259"/>
      <c r="K286" s="259"/>
      <c r="L286" s="264"/>
      <c r="M286" s="265"/>
      <c r="N286" s="266"/>
      <c r="O286" s="266"/>
      <c r="P286" s="266"/>
      <c r="Q286" s="266"/>
      <c r="R286" s="266"/>
      <c r="S286" s="266"/>
      <c r="T286" s="266"/>
      <c r="U286" s="267"/>
      <c r="AT286" s="268" t="s">
        <v>162</v>
      </c>
      <c r="AU286" s="268" t="s">
        <v>98</v>
      </c>
      <c r="AV286" s="13" t="s">
        <v>98</v>
      </c>
      <c r="AW286" s="13" t="s">
        <v>48</v>
      </c>
      <c r="AX286" s="13" t="s">
        <v>91</v>
      </c>
      <c r="AY286" s="268" t="s">
        <v>148</v>
      </c>
    </row>
    <row r="287" s="1" customFormat="1" ht="24" customHeight="1">
      <c r="B287" s="39"/>
      <c r="C287" s="231" t="s">
        <v>316</v>
      </c>
      <c r="D287" s="231" t="s">
        <v>151</v>
      </c>
      <c r="E287" s="232" t="s">
        <v>317</v>
      </c>
      <c r="F287" s="233" t="s">
        <v>318</v>
      </c>
      <c r="G287" s="234" t="s">
        <v>261</v>
      </c>
      <c r="H287" s="235">
        <v>287</v>
      </c>
      <c r="I287" s="236"/>
      <c r="J287" s="237">
        <f>ROUND(I287*H287,2)</f>
        <v>0</v>
      </c>
      <c r="K287" s="233" t="s">
        <v>155</v>
      </c>
      <c r="L287" s="44"/>
      <c r="M287" s="238" t="s">
        <v>1</v>
      </c>
      <c r="N287" s="239" t="s">
        <v>56</v>
      </c>
      <c r="O287" s="87"/>
      <c r="P287" s="240">
        <f>O287*H287</f>
        <v>0</v>
      </c>
      <c r="Q287" s="240">
        <v>0</v>
      </c>
      <c r="R287" s="240">
        <f>Q287*H287</f>
        <v>0</v>
      </c>
      <c r="S287" s="240">
        <v>0</v>
      </c>
      <c r="T287" s="240">
        <f>S287*H287</f>
        <v>0</v>
      </c>
      <c r="U287" s="241" t="s">
        <v>1</v>
      </c>
      <c r="AR287" s="242" t="s">
        <v>156</v>
      </c>
      <c r="AT287" s="242" t="s">
        <v>151</v>
      </c>
      <c r="AU287" s="242" t="s">
        <v>98</v>
      </c>
      <c r="AY287" s="17" t="s">
        <v>148</v>
      </c>
      <c r="BE287" s="243">
        <f>IF(N287="základní",J287,0)</f>
        <v>0</v>
      </c>
      <c r="BF287" s="243">
        <f>IF(N287="snížená",J287,0)</f>
        <v>0</v>
      </c>
      <c r="BG287" s="243">
        <f>IF(N287="zákl. přenesená",J287,0)</f>
        <v>0</v>
      </c>
      <c r="BH287" s="243">
        <f>IF(N287="sníž. přenesená",J287,0)</f>
        <v>0</v>
      </c>
      <c r="BI287" s="243">
        <f>IF(N287="nulová",J287,0)</f>
        <v>0</v>
      </c>
      <c r="BJ287" s="17" t="s">
        <v>23</v>
      </c>
      <c r="BK287" s="243">
        <f>ROUND(I287*H287,2)</f>
        <v>0</v>
      </c>
      <c r="BL287" s="17" t="s">
        <v>156</v>
      </c>
      <c r="BM287" s="242" t="s">
        <v>319</v>
      </c>
    </row>
    <row r="288" s="1" customFormat="1">
      <c r="B288" s="39"/>
      <c r="C288" s="40"/>
      <c r="D288" s="244" t="s">
        <v>158</v>
      </c>
      <c r="E288" s="40"/>
      <c r="F288" s="245" t="s">
        <v>320</v>
      </c>
      <c r="G288" s="40"/>
      <c r="H288" s="40"/>
      <c r="I288" s="150"/>
      <c r="J288" s="40"/>
      <c r="K288" s="40"/>
      <c r="L288" s="44"/>
      <c r="M288" s="246"/>
      <c r="N288" s="87"/>
      <c r="O288" s="87"/>
      <c r="P288" s="87"/>
      <c r="Q288" s="87"/>
      <c r="R288" s="87"/>
      <c r="S288" s="87"/>
      <c r="T288" s="87"/>
      <c r="U288" s="88"/>
      <c r="AT288" s="17" t="s">
        <v>158</v>
      </c>
      <c r="AU288" s="17" t="s">
        <v>98</v>
      </c>
    </row>
    <row r="289" s="1" customFormat="1">
      <c r="B289" s="39"/>
      <c r="C289" s="40"/>
      <c r="D289" s="244" t="s">
        <v>160</v>
      </c>
      <c r="E289" s="40"/>
      <c r="F289" s="247" t="s">
        <v>321</v>
      </c>
      <c r="G289" s="40"/>
      <c r="H289" s="40"/>
      <c r="I289" s="150"/>
      <c r="J289" s="40"/>
      <c r="K289" s="40"/>
      <c r="L289" s="44"/>
      <c r="M289" s="246"/>
      <c r="N289" s="87"/>
      <c r="O289" s="87"/>
      <c r="P289" s="87"/>
      <c r="Q289" s="87"/>
      <c r="R289" s="87"/>
      <c r="S289" s="87"/>
      <c r="T289" s="87"/>
      <c r="U289" s="88"/>
      <c r="AT289" s="17" t="s">
        <v>160</v>
      </c>
      <c r="AU289" s="17" t="s">
        <v>98</v>
      </c>
    </row>
    <row r="290" s="12" customFormat="1">
      <c r="B290" s="248"/>
      <c r="C290" s="249"/>
      <c r="D290" s="244" t="s">
        <v>162</v>
      </c>
      <c r="E290" s="250" t="s">
        <v>1</v>
      </c>
      <c r="F290" s="251" t="s">
        <v>322</v>
      </c>
      <c r="G290" s="249"/>
      <c r="H290" s="250" t="s">
        <v>1</v>
      </c>
      <c r="I290" s="252"/>
      <c r="J290" s="249"/>
      <c r="K290" s="249"/>
      <c r="L290" s="253"/>
      <c r="M290" s="254"/>
      <c r="N290" s="255"/>
      <c r="O290" s="255"/>
      <c r="P290" s="255"/>
      <c r="Q290" s="255"/>
      <c r="R290" s="255"/>
      <c r="S290" s="255"/>
      <c r="T290" s="255"/>
      <c r="U290" s="256"/>
      <c r="AT290" s="257" t="s">
        <v>162</v>
      </c>
      <c r="AU290" s="257" t="s">
        <v>98</v>
      </c>
      <c r="AV290" s="12" t="s">
        <v>23</v>
      </c>
      <c r="AW290" s="12" t="s">
        <v>48</v>
      </c>
      <c r="AX290" s="12" t="s">
        <v>91</v>
      </c>
      <c r="AY290" s="257" t="s">
        <v>148</v>
      </c>
    </row>
    <row r="291" s="13" customFormat="1">
      <c r="B291" s="258"/>
      <c r="C291" s="259"/>
      <c r="D291" s="244" t="s">
        <v>162</v>
      </c>
      <c r="E291" s="260" t="s">
        <v>1</v>
      </c>
      <c r="F291" s="261" t="s">
        <v>323</v>
      </c>
      <c r="G291" s="259"/>
      <c r="H291" s="262">
        <v>287</v>
      </c>
      <c r="I291" s="263"/>
      <c r="J291" s="259"/>
      <c r="K291" s="259"/>
      <c r="L291" s="264"/>
      <c r="M291" s="265"/>
      <c r="N291" s="266"/>
      <c r="O291" s="266"/>
      <c r="P291" s="266"/>
      <c r="Q291" s="266"/>
      <c r="R291" s="266"/>
      <c r="S291" s="266"/>
      <c r="T291" s="266"/>
      <c r="U291" s="267"/>
      <c r="AT291" s="268" t="s">
        <v>162</v>
      </c>
      <c r="AU291" s="268" t="s">
        <v>98</v>
      </c>
      <c r="AV291" s="13" t="s">
        <v>98</v>
      </c>
      <c r="AW291" s="13" t="s">
        <v>48</v>
      </c>
      <c r="AX291" s="13" t="s">
        <v>91</v>
      </c>
      <c r="AY291" s="268" t="s">
        <v>148</v>
      </c>
    </row>
    <row r="292" s="11" customFormat="1" ht="22.8" customHeight="1">
      <c r="B292" s="215"/>
      <c r="C292" s="216"/>
      <c r="D292" s="217" t="s">
        <v>90</v>
      </c>
      <c r="E292" s="229" t="s">
        <v>324</v>
      </c>
      <c r="F292" s="229" t="s">
        <v>325</v>
      </c>
      <c r="G292" s="216"/>
      <c r="H292" s="216"/>
      <c r="I292" s="219"/>
      <c r="J292" s="230">
        <f>BK292</f>
        <v>0</v>
      </c>
      <c r="K292" s="216"/>
      <c r="L292" s="221"/>
      <c r="M292" s="222"/>
      <c r="N292" s="223"/>
      <c r="O292" s="223"/>
      <c r="P292" s="224">
        <f>SUM(P293:P347)</f>
        <v>0</v>
      </c>
      <c r="Q292" s="223"/>
      <c r="R292" s="224">
        <f>SUM(R293:R347)</f>
        <v>580.81831379999994</v>
      </c>
      <c r="S292" s="223"/>
      <c r="T292" s="224">
        <f>SUM(T293:T347)</f>
        <v>0</v>
      </c>
      <c r="U292" s="225"/>
      <c r="AR292" s="226" t="s">
        <v>23</v>
      </c>
      <c r="AT292" s="227" t="s">
        <v>90</v>
      </c>
      <c r="AU292" s="227" t="s">
        <v>23</v>
      </c>
      <c r="AY292" s="226" t="s">
        <v>148</v>
      </c>
      <c r="BK292" s="228">
        <f>SUM(BK293:BK347)</f>
        <v>0</v>
      </c>
    </row>
    <row r="293" s="1" customFormat="1" ht="16.5" customHeight="1">
      <c r="B293" s="39"/>
      <c r="C293" s="231" t="s">
        <v>326</v>
      </c>
      <c r="D293" s="231" t="s">
        <v>151</v>
      </c>
      <c r="E293" s="232" t="s">
        <v>327</v>
      </c>
      <c r="F293" s="233" t="s">
        <v>328</v>
      </c>
      <c r="G293" s="234" t="s">
        <v>261</v>
      </c>
      <c r="H293" s="235">
        <v>287</v>
      </c>
      <c r="I293" s="236"/>
      <c r="J293" s="237">
        <f>ROUND(I293*H293,2)</f>
        <v>0</v>
      </c>
      <c r="K293" s="233" t="s">
        <v>155</v>
      </c>
      <c r="L293" s="44"/>
      <c r="M293" s="238" t="s">
        <v>1</v>
      </c>
      <c r="N293" s="239" t="s">
        <v>56</v>
      </c>
      <c r="O293" s="87"/>
      <c r="P293" s="240">
        <f>O293*H293</f>
        <v>0</v>
      </c>
      <c r="Q293" s="240">
        <v>0.1012</v>
      </c>
      <c r="R293" s="240">
        <f>Q293*H293</f>
        <v>29.0444</v>
      </c>
      <c r="S293" s="240">
        <v>0</v>
      </c>
      <c r="T293" s="240">
        <f>S293*H293</f>
        <v>0</v>
      </c>
      <c r="U293" s="241" t="s">
        <v>1</v>
      </c>
      <c r="AR293" s="242" t="s">
        <v>156</v>
      </c>
      <c r="AT293" s="242" t="s">
        <v>151</v>
      </c>
      <c r="AU293" s="242" t="s">
        <v>98</v>
      </c>
      <c r="AY293" s="17" t="s">
        <v>148</v>
      </c>
      <c r="BE293" s="243">
        <f>IF(N293="základní",J293,0)</f>
        <v>0</v>
      </c>
      <c r="BF293" s="243">
        <f>IF(N293="snížená",J293,0)</f>
        <v>0</v>
      </c>
      <c r="BG293" s="243">
        <f>IF(N293="zákl. přenesená",J293,0)</f>
        <v>0</v>
      </c>
      <c r="BH293" s="243">
        <f>IF(N293="sníž. přenesená",J293,0)</f>
        <v>0</v>
      </c>
      <c r="BI293" s="243">
        <f>IF(N293="nulová",J293,0)</f>
        <v>0</v>
      </c>
      <c r="BJ293" s="17" t="s">
        <v>23</v>
      </c>
      <c r="BK293" s="243">
        <f>ROUND(I293*H293,2)</f>
        <v>0</v>
      </c>
      <c r="BL293" s="17" t="s">
        <v>156</v>
      </c>
      <c r="BM293" s="242" t="s">
        <v>329</v>
      </c>
    </row>
    <row r="294" s="1" customFormat="1">
      <c r="B294" s="39"/>
      <c r="C294" s="40"/>
      <c r="D294" s="244" t="s">
        <v>158</v>
      </c>
      <c r="E294" s="40"/>
      <c r="F294" s="245" t="s">
        <v>330</v>
      </c>
      <c r="G294" s="40"/>
      <c r="H294" s="40"/>
      <c r="I294" s="150"/>
      <c r="J294" s="40"/>
      <c r="K294" s="40"/>
      <c r="L294" s="44"/>
      <c r="M294" s="246"/>
      <c r="N294" s="87"/>
      <c r="O294" s="87"/>
      <c r="P294" s="87"/>
      <c r="Q294" s="87"/>
      <c r="R294" s="87"/>
      <c r="S294" s="87"/>
      <c r="T294" s="87"/>
      <c r="U294" s="88"/>
      <c r="AT294" s="17" t="s">
        <v>158</v>
      </c>
      <c r="AU294" s="17" t="s">
        <v>98</v>
      </c>
    </row>
    <row r="295" s="12" customFormat="1">
      <c r="B295" s="248"/>
      <c r="C295" s="249"/>
      <c r="D295" s="244" t="s">
        <v>162</v>
      </c>
      <c r="E295" s="250" t="s">
        <v>1</v>
      </c>
      <c r="F295" s="251" t="s">
        <v>331</v>
      </c>
      <c r="G295" s="249"/>
      <c r="H295" s="250" t="s">
        <v>1</v>
      </c>
      <c r="I295" s="252"/>
      <c r="J295" s="249"/>
      <c r="K295" s="249"/>
      <c r="L295" s="253"/>
      <c r="M295" s="254"/>
      <c r="N295" s="255"/>
      <c r="O295" s="255"/>
      <c r="P295" s="255"/>
      <c r="Q295" s="255"/>
      <c r="R295" s="255"/>
      <c r="S295" s="255"/>
      <c r="T295" s="255"/>
      <c r="U295" s="256"/>
      <c r="AT295" s="257" t="s">
        <v>162</v>
      </c>
      <c r="AU295" s="257" t="s">
        <v>98</v>
      </c>
      <c r="AV295" s="12" t="s">
        <v>23</v>
      </c>
      <c r="AW295" s="12" t="s">
        <v>48</v>
      </c>
      <c r="AX295" s="12" t="s">
        <v>91</v>
      </c>
      <c r="AY295" s="257" t="s">
        <v>148</v>
      </c>
    </row>
    <row r="296" s="13" customFormat="1">
      <c r="B296" s="258"/>
      <c r="C296" s="259"/>
      <c r="D296" s="244" t="s">
        <v>162</v>
      </c>
      <c r="E296" s="260" t="s">
        <v>1</v>
      </c>
      <c r="F296" s="261" t="s">
        <v>323</v>
      </c>
      <c r="G296" s="259"/>
      <c r="H296" s="262">
        <v>287</v>
      </c>
      <c r="I296" s="263"/>
      <c r="J296" s="259"/>
      <c r="K296" s="259"/>
      <c r="L296" s="264"/>
      <c r="M296" s="265"/>
      <c r="N296" s="266"/>
      <c r="O296" s="266"/>
      <c r="P296" s="266"/>
      <c r="Q296" s="266"/>
      <c r="R296" s="266"/>
      <c r="S296" s="266"/>
      <c r="T296" s="266"/>
      <c r="U296" s="267"/>
      <c r="AT296" s="268" t="s">
        <v>162</v>
      </c>
      <c r="AU296" s="268" t="s">
        <v>98</v>
      </c>
      <c r="AV296" s="13" t="s">
        <v>98</v>
      </c>
      <c r="AW296" s="13" t="s">
        <v>48</v>
      </c>
      <c r="AX296" s="13" t="s">
        <v>91</v>
      </c>
      <c r="AY296" s="268" t="s">
        <v>148</v>
      </c>
    </row>
    <row r="297" s="1" customFormat="1" ht="16.5" customHeight="1">
      <c r="B297" s="39"/>
      <c r="C297" s="231" t="s">
        <v>332</v>
      </c>
      <c r="D297" s="231" t="s">
        <v>151</v>
      </c>
      <c r="E297" s="232" t="s">
        <v>333</v>
      </c>
      <c r="F297" s="233" t="s">
        <v>334</v>
      </c>
      <c r="G297" s="234" t="s">
        <v>261</v>
      </c>
      <c r="H297" s="235">
        <v>521</v>
      </c>
      <c r="I297" s="236"/>
      <c r="J297" s="237">
        <f>ROUND(I297*H297,2)</f>
        <v>0</v>
      </c>
      <c r="K297" s="233" t="s">
        <v>155</v>
      </c>
      <c r="L297" s="44"/>
      <c r="M297" s="238" t="s">
        <v>1</v>
      </c>
      <c r="N297" s="239" t="s">
        <v>56</v>
      </c>
      <c r="O297" s="87"/>
      <c r="P297" s="240">
        <f>O297*H297</f>
        <v>0</v>
      </c>
      <c r="Q297" s="240">
        <v>0.18906999999999999</v>
      </c>
      <c r="R297" s="240">
        <f>Q297*H297</f>
        <v>98.505469999999988</v>
      </c>
      <c r="S297" s="240">
        <v>0</v>
      </c>
      <c r="T297" s="240">
        <f>S297*H297</f>
        <v>0</v>
      </c>
      <c r="U297" s="241" t="s">
        <v>1</v>
      </c>
      <c r="AR297" s="242" t="s">
        <v>156</v>
      </c>
      <c r="AT297" s="242" t="s">
        <v>151</v>
      </c>
      <c r="AU297" s="242" t="s">
        <v>98</v>
      </c>
      <c r="AY297" s="17" t="s">
        <v>148</v>
      </c>
      <c r="BE297" s="243">
        <f>IF(N297="základní",J297,0)</f>
        <v>0</v>
      </c>
      <c r="BF297" s="243">
        <f>IF(N297="snížená",J297,0)</f>
        <v>0</v>
      </c>
      <c r="BG297" s="243">
        <f>IF(N297="zákl. přenesená",J297,0)</f>
        <v>0</v>
      </c>
      <c r="BH297" s="243">
        <f>IF(N297="sníž. přenesená",J297,0)</f>
        <v>0</v>
      </c>
      <c r="BI297" s="243">
        <f>IF(N297="nulová",J297,0)</f>
        <v>0</v>
      </c>
      <c r="BJ297" s="17" t="s">
        <v>23</v>
      </c>
      <c r="BK297" s="243">
        <f>ROUND(I297*H297,2)</f>
        <v>0</v>
      </c>
      <c r="BL297" s="17" t="s">
        <v>156</v>
      </c>
      <c r="BM297" s="242" t="s">
        <v>335</v>
      </c>
    </row>
    <row r="298" s="1" customFormat="1">
      <c r="B298" s="39"/>
      <c r="C298" s="40"/>
      <c r="D298" s="244" t="s">
        <v>158</v>
      </c>
      <c r="E298" s="40"/>
      <c r="F298" s="245" t="s">
        <v>336</v>
      </c>
      <c r="G298" s="40"/>
      <c r="H298" s="40"/>
      <c r="I298" s="150"/>
      <c r="J298" s="40"/>
      <c r="K298" s="40"/>
      <c r="L298" s="44"/>
      <c r="M298" s="246"/>
      <c r="N298" s="87"/>
      <c r="O298" s="87"/>
      <c r="P298" s="87"/>
      <c r="Q298" s="87"/>
      <c r="R298" s="87"/>
      <c r="S298" s="87"/>
      <c r="T298" s="87"/>
      <c r="U298" s="88"/>
      <c r="AT298" s="17" t="s">
        <v>158</v>
      </c>
      <c r="AU298" s="17" t="s">
        <v>98</v>
      </c>
    </row>
    <row r="299" s="12" customFormat="1">
      <c r="B299" s="248"/>
      <c r="C299" s="249"/>
      <c r="D299" s="244" t="s">
        <v>162</v>
      </c>
      <c r="E299" s="250" t="s">
        <v>1</v>
      </c>
      <c r="F299" s="251" t="s">
        <v>337</v>
      </c>
      <c r="G299" s="249"/>
      <c r="H299" s="250" t="s">
        <v>1</v>
      </c>
      <c r="I299" s="252"/>
      <c r="J299" s="249"/>
      <c r="K299" s="249"/>
      <c r="L299" s="253"/>
      <c r="M299" s="254"/>
      <c r="N299" s="255"/>
      <c r="O299" s="255"/>
      <c r="P299" s="255"/>
      <c r="Q299" s="255"/>
      <c r="R299" s="255"/>
      <c r="S299" s="255"/>
      <c r="T299" s="255"/>
      <c r="U299" s="256"/>
      <c r="AT299" s="257" t="s">
        <v>162</v>
      </c>
      <c r="AU299" s="257" t="s">
        <v>98</v>
      </c>
      <c r="AV299" s="12" t="s">
        <v>23</v>
      </c>
      <c r="AW299" s="12" t="s">
        <v>48</v>
      </c>
      <c r="AX299" s="12" t="s">
        <v>91</v>
      </c>
      <c r="AY299" s="257" t="s">
        <v>148</v>
      </c>
    </row>
    <row r="300" s="13" customFormat="1">
      <c r="B300" s="258"/>
      <c r="C300" s="259"/>
      <c r="D300" s="244" t="s">
        <v>162</v>
      </c>
      <c r="E300" s="260" t="s">
        <v>1</v>
      </c>
      <c r="F300" s="261" t="s">
        <v>338</v>
      </c>
      <c r="G300" s="259"/>
      <c r="H300" s="262">
        <v>521</v>
      </c>
      <c r="I300" s="263"/>
      <c r="J300" s="259"/>
      <c r="K300" s="259"/>
      <c r="L300" s="264"/>
      <c r="M300" s="265"/>
      <c r="N300" s="266"/>
      <c r="O300" s="266"/>
      <c r="P300" s="266"/>
      <c r="Q300" s="266"/>
      <c r="R300" s="266"/>
      <c r="S300" s="266"/>
      <c r="T300" s="266"/>
      <c r="U300" s="267"/>
      <c r="AT300" s="268" t="s">
        <v>162</v>
      </c>
      <c r="AU300" s="268" t="s">
        <v>98</v>
      </c>
      <c r="AV300" s="13" t="s">
        <v>98</v>
      </c>
      <c r="AW300" s="13" t="s">
        <v>48</v>
      </c>
      <c r="AX300" s="13" t="s">
        <v>91</v>
      </c>
      <c r="AY300" s="268" t="s">
        <v>148</v>
      </c>
    </row>
    <row r="301" s="1" customFormat="1" ht="16.5" customHeight="1">
      <c r="B301" s="39"/>
      <c r="C301" s="231" t="s">
        <v>339</v>
      </c>
      <c r="D301" s="231" t="s">
        <v>151</v>
      </c>
      <c r="E301" s="232" t="s">
        <v>340</v>
      </c>
      <c r="F301" s="233" t="s">
        <v>341</v>
      </c>
      <c r="G301" s="234" t="s">
        <v>261</v>
      </c>
      <c r="H301" s="235">
        <v>749.26999999999998</v>
      </c>
      <c r="I301" s="236"/>
      <c r="J301" s="237">
        <f>ROUND(I301*H301,2)</f>
        <v>0</v>
      </c>
      <c r="K301" s="233" t="s">
        <v>155</v>
      </c>
      <c r="L301" s="44"/>
      <c r="M301" s="238" t="s">
        <v>1</v>
      </c>
      <c r="N301" s="239" t="s">
        <v>56</v>
      </c>
      <c r="O301" s="87"/>
      <c r="P301" s="240">
        <f>O301*H301</f>
        <v>0</v>
      </c>
      <c r="Q301" s="240">
        <v>0.27994000000000002</v>
      </c>
      <c r="R301" s="240">
        <f>Q301*H301</f>
        <v>209.75064380000001</v>
      </c>
      <c r="S301" s="240">
        <v>0</v>
      </c>
      <c r="T301" s="240">
        <f>S301*H301</f>
        <v>0</v>
      </c>
      <c r="U301" s="241" t="s">
        <v>1</v>
      </c>
      <c r="AR301" s="242" t="s">
        <v>156</v>
      </c>
      <c r="AT301" s="242" t="s">
        <v>151</v>
      </c>
      <c r="AU301" s="242" t="s">
        <v>98</v>
      </c>
      <c r="AY301" s="17" t="s">
        <v>148</v>
      </c>
      <c r="BE301" s="243">
        <f>IF(N301="základní",J301,0)</f>
        <v>0</v>
      </c>
      <c r="BF301" s="243">
        <f>IF(N301="snížená",J301,0)</f>
        <v>0</v>
      </c>
      <c r="BG301" s="243">
        <f>IF(N301="zákl. přenesená",J301,0)</f>
        <v>0</v>
      </c>
      <c r="BH301" s="243">
        <f>IF(N301="sníž. přenesená",J301,0)</f>
        <v>0</v>
      </c>
      <c r="BI301" s="243">
        <f>IF(N301="nulová",J301,0)</f>
        <v>0</v>
      </c>
      <c r="BJ301" s="17" t="s">
        <v>23</v>
      </c>
      <c r="BK301" s="243">
        <f>ROUND(I301*H301,2)</f>
        <v>0</v>
      </c>
      <c r="BL301" s="17" t="s">
        <v>156</v>
      </c>
      <c r="BM301" s="242" t="s">
        <v>342</v>
      </c>
    </row>
    <row r="302" s="1" customFormat="1">
      <c r="B302" s="39"/>
      <c r="C302" s="40"/>
      <c r="D302" s="244" t="s">
        <v>158</v>
      </c>
      <c r="E302" s="40"/>
      <c r="F302" s="245" t="s">
        <v>343</v>
      </c>
      <c r="G302" s="40"/>
      <c r="H302" s="40"/>
      <c r="I302" s="150"/>
      <c r="J302" s="40"/>
      <c r="K302" s="40"/>
      <c r="L302" s="44"/>
      <c r="M302" s="246"/>
      <c r="N302" s="87"/>
      <c r="O302" s="87"/>
      <c r="P302" s="87"/>
      <c r="Q302" s="87"/>
      <c r="R302" s="87"/>
      <c r="S302" s="87"/>
      <c r="T302" s="87"/>
      <c r="U302" s="88"/>
      <c r="AT302" s="17" t="s">
        <v>158</v>
      </c>
      <c r="AU302" s="17" t="s">
        <v>98</v>
      </c>
    </row>
    <row r="303" s="12" customFormat="1">
      <c r="B303" s="248"/>
      <c r="C303" s="249"/>
      <c r="D303" s="244" t="s">
        <v>162</v>
      </c>
      <c r="E303" s="250" t="s">
        <v>1</v>
      </c>
      <c r="F303" s="251" t="s">
        <v>344</v>
      </c>
      <c r="G303" s="249"/>
      <c r="H303" s="250" t="s">
        <v>1</v>
      </c>
      <c r="I303" s="252"/>
      <c r="J303" s="249"/>
      <c r="K303" s="249"/>
      <c r="L303" s="253"/>
      <c r="M303" s="254"/>
      <c r="N303" s="255"/>
      <c r="O303" s="255"/>
      <c r="P303" s="255"/>
      <c r="Q303" s="255"/>
      <c r="R303" s="255"/>
      <c r="S303" s="255"/>
      <c r="T303" s="255"/>
      <c r="U303" s="256"/>
      <c r="AT303" s="257" t="s">
        <v>162</v>
      </c>
      <c r="AU303" s="257" t="s">
        <v>98</v>
      </c>
      <c r="AV303" s="12" t="s">
        <v>23</v>
      </c>
      <c r="AW303" s="12" t="s">
        <v>48</v>
      </c>
      <c r="AX303" s="12" t="s">
        <v>91</v>
      </c>
      <c r="AY303" s="257" t="s">
        <v>148</v>
      </c>
    </row>
    <row r="304" s="13" customFormat="1">
      <c r="B304" s="258"/>
      <c r="C304" s="259"/>
      <c r="D304" s="244" t="s">
        <v>162</v>
      </c>
      <c r="E304" s="260" t="s">
        <v>1</v>
      </c>
      <c r="F304" s="261" t="s">
        <v>345</v>
      </c>
      <c r="G304" s="259"/>
      <c r="H304" s="262">
        <v>368</v>
      </c>
      <c r="I304" s="263"/>
      <c r="J304" s="259"/>
      <c r="K304" s="259"/>
      <c r="L304" s="264"/>
      <c r="M304" s="265"/>
      <c r="N304" s="266"/>
      <c r="O304" s="266"/>
      <c r="P304" s="266"/>
      <c r="Q304" s="266"/>
      <c r="R304" s="266"/>
      <c r="S304" s="266"/>
      <c r="T304" s="266"/>
      <c r="U304" s="267"/>
      <c r="AT304" s="268" t="s">
        <v>162</v>
      </c>
      <c r="AU304" s="268" t="s">
        <v>98</v>
      </c>
      <c r="AV304" s="13" t="s">
        <v>98</v>
      </c>
      <c r="AW304" s="13" t="s">
        <v>48</v>
      </c>
      <c r="AX304" s="13" t="s">
        <v>91</v>
      </c>
      <c r="AY304" s="268" t="s">
        <v>148</v>
      </c>
    </row>
    <row r="305" s="12" customFormat="1">
      <c r="B305" s="248"/>
      <c r="C305" s="249"/>
      <c r="D305" s="244" t="s">
        <v>162</v>
      </c>
      <c r="E305" s="250" t="s">
        <v>1</v>
      </c>
      <c r="F305" s="251" t="s">
        <v>346</v>
      </c>
      <c r="G305" s="249"/>
      <c r="H305" s="250" t="s">
        <v>1</v>
      </c>
      <c r="I305" s="252"/>
      <c r="J305" s="249"/>
      <c r="K305" s="249"/>
      <c r="L305" s="253"/>
      <c r="M305" s="254"/>
      <c r="N305" s="255"/>
      <c r="O305" s="255"/>
      <c r="P305" s="255"/>
      <c r="Q305" s="255"/>
      <c r="R305" s="255"/>
      <c r="S305" s="255"/>
      <c r="T305" s="255"/>
      <c r="U305" s="256"/>
      <c r="AT305" s="257" t="s">
        <v>162</v>
      </c>
      <c r="AU305" s="257" t="s">
        <v>98</v>
      </c>
      <c r="AV305" s="12" t="s">
        <v>23</v>
      </c>
      <c r="AW305" s="12" t="s">
        <v>48</v>
      </c>
      <c r="AX305" s="12" t="s">
        <v>91</v>
      </c>
      <c r="AY305" s="257" t="s">
        <v>148</v>
      </c>
    </row>
    <row r="306" s="13" customFormat="1">
      <c r="B306" s="258"/>
      <c r="C306" s="259"/>
      <c r="D306" s="244" t="s">
        <v>162</v>
      </c>
      <c r="E306" s="260" t="s">
        <v>1</v>
      </c>
      <c r="F306" s="261" t="s">
        <v>347</v>
      </c>
      <c r="G306" s="259"/>
      <c r="H306" s="262">
        <v>381.26999999999998</v>
      </c>
      <c r="I306" s="263"/>
      <c r="J306" s="259"/>
      <c r="K306" s="259"/>
      <c r="L306" s="264"/>
      <c r="M306" s="265"/>
      <c r="N306" s="266"/>
      <c r="O306" s="266"/>
      <c r="P306" s="266"/>
      <c r="Q306" s="266"/>
      <c r="R306" s="266"/>
      <c r="S306" s="266"/>
      <c r="T306" s="266"/>
      <c r="U306" s="267"/>
      <c r="AT306" s="268" t="s">
        <v>162</v>
      </c>
      <c r="AU306" s="268" t="s">
        <v>98</v>
      </c>
      <c r="AV306" s="13" t="s">
        <v>98</v>
      </c>
      <c r="AW306" s="13" t="s">
        <v>48</v>
      </c>
      <c r="AX306" s="13" t="s">
        <v>91</v>
      </c>
      <c r="AY306" s="268" t="s">
        <v>148</v>
      </c>
    </row>
    <row r="307" s="1" customFormat="1" ht="16.5" customHeight="1">
      <c r="B307" s="39"/>
      <c r="C307" s="231" t="s">
        <v>348</v>
      </c>
      <c r="D307" s="231" t="s">
        <v>151</v>
      </c>
      <c r="E307" s="232" t="s">
        <v>349</v>
      </c>
      <c r="F307" s="233" t="s">
        <v>350</v>
      </c>
      <c r="G307" s="234" t="s">
        <v>261</v>
      </c>
      <c r="H307" s="235">
        <v>180</v>
      </c>
      <c r="I307" s="236"/>
      <c r="J307" s="237">
        <f>ROUND(I307*H307,2)</f>
        <v>0</v>
      </c>
      <c r="K307" s="233" t="s">
        <v>155</v>
      </c>
      <c r="L307" s="44"/>
      <c r="M307" s="238" t="s">
        <v>1</v>
      </c>
      <c r="N307" s="239" t="s">
        <v>56</v>
      </c>
      <c r="O307" s="87"/>
      <c r="P307" s="240">
        <f>O307*H307</f>
        <v>0</v>
      </c>
      <c r="Q307" s="240">
        <v>0.56699999999999995</v>
      </c>
      <c r="R307" s="240">
        <f>Q307*H307</f>
        <v>102.05999999999999</v>
      </c>
      <c r="S307" s="240">
        <v>0</v>
      </c>
      <c r="T307" s="240">
        <f>S307*H307</f>
        <v>0</v>
      </c>
      <c r="U307" s="241" t="s">
        <v>1</v>
      </c>
      <c r="AR307" s="242" t="s">
        <v>156</v>
      </c>
      <c r="AT307" s="242" t="s">
        <v>151</v>
      </c>
      <c r="AU307" s="242" t="s">
        <v>98</v>
      </c>
      <c r="AY307" s="17" t="s">
        <v>148</v>
      </c>
      <c r="BE307" s="243">
        <f>IF(N307="základní",J307,0)</f>
        <v>0</v>
      </c>
      <c r="BF307" s="243">
        <f>IF(N307="snížená",J307,0)</f>
        <v>0</v>
      </c>
      <c r="BG307" s="243">
        <f>IF(N307="zákl. přenesená",J307,0)</f>
        <v>0</v>
      </c>
      <c r="BH307" s="243">
        <f>IF(N307="sníž. přenesená",J307,0)</f>
        <v>0</v>
      </c>
      <c r="BI307" s="243">
        <f>IF(N307="nulová",J307,0)</f>
        <v>0</v>
      </c>
      <c r="BJ307" s="17" t="s">
        <v>23</v>
      </c>
      <c r="BK307" s="243">
        <f>ROUND(I307*H307,2)</f>
        <v>0</v>
      </c>
      <c r="BL307" s="17" t="s">
        <v>156</v>
      </c>
      <c r="BM307" s="242" t="s">
        <v>351</v>
      </c>
    </row>
    <row r="308" s="1" customFormat="1">
      <c r="B308" s="39"/>
      <c r="C308" s="40"/>
      <c r="D308" s="244" t="s">
        <v>158</v>
      </c>
      <c r="E308" s="40"/>
      <c r="F308" s="245" t="s">
        <v>352</v>
      </c>
      <c r="G308" s="40"/>
      <c r="H308" s="40"/>
      <c r="I308" s="150"/>
      <c r="J308" s="40"/>
      <c r="K308" s="40"/>
      <c r="L308" s="44"/>
      <c r="M308" s="246"/>
      <c r="N308" s="87"/>
      <c r="O308" s="87"/>
      <c r="P308" s="87"/>
      <c r="Q308" s="87"/>
      <c r="R308" s="87"/>
      <c r="S308" s="87"/>
      <c r="T308" s="87"/>
      <c r="U308" s="88"/>
      <c r="AT308" s="17" t="s">
        <v>158</v>
      </c>
      <c r="AU308" s="17" t="s">
        <v>98</v>
      </c>
    </row>
    <row r="309" s="12" customFormat="1">
      <c r="B309" s="248"/>
      <c r="C309" s="249"/>
      <c r="D309" s="244" t="s">
        <v>162</v>
      </c>
      <c r="E309" s="250" t="s">
        <v>1</v>
      </c>
      <c r="F309" s="251" t="s">
        <v>353</v>
      </c>
      <c r="G309" s="249"/>
      <c r="H309" s="250" t="s">
        <v>1</v>
      </c>
      <c r="I309" s="252"/>
      <c r="J309" s="249"/>
      <c r="K309" s="249"/>
      <c r="L309" s="253"/>
      <c r="M309" s="254"/>
      <c r="N309" s="255"/>
      <c r="O309" s="255"/>
      <c r="P309" s="255"/>
      <c r="Q309" s="255"/>
      <c r="R309" s="255"/>
      <c r="S309" s="255"/>
      <c r="T309" s="255"/>
      <c r="U309" s="256"/>
      <c r="AT309" s="257" t="s">
        <v>162</v>
      </c>
      <c r="AU309" s="257" t="s">
        <v>98</v>
      </c>
      <c r="AV309" s="12" t="s">
        <v>23</v>
      </c>
      <c r="AW309" s="12" t="s">
        <v>48</v>
      </c>
      <c r="AX309" s="12" t="s">
        <v>91</v>
      </c>
      <c r="AY309" s="257" t="s">
        <v>148</v>
      </c>
    </row>
    <row r="310" s="13" customFormat="1">
      <c r="B310" s="258"/>
      <c r="C310" s="259"/>
      <c r="D310" s="244" t="s">
        <v>162</v>
      </c>
      <c r="E310" s="260" t="s">
        <v>1</v>
      </c>
      <c r="F310" s="261" t="s">
        <v>354</v>
      </c>
      <c r="G310" s="259"/>
      <c r="H310" s="262">
        <v>180</v>
      </c>
      <c r="I310" s="263"/>
      <c r="J310" s="259"/>
      <c r="K310" s="259"/>
      <c r="L310" s="264"/>
      <c r="M310" s="265"/>
      <c r="N310" s="266"/>
      <c r="O310" s="266"/>
      <c r="P310" s="266"/>
      <c r="Q310" s="266"/>
      <c r="R310" s="266"/>
      <c r="S310" s="266"/>
      <c r="T310" s="266"/>
      <c r="U310" s="267"/>
      <c r="AT310" s="268" t="s">
        <v>162</v>
      </c>
      <c r="AU310" s="268" t="s">
        <v>98</v>
      </c>
      <c r="AV310" s="13" t="s">
        <v>98</v>
      </c>
      <c r="AW310" s="13" t="s">
        <v>48</v>
      </c>
      <c r="AX310" s="13" t="s">
        <v>91</v>
      </c>
      <c r="AY310" s="268" t="s">
        <v>148</v>
      </c>
    </row>
    <row r="311" s="1" customFormat="1" ht="24" customHeight="1">
      <c r="B311" s="39"/>
      <c r="C311" s="231" t="s">
        <v>355</v>
      </c>
      <c r="D311" s="231" t="s">
        <v>151</v>
      </c>
      <c r="E311" s="232" t="s">
        <v>356</v>
      </c>
      <c r="F311" s="233" t="s">
        <v>357</v>
      </c>
      <c r="G311" s="234" t="s">
        <v>261</v>
      </c>
      <c r="H311" s="235">
        <v>287</v>
      </c>
      <c r="I311" s="236"/>
      <c r="J311" s="237">
        <f>ROUND(I311*H311,2)</f>
        <v>0</v>
      </c>
      <c r="K311" s="233" t="s">
        <v>1</v>
      </c>
      <c r="L311" s="44"/>
      <c r="M311" s="238" t="s">
        <v>1</v>
      </c>
      <c r="N311" s="239" t="s">
        <v>56</v>
      </c>
      <c r="O311" s="87"/>
      <c r="P311" s="240">
        <f>O311*H311</f>
        <v>0</v>
      </c>
      <c r="Q311" s="240">
        <v>0.47749999999999998</v>
      </c>
      <c r="R311" s="240">
        <f>Q311*H311</f>
        <v>137.04249999999999</v>
      </c>
      <c r="S311" s="240">
        <v>0</v>
      </c>
      <c r="T311" s="240">
        <f>S311*H311</f>
        <v>0</v>
      </c>
      <c r="U311" s="241" t="s">
        <v>1</v>
      </c>
      <c r="AR311" s="242" t="s">
        <v>156</v>
      </c>
      <c r="AT311" s="242" t="s">
        <v>151</v>
      </c>
      <c r="AU311" s="242" t="s">
        <v>98</v>
      </c>
      <c r="AY311" s="17" t="s">
        <v>148</v>
      </c>
      <c r="BE311" s="243">
        <f>IF(N311="základní",J311,0)</f>
        <v>0</v>
      </c>
      <c r="BF311" s="243">
        <f>IF(N311="snížená",J311,0)</f>
        <v>0</v>
      </c>
      <c r="BG311" s="243">
        <f>IF(N311="zákl. přenesená",J311,0)</f>
        <v>0</v>
      </c>
      <c r="BH311" s="243">
        <f>IF(N311="sníž. přenesená",J311,0)</f>
        <v>0</v>
      </c>
      <c r="BI311" s="243">
        <f>IF(N311="nulová",J311,0)</f>
        <v>0</v>
      </c>
      <c r="BJ311" s="17" t="s">
        <v>23</v>
      </c>
      <c r="BK311" s="243">
        <f>ROUND(I311*H311,2)</f>
        <v>0</v>
      </c>
      <c r="BL311" s="17" t="s">
        <v>156</v>
      </c>
      <c r="BM311" s="242" t="s">
        <v>358</v>
      </c>
    </row>
    <row r="312" s="1" customFormat="1">
      <c r="B312" s="39"/>
      <c r="C312" s="40"/>
      <c r="D312" s="244" t="s">
        <v>158</v>
      </c>
      <c r="E312" s="40"/>
      <c r="F312" s="245" t="s">
        <v>359</v>
      </c>
      <c r="G312" s="40"/>
      <c r="H312" s="40"/>
      <c r="I312" s="150"/>
      <c r="J312" s="40"/>
      <c r="K312" s="40"/>
      <c r="L312" s="44"/>
      <c r="M312" s="246"/>
      <c r="N312" s="87"/>
      <c r="O312" s="87"/>
      <c r="P312" s="87"/>
      <c r="Q312" s="87"/>
      <c r="R312" s="87"/>
      <c r="S312" s="87"/>
      <c r="T312" s="87"/>
      <c r="U312" s="88"/>
      <c r="AT312" s="17" t="s">
        <v>158</v>
      </c>
      <c r="AU312" s="17" t="s">
        <v>98</v>
      </c>
    </row>
    <row r="313" s="12" customFormat="1">
      <c r="B313" s="248"/>
      <c r="C313" s="249"/>
      <c r="D313" s="244" t="s">
        <v>162</v>
      </c>
      <c r="E313" s="250" t="s">
        <v>1</v>
      </c>
      <c r="F313" s="251" t="s">
        <v>331</v>
      </c>
      <c r="G313" s="249"/>
      <c r="H313" s="250" t="s">
        <v>1</v>
      </c>
      <c r="I313" s="252"/>
      <c r="J313" s="249"/>
      <c r="K313" s="249"/>
      <c r="L313" s="253"/>
      <c r="M313" s="254"/>
      <c r="N313" s="255"/>
      <c r="O313" s="255"/>
      <c r="P313" s="255"/>
      <c r="Q313" s="255"/>
      <c r="R313" s="255"/>
      <c r="S313" s="255"/>
      <c r="T313" s="255"/>
      <c r="U313" s="256"/>
      <c r="AT313" s="257" t="s">
        <v>162</v>
      </c>
      <c r="AU313" s="257" t="s">
        <v>98</v>
      </c>
      <c r="AV313" s="12" t="s">
        <v>23</v>
      </c>
      <c r="AW313" s="12" t="s">
        <v>48</v>
      </c>
      <c r="AX313" s="12" t="s">
        <v>91</v>
      </c>
      <c r="AY313" s="257" t="s">
        <v>148</v>
      </c>
    </row>
    <row r="314" s="13" customFormat="1">
      <c r="B314" s="258"/>
      <c r="C314" s="259"/>
      <c r="D314" s="244" t="s">
        <v>162</v>
      </c>
      <c r="E314" s="260" t="s">
        <v>1</v>
      </c>
      <c r="F314" s="261" t="s">
        <v>323</v>
      </c>
      <c r="G314" s="259"/>
      <c r="H314" s="262">
        <v>287</v>
      </c>
      <c r="I314" s="263"/>
      <c r="J314" s="259"/>
      <c r="K314" s="259"/>
      <c r="L314" s="264"/>
      <c r="M314" s="265"/>
      <c r="N314" s="266"/>
      <c r="O314" s="266"/>
      <c r="P314" s="266"/>
      <c r="Q314" s="266"/>
      <c r="R314" s="266"/>
      <c r="S314" s="266"/>
      <c r="T314" s="266"/>
      <c r="U314" s="267"/>
      <c r="AT314" s="268" t="s">
        <v>162</v>
      </c>
      <c r="AU314" s="268" t="s">
        <v>98</v>
      </c>
      <c r="AV314" s="13" t="s">
        <v>98</v>
      </c>
      <c r="AW314" s="13" t="s">
        <v>48</v>
      </c>
      <c r="AX314" s="13" t="s">
        <v>23</v>
      </c>
      <c r="AY314" s="268" t="s">
        <v>148</v>
      </c>
    </row>
    <row r="315" s="1" customFormat="1" ht="24" customHeight="1">
      <c r="B315" s="39"/>
      <c r="C315" s="231" t="s">
        <v>360</v>
      </c>
      <c r="D315" s="231" t="s">
        <v>151</v>
      </c>
      <c r="E315" s="232" t="s">
        <v>361</v>
      </c>
      <c r="F315" s="233" t="s">
        <v>362</v>
      </c>
      <c r="G315" s="234" t="s">
        <v>261</v>
      </c>
      <c r="H315" s="235">
        <v>872</v>
      </c>
      <c r="I315" s="236"/>
      <c r="J315" s="237">
        <f>ROUND(I315*H315,2)</f>
        <v>0</v>
      </c>
      <c r="K315" s="233" t="s">
        <v>155</v>
      </c>
      <c r="L315" s="44"/>
      <c r="M315" s="238" t="s">
        <v>1</v>
      </c>
      <c r="N315" s="239" t="s">
        <v>56</v>
      </c>
      <c r="O315" s="87"/>
      <c r="P315" s="240">
        <f>O315*H315</f>
        <v>0</v>
      </c>
      <c r="Q315" s="240">
        <v>0.00060999999999999997</v>
      </c>
      <c r="R315" s="240">
        <f>Q315*H315</f>
        <v>0.53191999999999995</v>
      </c>
      <c r="S315" s="240">
        <v>0</v>
      </c>
      <c r="T315" s="240">
        <f>S315*H315</f>
        <v>0</v>
      </c>
      <c r="U315" s="241" t="s">
        <v>1</v>
      </c>
      <c r="AR315" s="242" t="s">
        <v>156</v>
      </c>
      <c r="AT315" s="242" t="s">
        <v>151</v>
      </c>
      <c r="AU315" s="242" t="s">
        <v>98</v>
      </c>
      <c r="AY315" s="17" t="s">
        <v>148</v>
      </c>
      <c r="BE315" s="243">
        <f>IF(N315="základní",J315,0)</f>
        <v>0</v>
      </c>
      <c r="BF315" s="243">
        <f>IF(N315="snížená",J315,0)</f>
        <v>0</v>
      </c>
      <c r="BG315" s="243">
        <f>IF(N315="zákl. přenesená",J315,0)</f>
        <v>0</v>
      </c>
      <c r="BH315" s="243">
        <f>IF(N315="sníž. přenesená",J315,0)</f>
        <v>0</v>
      </c>
      <c r="BI315" s="243">
        <f>IF(N315="nulová",J315,0)</f>
        <v>0</v>
      </c>
      <c r="BJ315" s="17" t="s">
        <v>23</v>
      </c>
      <c r="BK315" s="243">
        <f>ROUND(I315*H315,2)</f>
        <v>0</v>
      </c>
      <c r="BL315" s="17" t="s">
        <v>156</v>
      </c>
      <c r="BM315" s="242" t="s">
        <v>363</v>
      </c>
    </row>
    <row r="316" s="1" customFormat="1">
      <c r="B316" s="39"/>
      <c r="C316" s="40"/>
      <c r="D316" s="244" t="s">
        <v>158</v>
      </c>
      <c r="E316" s="40"/>
      <c r="F316" s="245" t="s">
        <v>364</v>
      </c>
      <c r="G316" s="40"/>
      <c r="H316" s="40"/>
      <c r="I316" s="150"/>
      <c r="J316" s="40"/>
      <c r="K316" s="40"/>
      <c r="L316" s="44"/>
      <c r="M316" s="246"/>
      <c r="N316" s="87"/>
      <c r="O316" s="87"/>
      <c r="P316" s="87"/>
      <c r="Q316" s="87"/>
      <c r="R316" s="87"/>
      <c r="S316" s="87"/>
      <c r="T316" s="87"/>
      <c r="U316" s="88"/>
      <c r="AT316" s="17" t="s">
        <v>158</v>
      </c>
      <c r="AU316" s="17" t="s">
        <v>98</v>
      </c>
    </row>
    <row r="317" s="12" customFormat="1">
      <c r="B317" s="248"/>
      <c r="C317" s="249"/>
      <c r="D317" s="244" t="s">
        <v>162</v>
      </c>
      <c r="E317" s="250" t="s">
        <v>1</v>
      </c>
      <c r="F317" s="251" t="s">
        <v>365</v>
      </c>
      <c r="G317" s="249"/>
      <c r="H317" s="250" t="s">
        <v>1</v>
      </c>
      <c r="I317" s="252"/>
      <c r="J317" s="249"/>
      <c r="K317" s="249"/>
      <c r="L317" s="253"/>
      <c r="M317" s="254"/>
      <c r="N317" s="255"/>
      <c r="O317" s="255"/>
      <c r="P317" s="255"/>
      <c r="Q317" s="255"/>
      <c r="R317" s="255"/>
      <c r="S317" s="255"/>
      <c r="T317" s="255"/>
      <c r="U317" s="256"/>
      <c r="AT317" s="257" t="s">
        <v>162</v>
      </c>
      <c r="AU317" s="257" t="s">
        <v>98</v>
      </c>
      <c r="AV317" s="12" t="s">
        <v>23</v>
      </c>
      <c r="AW317" s="12" t="s">
        <v>48</v>
      </c>
      <c r="AX317" s="12" t="s">
        <v>91</v>
      </c>
      <c r="AY317" s="257" t="s">
        <v>148</v>
      </c>
    </row>
    <row r="318" s="13" customFormat="1">
      <c r="B318" s="258"/>
      <c r="C318" s="259"/>
      <c r="D318" s="244" t="s">
        <v>162</v>
      </c>
      <c r="E318" s="260" t="s">
        <v>1</v>
      </c>
      <c r="F318" s="261" t="s">
        <v>366</v>
      </c>
      <c r="G318" s="259"/>
      <c r="H318" s="262">
        <v>872</v>
      </c>
      <c r="I318" s="263"/>
      <c r="J318" s="259"/>
      <c r="K318" s="259"/>
      <c r="L318" s="264"/>
      <c r="M318" s="265"/>
      <c r="N318" s="266"/>
      <c r="O318" s="266"/>
      <c r="P318" s="266"/>
      <c r="Q318" s="266"/>
      <c r="R318" s="266"/>
      <c r="S318" s="266"/>
      <c r="T318" s="266"/>
      <c r="U318" s="267"/>
      <c r="AT318" s="268" t="s">
        <v>162</v>
      </c>
      <c r="AU318" s="268" t="s">
        <v>98</v>
      </c>
      <c r="AV318" s="13" t="s">
        <v>98</v>
      </c>
      <c r="AW318" s="13" t="s">
        <v>48</v>
      </c>
      <c r="AX318" s="13" t="s">
        <v>91</v>
      </c>
      <c r="AY318" s="268" t="s">
        <v>148</v>
      </c>
    </row>
    <row r="319" s="1" customFormat="1" ht="24" customHeight="1">
      <c r="B319" s="39"/>
      <c r="C319" s="231" t="s">
        <v>367</v>
      </c>
      <c r="D319" s="231" t="s">
        <v>151</v>
      </c>
      <c r="E319" s="232" t="s">
        <v>368</v>
      </c>
      <c r="F319" s="233" t="s">
        <v>369</v>
      </c>
      <c r="G319" s="234" t="s">
        <v>261</v>
      </c>
      <c r="H319" s="235">
        <v>638</v>
      </c>
      <c r="I319" s="236"/>
      <c r="J319" s="237">
        <f>ROUND(I319*H319,2)</f>
        <v>0</v>
      </c>
      <c r="K319" s="233" t="s">
        <v>155</v>
      </c>
      <c r="L319" s="44"/>
      <c r="M319" s="238" t="s">
        <v>1</v>
      </c>
      <c r="N319" s="239" t="s">
        <v>56</v>
      </c>
      <c r="O319" s="87"/>
      <c r="P319" s="240">
        <f>O319*H319</f>
        <v>0</v>
      </c>
      <c r="Q319" s="240">
        <v>0.0060099999999999997</v>
      </c>
      <c r="R319" s="240">
        <f>Q319*H319</f>
        <v>3.8343799999999999</v>
      </c>
      <c r="S319" s="240">
        <v>0</v>
      </c>
      <c r="T319" s="240">
        <f>S319*H319</f>
        <v>0</v>
      </c>
      <c r="U319" s="241" t="s">
        <v>1</v>
      </c>
      <c r="AR319" s="242" t="s">
        <v>156</v>
      </c>
      <c r="AT319" s="242" t="s">
        <v>151</v>
      </c>
      <c r="AU319" s="242" t="s">
        <v>98</v>
      </c>
      <c r="AY319" s="17" t="s">
        <v>148</v>
      </c>
      <c r="BE319" s="243">
        <f>IF(N319="základní",J319,0)</f>
        <v>0</v>
      </c>
      <c r="BF319" s="243">
        <f>IF(N319="snížená",J319,0)</f>
        <v>0</v>
      </c>
      <c r="BG319" s="243">
        <f>IF(N319="zákl. přenesená",J319,0)</f>
        <v>0</v>
      </c>
      <c r="BH319" s="243">
        <f>IF(N319="sníž. přenesená",J319,0)</f>
        <v>0</v>
      </c>
      <c r="BI319" s="243">
        <f>IF(N319="nulová",J319,0)</f>
        <v>0</v>
      </c>
      <c r="BJ319" s="17" t="s">
        <v>23</v>
      </c>
      <c r="BK319" s="243">
        <f>ROUND(I319*H319,2)</f>
        <v>0</v>
      </c>
      <c r="BL319" s="17" t="s">
        <v>156</v>
      </c>
      <c r="BM319" s="242" t="s">
        <v>370</v>
      </c>
    </row>
    <row r="320" s="1" customFormat="1">
      <c r="B320" s="39"/>
      <c r="C320" s="40"/>
      <c r="D320" s="244" t="s">
        <v>158</v>
      </c>
      <c r="E320" s="40"/>
      <c r="F320" s="245" t="s">
        <v>371</v>
      </c>
      <c r="G320" s="40"/>
      <c r="H320" s="40"/>
      <c r="I320" s="150"/>
      <c r="J320" s="40"/>
      <c r="K320" s="40"/>
      <c r="L320" s="44"/>
      <c r="M320" s="246"/>
      <c r="N320" s="87"/>
      <c r="O320" s="87"/>
      <c r="P320" s="87"/>
      <c r="Q320" s="87"/>
      <c r="R320" s="87"/>
      <c r="S320" s="87"/>
      <c r="T320" s="87"/>
      <c r="U320" s="88"/>
      <c r="AT320" s="17" t="s">
        <v>158</v>
      </c>
      <c r="AU320" s="17" t="s">
        <v>98</v>
      </c>
    </row>
    <row r="321" s="12" customFormat="1">
      <c r="B321" s="248"/>
      <c r="C321" s="249"/>
      <c r="D321" s="244" t="s">
        <v>162</v>
      </c>
      <c r="E321" s="250" t="s">
        <v>1</v>
      </c>
      <c r="F321" s="251" t="s">
        <v>372</v>
      </c>
      <c r="G321" s="249"/>
      <c r="H321" s="250" t="s">
        <v>1</v>
      </c>
      <c r="I321" s="252"/>
      <c r="J321" s="249"/>
      <c r="K321" s="249"/>
      <c r="L321" s="253"/>
      <c r="M321" s="254"/>
      <c r="N321" s="255"/>
      <c r="O321" s="255"/>
      <c r="P321" s="255"/>
      <c r="Q321" s="255"/>
      <c r="R321" s="255"/>
      <c r="S321" s="255"/>
      <c r="T321" s="255"/>
      <c r="U321" s="256"/>
      <c r="AT321" s="257" t="s">
        <v>162</v>
      </c>
      <c r="AU321" s="257" t="s">
        <v>98</v>
      </c>
      <c r="AV321" s="12" t="s">
        <v>23</v>
      </c>
      <c r="AW321" s="12" t="s">
        <v>48</v>
      </c>
      <c r="AX321" s="12" t="s">
        <v>91</v>
      </c>
      <c r="AY321" s="257" t="s">
        <v>148</v>
      </c>
    </row>
    <row r="322" s="13" customFormat="1">
      <c r="B322" s="258"/>
      <c r="C322" s="259"/>
      <c r="D322" s="244" t="s">
        <v>162</v>
      </c>
      <c r="E322" s="260" t="s">
        <v>1</v>
      </c>
      <c r="F322" s="261" t="s">
        <v>338</v>
      </c>
      <c r="G322" s="259"/>
      <c r="H322" s="262">
        <v>521</v>
      </c>
      <c r="I322" s="263"/>
      <c r="J322" s="259"/>
      <c r="K322" s="259"/>
      <c r="L322" s="264"/>
      <c r="M322" s="265"/>
      <c r="N322" s="266"/>
      <c r="O322" s="266"/>
      <c r="P322" s="266"/>
      <c r="Q322" s="266"/>
      <c r="R322" s="266"/>
      <c r="S322" s="266"/>
      <c r="T322" s="266"/>
      <c r="U322" s="267"/>
      <c r="AT322" s="268" t="s">
        <v>162</v>
      </c>
      <c r="AU322" s="268" t="s">
        <v>98</v>
      </c>
      <c r="AV322" s="13" t="s">
        <v>98</v>
      </c>
      <c r="AW322" s="13" t="s">
        <v>48</v>
      </c>
      <c r="AX322" s="13" t="s">
        <v>91</v>
      </c>
      <c r="AY322" s="268" t="s">
        <v>148</v>
      </c>
    </row>
    <row r="323" s="12" customFormat="1">
      <c r="B323" s="248"/>
      <c r="C323" s="249"/>
      <c r="D323" s="244" t="s">
        <v>162</v>
      </c>
      <c r="E323" s="250" t="s">
        <v>1</v>
      </c>
      <c r="F323" s="251" t="s">
        <v>373</v>
      </c>
      <c r="G323" s="249"/>
      <c r="H323" s="250" t="s">
        <v>1</v>
      </c>
      <c r="I323" s="252"/>
      <c r="J323" s="249"/>
      <c r="K323" s="249"/>
      <c r="L323" s="253"/>
      <c r="M323" s="254"/>
      <c r="N323" s="255"/>
      <c r="O323" s="255"/>
      <c r="P323" s="255"/>
      <c r="Q323" s="255"/>
      <c r="R323" s="255"/>
      <c r="S323" s="255"/>
      <c r="T323" s="255"/>
      <c r="U323" s="256"/>
      <c r="AT323" s="257" t="s">
        <v>162</v>
      </c>
      <c r="AU323" s="257" t="s">
        <v>98</v>
      </c>
      <c r="AV323" s="12" t="s">
        <v>23</v>
      </c>
      <c r="AW323" s="12" t="s">
        <v>48</v>
      </c>
      <c r="AX323" s="12" t="s">
        <v>91</v>
      </c>
      <c r="AY323" s="257" t="s">
        <v>148</v>
      </c>
    </row>
    <row r="324" s="13" customFormat="1">
      <c r="B324" s="258"/>
      <c r="C324" s="259"/>
      <c r="D324" s="244" t="s">
        <v>162</v>
      </c>
      <c r="E324" s="260" t="s">
        <v>1</v>
      </c>
      <c r="F324" s="261" t="s">
        <v>374</v>
      </c>
      <c r="G324" s="259"/>
      <c r="H324" s="262">
        <v>117</v>
      </c>
      <c r="I324" s="263"/>
      <c r="J324" s="259"/>
      <c r="K324" s="259"/>
      <c r="L324" s="264"/>
      <c r="M324" s="265"/>
      <c r="N324" s="266"/>
      <c r="O324" s="266"/>
      <c r="P324" s="266"/>
      <c r="Q324" s="266"/>
      <c r="R324" s="266"/>
      <c r="S324" s="266"/>
      <c r="T324" s="266"/>
      <c r="U324" s="267"/>
      <c r="AT324" s="268" t="s">
        <v>162</v>
      </c>
      <c r="AU324" s="268" t="s">
        <v>98</v>
      </c>
      <c r="AV324" s="13" t="s">
        <v>98</v>
      </c>
      <c r="AW324" s="13" t="s">
        <v>48</v>
      </c>
      <c r="AX324" s="13" t="s">
        <v>91</v>
      </c>
      <c r="AY324" s="268" t="s">
        <v>148</v>
      </c>
    </row>
    <row r="325" s="1" customFormat="1" ht="24" customHeight="1">
      <c r="B325" s="39"/>
      <c r="C325" s="231" t="s">
        <v>375</v>
      </c>
      <c r="D325" s="231" t="s">
        <v>151</v>
      </c>
      <c r="E325" s="232" t="s">
        <v>376</v>
      </c>
      <c r="F325" s="233" t="s">
        <v>377</v>
      </c>
      <c r="G325" s="234" t="s">
        <v>261</v>
      </c>
      <c r="H325" s="235">
        <v>521</v>
      </c>
      <c r="I325" s="236"/>
      <c r="J325" s="237">
        <f>ROUND(I325*H325,2)</f>
        <v>0</v>
      </c>
      <c r="K325" s="233" t="s">
        <v>155</v>
      </c>
      <c r="L325" s="44"/>
      <c r="M325" s="238" t="s">
        <v>1</v>
      </c>
      <c r="N325" s="239" t="s">
        <v>56</v>
      </c>
      <c r="O325" s="87"/>
      <c r="P325" s="240">
        <f>O325*H325</f>
        <v>0</v>
      </c>
      <c r="Q325" s="240">
        <v>0</v>
      </c>
      <c r="R325" s="240">
        <f>Q325*H325</f>
        <v>0</v>
      </c>
      <c r="S325" s="240">
        <v>0</v>
      </c>
      <c r="T325" s="240">
        <f>S325*H325</f>
        <v>0</v>
      </c>
      <c r="U325" s="241" t="s">
        <v>1</v>
      </c>
      <c r="AR325" s="242" t="s">
        <v>156</v>
      </c>
      <c r="AT325" s="242" t="s">
        <v>151</v>
      </c>
      <c r="AU325" s="242" t="s">
        <v>98</v>
      </c>
      <c r="AY325" s="17" t="s">
        <v>148</v>
      </c>
      <c r="BE325" s="243">
        <f>IF(N325="základní",J325,0)</f>
        <v>0</v>
      </c>
      <c r="BF325" s="243">
        <f>IF(N325="snížená",J325,0)</f>
        <v>0</v>
      </c>
      <c r="BG325" s="243">
        <f>IF(N325="zákl. přenesená",J325,0)</f>
        <v>0</v>
      </c>
      <c r="BH325" s="243">
        <f>IF(N325="sníž. přenesená",J325,0)</f>
        <v>0</v>
      </c>
      <c r="BI325" s="243">
        <f>IF(N325="nulová",J325,0)</f>
        <v>0</v>
      </c>
      <c r="BJ325" s="17" t="s">
        <v>23</v>
      </c>
      <c r="BK325" s="243">
        <f>ROUND(I325*H325,2)</f>
        <v>0</v>
      </c>
      <c r="BL325" s="17" t="s">
        <v>156</v>
      </c>
      <c r="BM325" s="242" t="s">
        <v>378</v>
      </c>
    </row>
    <row r="326" s="1" customFormat="1">
      <c r="B326" s="39"/>
      <c r="C326" s="40"/>
      <c r="D326" s="244" t="s">
        <v>158</v>
      </c>
      <c r="E326" s="40"/>
      <c r="F326" s="245" t="s">
        <v>379</v>
      </c>
      <c r="G326" s="40"/>
      <c r="H326" s="40"/>
      <c r="I326" s="150"/>
      <c r="J326" s="40"/>
      <c r="K326" s="40"/>
      <c r="L326" s="44"/>
      <c r="M326" s="246"/>
      <c r="N326" s="87"/>
      <c r="O326" s="87"/>
      <c r="P326" s="87"/>
      <c r="Q326" s="87"/>
      <c r="R326" s="87"/>
      <c r="S326" s="87"/>
      <c r="T326" s="87"/>
      <c r="U326" s="88"/>
      <c r="AT326" s="17" t="s">
        <v>158</v>
      </c>
      <c r="AU326" s="17" t="s">
        <v>98</v>
      </c>
    </row>
    <row r="327" s="1" customFormat="1">
      <c r="B327" s="39"/>
      <c r="C327" s="40"/>
      <c r="D327" s="244" t="s">
        <v>160</v>
      </c>
      <c r="E327" s="40"/>
      <c r="F327" s="247" t="s">
        <v>380</v>
      </c>
      <c r="G327" s="40"/>
      <c r="H327" s="40"/>
      <c r="I327" s="150"/>
      <c r="J327" s="40"/>
      <c r="K327" s="40"/>
      <c r="L327" s="44"/>
      <c r="M327" s="246"/>
      <c r="N327" s="87"/>
      <c r="O327" s="87"/>
      <c r="P327" s="87"/>
      <c r="Q327" s="87"/>
      <c r="R327" s="87"/>
      <c r="S327" s="87"/>
      <c r="T327" s="87"/>
      <c r="U327" s="88"/>
      <c r="AT327" s="17" t="s">
        <v>160</v>
      </c>
      <c r="AU327" s="17" t="s">
        <v>98</v>
      </c>
    </row>
    <row r="328" s="12" customFormat="1">
      <c r="B328" s="248"/>
      <c r="C328" s="249"/>
      <c r="D328" s="244" t="s">
        <v>162</v>
      </c>
      <c r="E328" s="250" t="s">
        <v>1</v>
      </c>
      <c r="F328" s="251" t="s">
        <v>372</v>
      </c>
      <c r="G328" s="249"/>
      <c r="H328" s="250" t="s">
        <v>1</v>
      </c>
      <c r="I328" s="252"/>
      <c r="J328" s="249"/>
      <c r="K328" s="249"/>
      <c r="L328" s="253"/>
      <c r="M328" s="254"/>
      <c r="N328" s="255"/>
      <c r="O328" s="255"/>
      <c r="P328" s="255"/>
      <c r="Q328" s="255"/>
      <c r="R328" s="255"/>
      <c r="S328" s="255"/>
      <c r="T328" s="255"/>
      <c r="U328" s="256"/>
      <c r="AT328" s="257" t="s">
        <v>162</v>
      </c>
      <c r="AU328" s="257" t="s">
        <v>98</v>
      </c>
      <c r="AV328" s="12" t="s">
        <v>23</v>
      </c>
      <c r="AW328" s="12" t="s">
        <v>48</v>
      </c>
      <c r="AX328" s="12" t="s">
        <v>91</v>
      </c>
      <c r="AY328" s="257" t="s">
        <v>148</v>
      </c>
    </row>
    <row r="329" s="13" customFormat="1">
      <c r="B329" s="258"/>
      <c r="C329" s="259"/>
      <c r="D329" s="244" t="s">
        <v>162</v>
      </c>
      <c r="E329" s="260" t="s">
        <v>1</v>
      </c>
      <c r="F329" s="261" t="s">
        <v>338</v>
      </c>
      <c r="G329" s="259"/>
      <c r="H329" s="262">
        <v>521</v>
      </c>
      <c r="I329" s="263"/>
      <c r="J329" s="259"/>
      <c r="K329" s="259"/>
      <c r="L329" s="264"/>
      <c r="M329" s="265"/>
      <c r="N329" s="266"/>
      <c r="O329" s="266"/>
      <c r="P329" s="266"/>
      <c r="Q329" s="266"/>
      <c r="R329" s="266"/>
      <c r="S329" s="266"/>
      <c r="T329" s="266"/>
      <c r="U329" s="267"/>
      <c r="AT329" s="268" t="s">
        <v>162</v>
      </c>
      <c r="AU329" s="268" t="s">
        <v>98</v>
      </c>
      <c r="AV329" s="13" t="s">
        <v>98</v>
      </c>
      <c r="AW329" s="13" t="s">
        <v>48</v>
      </c>
      <c r="AX329" s="13" t="s">
        <v>91</v>
      </c>
      <c r="AY329" s="268" t="s">
        <v>148</v>
      </c>
    </row>
    <row r="330" s="1" customFormat="1" ht="24" customHeight="1">
      <c r="B330" s="39"/>
      <c r="C330" s="231" t="s">
        <v>381</v>
      </c>
      <c r="D330" s="231" t="s">
        <v>151</v>
      </c>
      <c r="E330" s="232" t="s">
        <v>382</v>
      </c>
      <c r="F330" s="233" t="s">
        <v>383</v>
      </c>
      <c r="G330" s="234" t="s">
        <v>261</v>
      </c>
      <c r="H330" s="235">
        <v>117</v>
      </c>
      <c r="I330" s="236"/>
      <c r="J330" s="237">
        <f>ROUND(I330*H330,2)</f>
        <v>0</v>
      </c>
      <c r="K330" s="233" t="s">
        <v>155</v>
      </c>
      <c r="L330" s="44"/>
      <c r="M330" s="238" t="s">
        <v>1</v>
      </c>
      <c r="N330" s="239" t="s">
        <v>56</v>
      </c>
      <c r="O330" s="87"/>
      <c r="P330" s="240">
        <f>O330*H330</f>
        <v>0</v>
      </c>
      <c r="Q330" s="240">
        <v>0</v>
      </c>
      <c r="R330" s="240">
        <f>Q330*H330</f>
        <v>0</v>
      </c>
      <c r="S330" s="240">
        <v>0</v>
      </c>
      <c r="T330" s="240">
        <f>S330*H330</f>
        <v>0</v>
      </c>
      <c r="U330" s="241" t="s">
        <v>1</v>
      </c>
      <c r="AR330" s="242" t="s">
        <v>156</v>
      </c>
      <c r="AT330" s="242" t="s">
        <v>151</v>
      </c>
      <c r="AU330" s="242" t="s">
        <v>98</v>
      </c>
      <c r="AY330" s="17" t="s">
        <v>148</v>
      </c>
      <c r="BE330" s="243">
        <f>IF(N330="základní",J330,0)</f>
        <v>0</v>
      </c>
      <c r="BF330" s="243">
        <f>IF(N330="snížená",J330,0)</f>
        <v>0</v>
      </c>
      <c r="BG330" s="243">
        <f>IF(N330="zákl. přenesená",J330,0)</f>
        <v>0</v>
      </c>
      <c r="BH330" s="243">
        <f>IF(N330="sníž. přenesená",J330,0)</f>
        <v>0</v>
      </c>
      <c r="BI330" s="243">
        <f>IF(N330="nulová",J330,0)</f>
        <v>0</v>
      </c>
      <c r="BJ330" s="17" t="s">
        <v>23</v>
      </c>
      <c r="BK330" s="243">
        <f>ROUND(I330*H330,2)</f>
        <v>0</v>
      </c>
      <c r="BL330" s="17" t="s">
        <v>156</v>
      </c>
      <c r="BM330" s="242" t="s">
        <v>384</v>
      </c>
    </row>
    <row r="331" s="1" customFormat="1">
      <c r="B331" s="39"/>
      <c r="C331" s="40"/>
      <c r="D331" s="244" t="s">
        <v>158</v>
      </c>
      <c r="E331" s="40"/>
      <c r="F331" s="245" t="s">
        <v>385</v>
      </c>
      <c r="G331" s="40"/>
      <c r="H331" s="40"/>
      <c r="I331" s="150"/>
      <c r="J331" s="40"/>
      <c r="K331" s="40"/>
      <c r="L331" s="44"/>
      <c r="M331" s="246"/>
      <c r="N331" s="87"/>
      <c r="O331" s="87"/>
      <c r="P331" s="87"/>
      <c r="Q331" s="87"/>
      <c r="R331" s="87"/>
      <c r="S331" s="87"/>
      <c r="T331" s="87"/>
      <c r="U331" s="88"/>
      <c r="AT331" s="17" t="s">
        <v>158</v>
      </c>
      <c r="AU331" s="17" t="s">
        <v>98</v>
      </c>
    </row>
    <row r="332" s="1" customFormat="1">
      <c r="B332" s="39"/>
      <c r="C332" s="40"/>
      <c r="D332" s="244" t="s">
        <v>160</v>
      </c>
      <c r="E332" s="40"/>
      <c r="F332" s="247" t="s">
        <v>380</v>
      </c>
      <c r="G332" s="40"/>
      <c r="H332" s="40"/>
      <c r="I332" s="150"/>
      <c r="J332" s="40"/>
      <c r="K332" s="40"/>
      <c r="L332" s="44"/>
      <c r="M332" s="246"/>
      <c r="N332" s="87"/>
      <c r="O332" s="87"/>
      <c r="P332" s="87"/>
      <c r="Q332" s="87"/>
      <c r="R332" s="87"/>
      <c r="S332" s="87"/>
      <c r="T332" s="87"/>
      <c r="U332" s="88"/>
      <c r="AT332" s="17" t="s">
        <v>160</v>
      </c>
      <c r="AU332" s="17" t="s">
        <v>98</v>
      </c>
    </row>
    <row r="333" s="12" customFormat="1">
      <c r="B333" s="248"/>
      <c r="C333" s="249"/>
      <c r="D333" s="244" t="s">
        <v>162</v>
      </c>
      <c r="E333" s="250" t="s">
        <v>1</v>
      </c>
      <c r="F333" s="251" t="s">
        <v>373</v>
      </c>
      <c r="G333" s="249"/>
      <c r="H333" s="250" t="s">
        <v>1</v>
      </c>
      <c r="I333" s="252"/>
      <c r="J333" s="249"/>
      <c r="K333" s="249"/>
      <c r="L333" s="253"/>
      <c r="M333" s="254"/>
      <c r="N333" s="255"/>
      <c r="O333" s="255"/>
      <c r="P333" s="255"/>
      <c r="Q333" s="255"/>
      <c r="R333" s="255"/>
      <c r="S333" s="255"/>
      <c r="T333" s="255"/>
      <c r="U333" s="256"/>
      <c r="AT333" s="257" t="s">
        <v>162</v>
      </c>
      <c r="AU333" s="257" t="s">
        <v>98</v>
      </c>
      <c r="AV333" s="12" t="s">
        <v>23</v>
      </c>
      <c r="AW333" s="12" t="s">
        <v>48</v>
      </c>
      <c r="AX333" s="12" t="s">
        <v>91</v>
      </c>
      <c r="AY333" s="257" t="s">
        <v>148</v>
      </c>
    </row>
    <row r="334" s="13" customFormat="1">
      <c r="B334" s="258"/>
      <c r="C334" s="259"/>
      <c r="D334" s="244" t="s">
        <v>162</v>
      </c>
      <c r="E334" s="260" t="s">
        <v>1</v>
      </c>
      <c r="F334" s="261" t="s">
        <v>374</v>
      </c>
      <c r="G334" s="259"/>
      <c r="H334" s="262">
        <v>117</v>
      </c>
      <c r="I334" s="263"/>
      <c r="J334" s="259"/>
      <c r="K334" s="259"/>
      <c r="L334" s="264"/>
      <c r="M334" s="265"/>
      <c r="N334" s="266"/>
      <c r="O334" s="266"/>
      <c r="P334" s="266"/>
      <c r="Q334" s="266"/>
      <c r="R334" s="266"/>
      <c r="S334" s="266"/>
      <c r="T334" s="266"/>
      <c r="U334" s="267"/>
      <c r="AT334" s="268" t="s">
        <v>162</v>
      </c>
      <c r="AU334" s="268" t="s">
        <v>98</v>
      </c>
      <c r="AV334" s="13" t="s">
        <v>98</v>
      </c>
      <c r="AW334" s="13" t="s">
        <v>48</v>
      </c>
      <c r="AX334" s="13" t="s">
        <v>91</v>
      </c>
      <c r="AY334" s="268" t="s">
        <v>148</v>
      </c>
    </row>
    <row r="335" s="1" customFormat="1" ht="24" customHeight="1">
      <c r="B335" s="39"/>
      <c r="C335" s="231" t="s">
        <v>386</v>
      </c>
      <c r="D335" s="231" t="s">
        <v>151</v>
      </c>
      <c r="E335" s="232" t="s">
        <v>387</v>
      </c>
      <c r="F335" s="233" t="s">
        <v>388</v>
      </c>
      <c r="G335" s="234" t="s">
        <v>261</v>
      </c>
      <c r="H335" s="235">
        <v>872</v>
      </c>
      <c r="I335" s="236"/>
      <c r="J335" s="237">
        <f>ROUND(I335*H335,2)</f>
        <v>0</v>
      </c>
      <c r="K335" s="233" t="s">
        <v>155</v>
      </c>
      <c r="L335" s="44"/>
      <c r="M335" s="238" t="s">
        <v>1</v>
      </c>
      <c r="N335" s="239" t="s">
        <v>56</v>
      </c>
      <c r="O335" s="87"/>
      <c r="P335" s="240">
        <f>O335*H335</f>
        <v>0</v>
      </c>
      <c r="Q335" s="240">
        <v>0</v>
      </c>
      <c r="R335" s="240">
        <f>Q335*H335</f>
        <v>0</v>
      </c>
      <c r="S335" s="240">
        <v>0</v>
      </c>
      <c r="T335" s="240">
        <f>S335*H335</f>
        <v>0</v>
      </c>
      <c r="U335" s="241" t="s">
        <v>1</v>
      </c>
      <c r="AR335" s="242" t="s">
        <v>156</v>
      </c>
      <c r="AT335" s="242" t="s">
        <v>151</v>
      </c>
      <c r="AU335" s="242" t="s">
        <v>98</v>
      </c>
      <c r="AY335" s="17" t="s">
        <v>148</v>
      </c>
      <c r="BE335" s="243">
        <f>IF(N335="základní",J335,0)</f>
        <v>0</v>
      </c>
      <c r="BF335" s="243">
        <f>IF(N335="snížená",J335,0)</f>
        <v>0</v>
      </c>
      <c r="BG335" s="243">
        <f>IF(N335="zákl. přenesená",J335,0)</f>
        <v>0</v>
      </c>
      <c r="BH335" s="243">
        <f>IF(N335="sníž. přenesená",J335,0)</f>
        <v>0</v>
      </c>
      <c r="BI335" s="243">
        <f>IF(N335="nulová",J335,0)</f>
        <v>0</v>
      </c>
      <c r="BJ335" s="17" t="s">
        <v>23</v>
      </c>
      <c r="BK335" s="243">
        <f>ROUND(I335*H335,2)</f>
        <v>0</v>
      </c>
      <c r="BL335" s="17" t="s">
        <v>156</v>
      </c>
      <c r="BM335" s="242" t="s">
        <v>389</v>
      </c>
    </row>
    <row r="336" s="1" customFormat="1">
      <c r="B336" s="39"/>
      <c r="C336" s="40"/>
      <c r="D336" s="244" t="s">
        <v>158</v>
      </c>
      <c r="E336" s="40"/>
      <c r="F336" s="245" t="s">
        <v>390</v>
      </c>
      <c r="G336" s="40"/>
      <c r="H336" s="40"/>
      <c r="I336" s="150"/>
      <c r="J336" s="40"/>
      <c r="K336" s="40"/>
      <c r="L336" s="44"/>
      <c r="M336" s="246"/>
      <c r="N336" s="87"/>
      <c r="O336" s="87"/>
      <c r="P336" s="87"/>
      <c r="Q336" s="87"/>
      <c r="R336" s="87"/>
      <c r="S336" s="87"/>
      <c r="T336" s="87"/>
      <c r="U336" s="88"/>
      <c r="AT336" s="17" t="s">
        <v>158</v>
      </c>
      <c r="AU336" s="17" t="s">
        <v>98</v>
      </c>
    </row>
    <row r="337" s="1" customFormat="1">
      <c r="B337" s="39"/>
      <c r="C337" s="40"/>
      <c r="D337" s="244" t="s">
        <v>160</v>
      </c>
      <c r="E337" s="40"/>
      <c r="F337" s="247" t="s">
        <v>391</v>
      </c>
      <c r="G337" s="40"/>
      <c r="H337" s="40"/>
      <c r="I337" s="150"/>
      <c r="J337" s="40"/>
      <c r="K337" s="40"/>
      <c r="L337" s="44"/>
      <c r="M337" s="246"/>
      <c r="N337" s="87"/>
      <c r="O337" s="87"/>
      <c r="P337" s="87"/>
      <c r="Q337" s="87"/>
      <c r="R337" s="87"/>
      <c r="S337" s="87"/>
      <c r="T337" s="87"/>
      <c r="U337" s="88"/>
      <c r="AT337" s="17" t="s">
        <v>160</v>
      </c>
      <c r="AU337" s="17" t="s">
        <v>98</v>
      </c>
    </row>
    <row r="338" s="12" customFormat="1">
      <c r="B338" s="248"/>
      <c r="C338" s="249"/>
      <c r="D338" s="244" t="s">
        <v>162</v>
      </c>
      <c r="E338" s="250" t="s">
        <v>1</v>
      </c>
      <c r="F338" s="251" t="s">
        <v>365</v>
      </c>
      <c r="G338" s="249"/>
      <c r="H338" s="250" t="s">
        <v>1</v>
      </c>
      <c r="I338" s="252"/>
      <c r="J338" s="249"/>
      <c r="K338" s="249"/>
      <c r="L338" s="253"/>
      <c r="M338" s="254"/>
      <c r="N338" s="255"/>
      <c r="O338" s="255"/>
      <c r="P338" s="255"/>
      <c r="Q338" s="255"/>
      <c r="R338" s="255"/>
      <c r="S338" s="255"/>
      <c r="T338" s="255"/>
      <c r="U338" s="256"/>
      <c r="AT338" s="257" t="s">
        <v>162</v>
      </c>
      <c r="AU338" s="257" t="s">
        <v>98</v>
      </c>
      <c r="AV338" s="12" t="s">
        <v>23</v>
      </c>
      <c r="AW338" s="12" t="s">
        <v>48</v>
      </c>
      <c r="AX338" s="12" t="s">
        <v>91</v>
      </c>
      <c r="AY338" s="257" t="s">
        <v>148</v>
      </c>
    </row>
    <row r="339" s="13" customFormat="1">
      <c r="B339" s="258"/>
      <c r="C339" s="259"/>
      <c r="D339" s="244" t="s">
        <v>162</v>
      </c>
      <c r="E339" s="260" t="s">
        <v>1</v>
      </c>
      <c r="F339" s="261" t="s">
        <v>366</v>
      </c>
      <c r="G339" s="259"/>
      <c r="H339" s="262">
        <v>872</v>
      </c>
      <c r="I339" s="263"/>
      <c r="J339" s="259"/>
      <c r="K339" s="259"/>
      <c r="L339" s="264"/>
      <c r="M339" s="265"/>
      <c r="N339" s="266"/>
      <c r="O339" s="266"/>
      <c r="P339" s="266"/>
      <c r="Q339" s="266"/>
      <c r="R339" s="266"/>
      <c r="S339" s="266"/>
      <c r="T339" s="266"/>
      <c r="U339" s="267"/>
      <c r="AT339" s="268" t="s">
        <v>162</v>
      </c>
      <c r="AU339" s="268" t="s">
        <v>98</v>
      </c>
      <c r="AV339" s="13" t="s">
        <v>98</v>
      </c>
      <c r="AW339" s="13" t="s">
        <v>48</v>
      </c>
      <c r="AX339" s="13" t="s">
        <v>91</v>
      </c>
      <c r="AY339" s="268" t="s">
        <v>148</v>
      </c>
    </row>
    <row r="340" s="1" customFormat="1" ht="24" customHeight="1">
      <c r="B340" s="39"/>
      <c r="C340" s="231" t="s">
        <v>392</v>
      </c>
      <c r="D340" s="231" t="s">
        <v>151</v>
      </c>
      <c r="E340" s="232" t="s">
        <v>393</v>
      </c>
      <c r="F340" s="233" t="s">
        <v>394</v>
      </c>
      <c r="G340" s="234" t="s">
        <v>395</v>
      </c>
      <c r="H340" s="235">
        <v>175</v>
      </c>
      <c r="I340" s="236"/>
      <c r="J340" s="237">
        <f>ROUND(I340*H340,2)</f>
        <v>0</v>
      </c>
      <c r="K340" s="233" t="s">
        <v>155</v>
      </c>
      <c r="L340" s="44"/>
      <c r="M340" s="238" t="s">
        <v>1</v>
      </c>
      <c r="N340" s="239" t="s">
        <v>56</v>
      </c>
      <c r="O340" s="87"/>
      <c r="P340" s="240">
        <f>O340*H340</f>
        <v>0</v>
      </c>
      <c r="Q340" s="240">
        <v>0.00027999999999999998</v>
      </c>
      <c r="R340" s="240">
        <f>Q340*H340</f>
        <v>0.048999999999999995</v>
      </c>
      <c r="S340" s="240">
        <v>0</v>
      </c>
      <c r="T340" s="240">
        <f>S340*H340</f>
        <v>0</v>
      </c>
      <c r="U340" s="241" t="s">
        <v>1</v>
      </c>
      <c r="AR340" s="242" t="s">
        <v>156</v>
      </c>
      <c r="AT340" s="242" t="s">
        <v>151</v>
      </c>
      <c r="AU340" s="242" t="s">
        <v>98</v>
      </c>
      <c r="AY340" s="17" t="s">
        <v>148</v>
      </c>
      <c r="BE340" s="243">
        <f>IF(N340="základní",J340,0)</f>
        <v>0</v>
      </c>
      <c r="BF340" s="243">
        <f>IF(N340="snížená",J340,0)</f>
        <v>0</v>
      </c>
      <c r="BG340" s="243">
        <f>IF(N340="zákl. přenesená",J340,0)</f>
        <v>0</v>
      </c>
      <c r="BH340" s="243">
        <f>IF(N340="sníž. přenesená",J340,0)</f>
        <v>0</v>
      </c>
      <c r="BI340" s="243">
        <f>IF(N340="nulová",J340,0)</f>
        <v>0</v>
      </c>
      <c r="BJ340" s="17" t="s">
        <v>23</v>
      </c>
      <c r="BK340" s="243">
        <f>ROUND(I340*H340,2)</f>
        <v>0</v>
      </c>
      <c r="BL340" s="17" t="s">
        <v>156</v>
      </c>
      <c r="BM340" s="242" t="s">
        <v>396</v>
      </c>
    </row>
    <row r="341" s="1" customFormat="1">
      <c r="B341" s="39"/>
      <c r="C341" s="40"/>
      <c r="D341" s="244" t="s">
        <v>158</v>
      </c>
      <c r="E341" s="40"/>
      <c r="F341" s="245" t="s">
        <v>397</v>
      </c>
      <c r="G341" s="40"/>
      <c r="H341" s="40"/>
      <c r="I341" s="150"/>
      <c r="J341" s="40"/>
      <c r="K341" s="40"/>
      <c r="L341" s="44"/>
      <c r="M341" s="246"/>
      <c r="N341" s="87"/>
      <c r="O341" s="87"/>
      <c r="P341" s="87"/>
      <c r="Q341" s="87"/>
      <c r="R341" s="87"/>
      <c r="S341" s="87"/>
      <c r="T341" s="87"/>
      <c r="U341" s="88"/>
      <c r="AT341" s="17" t="s">
        <v>158</v>
      </c>
      <c r="AU341" s="17" t="s">
        <v>98</v>
      </c>
    </row>
    <row r="342" s="1" customFormat="1">
      <c r="B342" s="39"/>
      <c r="C342" s="40"/>
      <c r="D342" s="244" t="s">
        <v>160</v>
      </c>
      <c r="E342" s="40"/>
      <c r="F342" s="247" t="s">
        <v>398</v>
      </c>
      <c r="G342" s="40"/>
      <c r="H342" s="40"/>
      <c r="I342" s="150"/>
      <c r="J342" s="40"/>
      <c r="K342" s="40"/>
      <c r="L342" s="44"/>
      <c r="M342" s="246"/>
      <c r="N342" s="87"/>
      <c r="O342" s="87"/>
      <c r="P342" s="87"/>
      <c r="Q342" s="87"/>
      <c r="R342" s="87"/>
      <c r="S342" s="87"/>
      <c r="T342" s="87"/>
      <c r="U342" s="88"/>
      <c r="AT342" s="17" t="s">
        <v>160</v>
      </c>
      <c r="AU342" s="17" t="s">
        <v>98</v>
      </c>
    </row>
    <row r="343" s="12" customFormat="1">
      <c r="B343" s="248"/>
      <c r="C343" s="249"/>
      <c r="D343" s="244" t="s">
        <v>162</v>
      </c>
      <c r="E343" s="250" t="s">
        <v>1</v>
      </c>
      <c r="F343" s="251" t="s">
        <v>399</v>
      </c>
      <c r="G343" s="249"/>
      <c r="H343" s="250" t="s">
        <v>1</v>
      </c>
      <c r="I343" s="252"/>
      <c r="J343" s="249"/>
      <c r="K343" s="249"/>
      <c r="L343" s="253"/>
      <c r="M343" s="254"/>
      <c r="N343" s="255"/>
      <c r="O343" s="255"/>
      <c r="P343" s="255"/>
      <c r="Q343" s="255"/>
      <c r="R343" s="255"/>
      <c r="S343" s="255"/>
      <c r="T343" s="255"/>
      <c r="U343" s="256"/>
      <c r="AT343" s="257" t="s">
        <v>162</v>
      </c>
      <c r="AU343" s="257" t="s">
        <v>98</v>
      </c>
      <c r="AV343" s="12" t="s">
        <v>23</v>
      </c>
      <c r="AW343" s="12" t="s">
        <v>48</v>
      </c>
      <c r="AX343" s="12" t="s">
        <v>91</v>
      </c>
      <c r="AY343" s="257" t="s">
        <v>148</v>
      </c>
    </row>
    <row r="344" s="13" customFormat="1">
      <c r="B344" s="258"/>
      <c r="C344" s="259"/>
      <c r="D344" s="244" t="s">
        <v>162</v>
      </c>
      <c r="E344" s="260" t="s">
        <v>1</v>
      </c>
      <c r="F344" s="261" t="s">
        <v>400</v>
      </c>
      <c r="G344" s="259"/>
      <c r="H344" s="262">
        <v>175</v>
      </c>
      <c r="I344" s="263"/>
      <c r="J344" s="259"/>
      <c r="K344" s="259"/>
      <c r="L344" s="264"/>
      <c r="M344" s="265"/>
      <c r="N344" s="266"/>
      <c r="O344" s="266"/>
      <c r="P344" s="266"/>
      <c r="Q344" s="266"/>
      <c r="R344" s="266"/>
      <c r="S344" s="266"/>
      <c r="T344" s="266"/>
      <c r="U344" s="267"/>
      <c r="AT344" s="268" t="s">
        <v>162</v>
      </c>
      <c r="AU344" s="268" t="s">
        <v>98</v>
      </c>
      <c r="AV344" s="13" t="s">
        <v>98</v>
      </c>
      <c r="AW344" s="13" t="s">
        <v>48</v>
      </c>
      <c r="AX344" s="13" t="s">
        <v>91</v>
      </c>
      <c r="AY344" s="268" t="s">
        <v>148</v>
      </c>
    </row>
    <row r="345" s="1" customFormat="1" ht="24" customHeight="1">
      <c r="B345" s="39"/>
      <c r="C345" s="231" t="s">
        <v>401</v>
      </c>
      <c r="D345" s="231" t="s">
        <v>151</v>
      </c>
      <c r="E345" s="232" t="s">
        <v>402</v>
      </c>
      <c r="F345" s="233" t="s">
        <v>403</v>
      </c>
      <c r="G345" s="234" t="s">
        <v>202</v>
      </c>
      <c r="H345" s="235">
        <v>580.81799999999998</v>
      </c>
      <c r="I345" s="236"/>
      <c r="J345" s="237">
        <f>ROUND(I345*H345,2)</f>
        <v>0</v>
      </c>
      <c r="K345" s="233" t="s">
        <v>155</v>
      </c>
      <c r="L345" s="44"/>
      <c r="M345" s="238" t="s">
        <v>1</v>
      </c>
      <c r="N345" s="239" t="s">
        <v>56</v>
      </c>
      <c r="O345" s="87"/>
      <c r="P345" s="240">
        <f>O345*H345</f>
        <v>0</v>
      </c>
      <c r="Q345" s="240">
        <v>0</v>
      </c>
      <c r="R345" s="240">
        <f>Q345*H345</f>
        <v>0</v>
      </c>
      <c r="S345" s="240">
        <v>0</v>
      </c>
      <c r="T345" s="240">
        <f>S345*H345</f>
        <v>0</v>
      </c>
      <c r="U345" s="241" t="s">
        <v>1</v>
      </c>
      <c r="AR345" s="242" t="s">
        <v>156</v>
      </c>
      <c r="AT345" s="242" t="s">
        <v>151</v>
      </c>
      <c r="AU345" s="242" t="s">
        <v>98</v>
      </c>
      <c r="AY345" s="17" t="s">
        <v>148</v>
      </c>
      <c r="BE345" s="243">
        <f>IF(N345="základní",J345,0)</f>
        <v>0</v>
      </c>
      <c r="BF345" s="243">
        <f>IF(N345="snížená",J345,0)</f>
        <v>0</v>
      </c>
      <c r="BG345" s="243">
        <f>IF(N345="zákl. přenesená",J345,0)</f>
        <v>0</v>
      </c>
      <c r="BH345" s="243">
        <f>IF(N345="sníž. přenesená",J345,0)</f>
        <v>0</v>
      </c>
      <c r="BI345" s="243">
        <f>IF(N345="nulová",J345,0)</f>
        <v>0</v>
      </c>
      <c r="BJ345" s="17" t="s">
        <v>23</v>
      </c>
      <c r="BK345" s="243">
        <f>ROUND(I345*H345,2)</f>
        <v>0</v>
      </c>
      <c r="BL345" s="17" t="s">
        <v>156</v>
      </c>
      <c r="BM345" s="242" t="s">
        <v>404</v>
      </c>
    </row>
    <row r="346" s="1" customFormat="1">
      <c r="B346" s="39"/>
      <c r="C346" s="40"/>
      <c r="D346" s="244" t="s">
        <v>158</v>
      </c>
      <c r="E346" s="40"/>
      <c r="F346" s="245" t="s">
        <v>405</v>
      </c>
      <c r="G346" s="40"/>
      <c r="H346" s="40"/>
      <c r="I346" s="150"/>
      <c r="J346" s="40"/>
      <c r="K346" s="40"/>
      <c r="L346" s="44"/>
      <c r="M346" s="246"/>
      <c r="N346" s="87"/>
      <c r="O346" s="87"/>
      <c r="P346" s="87"/>
      <c r="Q346" s="87"/>
      <c r="R346" s="87"/>
      <c r="S346" s="87"/>
      <c r="T346" s="87"/>
      <c r="U346" s="88"/>
      <c r="AT346" s="17" t="s">
        <v>158</v>
      </c>
      <c r="AU346" s="17" t="s">
        <v>98</v>
      </c>
    </row>
    <row r="347" s="1" customFormat="1">
      <c r="B347" s="39"/>
      <c r="C347" s="40"/>
      <c r="D347" s="244" t="s">
        <v>160</v>
      </c>
      <c r="E347" s="40"/>
      <c r="F347" s="247" t="s">
        <v>406</v>
      </c>
      <c r="G347" s="40"/>
      <c r="H347" s="40"/>
      <c r="I347" s="150"/>
      <c r="J347" s="40"/>
      <c r="K347" s="40"/>
      <c r="L347" s="44"/>
      <c r="M347" s="246"/>
      <c r="N347" s="87"/>
      <c r="O347" s="87"/>
      <c r="P347" s="87"/>
      <c r="Q347" s="87"/>
      <c r="R347" s="87"/>
      <c r="S347" s="87"/>
      <c r="T347" s="87"/>
      <c r="U347" s="88"/>
      <c r="AT347" s="17" t="s">
        <v>160</v>
      </c>
      <c r="AU347" s="17" t="s">
        <v>98</v>
      </c>
    </row>
    <row r="348" s="11" customFormat="1" ht="22.8" customHeight="1">
      <c r="B348" s="215"/>
      <c r="C348" s="216"/>
      <c r="D348" s="217" t="s">
        <v>90</v>
      </c>
      <c r="E348" s="229" t="s">
        <v>407</v>
      </c>
      <c r="F348" s="229" t="s">
        <v>408</v>
      </c>
      <c r="G348" s="216"/>
      <c r="H348" s="216"/>
      <c r="I348" s="219"/>
      <c r="J348" s="230">
        <f>BK348</f>
        <v>0</v>
      </c>
      <c r="K348" s="216"/>
      <c r="L348" s="221"/>
      <c r="M348" s="222"/>
      <c r="N348" s="223"/>
      <c r="O348" s="223"/>
      <c r="P348" s="224">
        <f>SUM(P349:P470)</f>
        <v>0</v>
      </c>
      <c r="Q348" s="223"/>
      <c r="R348" s="224">
        <f>SUM(R349:R470)</f>
        <v>265.32932099999999</v>
      </c>
      <c r="S348" s="223"/>
      <c r="T348" s="224">
        <f>SUM(T349:T470)</f>
        <v>0</v>
      </c>
      <c r="U348" s="225"/>
      <c r="AR348" s="226" t="s">
        <v>23</v>
      </c>
      <c r="AT348" s="227" t="s">
        <v>90</v>
      </c>
      <c r="AU348" s="227" t="s">
        <v>23</v>
      </c>
      <c r="AY348" s="226" t="s">
        <v>148</v>
      </c>
      <c r="BK348" s="228">
        <f>SUM(BK349:BK470)</f>
        <v>0</v>
      </c>
    </row>
    <row r="349" s="1" customFormat="1" ht="24" customHeight="1">
      <c r="B349" s="39"/>
      <c r="C349" s="231" t="s">
        <v>409</v>
      </c>
      <c r="D349" s="231" t="s">
        <v>151</v>
      </c>
      <c r="E349" s="232" t="s">
        <v>410</v>
      </c>
      <c r="F349" s="233" t="s">
        <v>411</v>
      </c>
      <c r="G349" s="234" t="s">
        <v>261</v>
      </c>
      <c r="H349" s="235">
        <v>6.7999999999999998</v>
      </c>
      <c r="I349" s="236"/>
      <c r="J349" s="237">
        <f>ROUND(I349*H349,2)</f>
        <v>0</v>
      </c>
      <c r="K349" s="233" t="s">
        <v>155</v>
      </c>
      <c r="L349" s="44"/>
      <c r="M349" s="238" t="s">
        <v>1</v>
      </c>
      <c r="N349" s="239" t="s">
        <v>56</v>
      </c>
      <c r="O349" s="87"/>
      <c r="P349" s="240">
        <f>O349*H349</f>
        <v>0</v>
      </c>
      <c r="Q349" s="240">
        <v>0.1837</v>
      </c>
      <c r="R349" s="240">
        <f>Q349*H349</f>
        <v>1.2491600000000001</v>
      </c>
      <c r="S349" s="240">
        <v>0</v>
      </c>
      <c r="T349" s="240">
        <f>S349*H349</f>
        <v>0</v>
      </c>
      <c r="U349" s="241" t="s">
        <v>1</v>
      </c>
      <c r="AR349" s="242" t="s">
        <v>156</v>
      </c>
      <c r="AT349" s="242" t="s">
        <v>151</v>
      </c>
      <c r="AU349" s="242" t="s">
        <v>98</v>
      </c>
      <c r="AY349" s="17" t="s">
        <v>148</v>
      </c>
      <c r="BE349" s="243">
        <f>IF(N349="základní",J349,0)</f>
        <v>0</v>
      </c>
      <c r="BF349" s="243">
        <f>IF(N349="snížená",J349,0)</f>
        <v>0</v>
      </c>
      <c r="BG349" s="243">
        <f>IF(N349="zákl. přenesená",J349,0)</f>
        <v>0</v>
      </c>
      <c r="BH349" s="243">
        <f>IF(N349="sníž. přenesená",J349,0)</f>
        <v>0</v>
      </c>
      <c r="BI349" s="243">
        <f>IF(N349="nulová",J349,0)</f>
        <v>0</v>
      </c>
      <c r="BJ349" s="17" t="s">
        <v>23</v>
      </c>
      <c r="BK349" s="243">
        <f>ROUND(I349*H349,2)</f>
        <v>0</v>
      </c>
      <c r="BL349" s="17" t="s">
        <v>156</v>
      </c>
      <c r="BM349" s="242" t="s">
        <v>412</v>
      </c>
    </row>
    <row r="350" s="1" customFormat="1">
      <c r="B350" s="39"/>
      <c r="C350" s="40"/>
      <c r="D350" s="244" t="s">
        <v>158</v>
      </c>
      <c r="E350" s="40"/>
      <c r="F350" s="245" t="s">
        <v>413</v>
      </c>
      <c r="G350" s="40"/>
      <c r="H350" s="40"/>
      <c r="I350" s="150"/>
      <c r="J350" s="40"/>
      <c r="K350" s="40"/>
      <c r="L350" s="44"/>
      <c r="M350" s="246"/>
      <c r="N350" s="87"/>
      <c r="O350" s="87"/>
      <c r="P350" s="87"/>
      <c r="Q350" s="87"/>
      <c r="R350" s="87"/>
      <c r="S350" s="87"/>
      <c r="T350" s="87"/>
      <c r="U350" s="88"/>
      <c r="AT350" s="17" t="s">
        <v>158</v>
      </c>
      <c r="AU350" s="17" t="s">
        <v>98</v>
      </c>
    </row>
    <row r="351" s="1" customFormat="1">
      <c r="B351" s="39"/>
      <c r="C351" s="40"/>
      <c r="D351" s="244" t="s">
        <v>160</v>
      </c>
      <c r="E351" s="40"/>
      <c r="F351" s="247" t="s">
        <v>414</v>
      </c>
      <c r="G351" s="40"/>
      <c r="H351" s="40"/>
      <c r="I351" s="150"/>
      <c r="J351" s="40"/>
      <c r="K351" s="40"/>
      <c r="L351" s="44"/>
      <c r="M351" s="246"/>
      <c r="N351" s="87"/>
      <c r="O351" s="87"/>
      <c r="P351" s="87"/>
      <c r="Q351" s="87"/>
      <c r="R351" s="87"/>
      <c r="S351" s="87"/>
      <c r="T351" s="87"/>
      <c r="U351" s="88"/>
      <c r="AT351" s="17" t="s">
        <v>160</v>
      </c>
      <c r="AU351" s="17" t="s">
        <v>98</v>
      </c>
    </row>
    <row r="352" s="12" customFormat="1">
      <c r="B352" s="248"/>
      <c r="C352" s="249"/>
      <c r="D352" s="244" t="s">
        <v>162</v>
      </c>
      <c r="E352" s="250" t="s">
        <v>1</v>
      </c>
      <c r="F352" s="251" t="s">
        <v>415</v>
      </c>
      <c r="G352" s="249"/>
      <c r="H352" s="250" t="s">
        <v>1</v>
      </c>
      <c r="I352" s="252"/>
      <c r="J352" s="249"/>
      <c r="K352" s="249"/>
      <c r="L352" s="253"/>
      <c r="M352" s="254"/>
      <c r="N352" s="255"/>
      <c r="O352" s="255"/>
      <c r="P352" s="255"/>
      <c r="Q352" s="255"/>
      <c r="R352" s="255"/>
      <c r="S352" s="255"/>
      <c r="T352" s="255"/>
      <c r="U352" s="256"/>
      <c r="AT352" s="257" t="s">
        <v>162</v>
      </c>
      <c r="AU352" s="257" t="s">
        <v>98</v>
      </c>
      <c r="AV352" s="12" t="s">
        <v>23</v>
      </c>
      <c r="AW352" s="12" t="s">
        <v>48</v>
      </c>
      <c r="AX352" s="12" t="s">
        <v>91</v>
      </c>
      <c r="AY352" s="257" t="s">
        <v>148</v>
      </c>
    </row>
    <row r="353" s="13" customFormat="1">
      <c r="B353" s="258"/>
      <c r="C353" s="259"/>
      <c r="D353" s="244" t="s">
        <v>162</v>
      </c>
      <c r="E353" s="260" t="s">
        <v>1</v>
      </c>
      <c r="F353" s="261" t="s">
        <v>416</v>
      </c>
      <c r="G353" s="259"/>
      <c r="H353" s="262">
        <v>6.7999999999999998</v>
      </c>
      <c r="I353" s="263"/>
      <c r="J353" s="259"/>
      <c r="K353" s="259"/>
      <c r="L353" s="264"/>
      <c r="M353" s="265"/>
      <c r="N353" s="266"/>
      <c r="O353" s="266"/>
      <c r="P353" s="266"/>
      <c r="Q353" s="266"/>
      <c r="R353" s="266"/>
      <c r="S353" s="266"/>
      <c r="T353" s="266"/>
      <c r="U353" s="267"/>
      <c r="AT353" s="268" t="s">
        <v>162</v>
      </c>
      <c r="AU353" s="268" t="s">
        <v>98</v>
      </c>
      <c r="AV353" s="13" t="s">
        <v>98</v>
      </c>
      <c r="AW353" s="13" t="s">
        <v>48</v>
      </c>
      <c r="AX353" s="13" t="s">
        <v>91</v>
      </c>
      <c r="AY353" s="268" t="s">
        <v>148</v>
      </c>
    </row>
    <row r="354" s="1" customFormat="1" ht="24" customHeight="1">
      <c r="B354" s="39"/>
      <c r="C354" s="231" t="s">
        <v>417</v>
      </c>
      <c r="D354" s="231" t="s">
        <v>151</v>
      </c>
      <c r="E354" s="232" t="s">
        <v>418</v>
      </c>
      <c r="F354" s="233" t="s">
        <v>419</v>
      </c>
      <c r="G354" s="234" t="s">
        <v>261</v>
      </c>
      <c r="H354" s="235">
        <v>6</v>
      </c>
      <c r="I354" s="236"/>
      <c r="J354" s="237">
        <f>ROUND(I354*H354,2)</f>
        <v>0</v>
      </c>
      <c r="K354" s="233" t="s">
        <v>155</v>
      </c>
      <c r="L354" s="44"/>
      <c r="M354" s="238" t="s">
        <v>1</v>
      </c>
      <c r="N354" s="239" t="s">
        <v>56</v>
      </c>
      <c r="O354" s="87"/>
      <c r="P354" s="240">
        <f>O354*H354</f>
        <v>0</v>
      </c>
      <c r="Q354" s="240">
        <v>0.10100000000000001</v>
      </c>
      <c r="R354" s="240">
        <f>Q354*H354</f>
        <v>0.60600000000000009</v>
      </c>
      <c r="S354" s="240">
        <v>0</v>
      </c>
      <c r="T354" s="240">
        <f>S354*H354</f>
        <v>0</v>
      </c>
      <c r="U354" s="241" t="s">
        <v>1</v>
      </c>
      <c r="AR354" s="242" t="s">
        <v>156</v>
      </c>
      <c r="AT354" s="242" t="s">
        <v>151</v>
      </c>
      <c r="AU354" s="242" t="s">
        <v>98</v>
      </c>
      <c r="AY354" s="17" t="s">
        <v>148</v>
      </c>
      <c r="BE354" s="243">
        <f>IF(N354="základní",J354,0)</f>
        <v>0</v>
      </c>
      <c r="BF354" s="243">
        <f>IF(N354="snížená",J354,0)</f>
        <v>0</v>
      </c>
      <c r="BG354" s="243">
        <f>IF(N354="zákl. přenesená",J354,0)</f>
        <v>0</v>
      </c>
      <c r="BH354" s="243">
        <f>IF(N354="sníž. přenesená",J354,0)</f>
        <v>0</v>
      </c>
      <c r="BI354" s="243">
        <f>IF(N354="nulová",J354,0)</f>
        <v>0</v>
      </c>
      <c r="BJ354" s="17" t="s">
        <v>23</v>
      </c>
      <c r="BK354" s="243">
        <f>ROUND(I354*H354,2)</f>
        <v>0</v>
      </c>
      <c r="BL354" s="17" t="s">
        <v>156</v>
      </c>
      <c r="BM354" s="242" t="s">
        <v>420</v>
      </c>
    </row>
    <row r="355" s="1" customFormat="1">
      <c r="B355" s="39"/>
      <c r="C355" s="40"/>
      <c r="D355" s="244" t="s">
        <v>158</v>
      </c>
      <c r="E355" s="40"/>
      <c r="F355" s="245" t="s">
        <v>421</v>
      </c>
      <c r="G355" s="40"/>
      <c r="H355" s="40"/>
      <c r="I355" s="150"/>
      <c r="J355" s="40"/>
      <c r="K355" s="40"/>
      <c r="L355" s="44"/>
      <c r="M355" s="246"/>
      <c r="N355" s="87"/>
      <c r="O355" s="87"/>
      <c r="P355" s="87"/>
      <c r="Q355" s="87"/>
      <c r="R355" s="87"/>
      <c r="S355" s="87"/>
      <c r="T355" s="87"/>
      <c r="U355" s="88"/>
      <c r="AT355" s="17" t="s">
        <v>158</v>
      </c>
      <c r="AU355" s="17" t="s">
        <v>98</v>
      </c>
    </row>
    <row r="356" s="1" customFormat="1">
      <c r="B356" s="39"/>
      <c r="C356" s="40"/>
      <c r="D356" s="244" t="s">
        <v>160</v>
      </c>
      <c r="E356" s="40"/>
      <c r="F356" s="247" t="s">
        <v>422</v>
      </c>
      <c r="G356" s="40"/>
      <c r="H356" s="40"/>
      <c r="I356" s="150"/>
      <c r="J356" s="40"/>
      <c r="K356" s="40"/>
      <c r="L356" s="44"/>
      <c r="M356" s="246"/>
      <c r="N356" s="87"/>
      <c r="O356" s="87"/>
      <c r="P356" s="87"/>
      <c r="Q356" s="87"/>
      <c r="R356" s="87"/>
      <c r="S356" s="87"/>
      <c r="T356" s="87"/>
      <c r="U356" s="88"/>
      <c r="AT356" s="17" t="s">
        <v>160</v>
      </c>
      <c r="AU356" s="17" t="s">
        <v>98</v>
      </c>
    </row>
    <row r="357" s="12" customFormat="1">
      <c r="B357" s="248"/>
      <c r="C357" s="249"/>
      <c r="D357" s="244" t="s">
        <v>162</v>
      </c>
      <c r="E357" s="250" t="s">
        <v>1</v>
      </c>
      <c r="F357" s="251" t="s">
        <v>423</v>
      </c>
      <c r="G357" s="249"/>
      <c r="H357" s="250" t="s">
        <v>1</v>
      </c>
      <c r="I357" s="252"/>
      <c r="J357" s="249"/>
      <c r="K357" s="249"/>
      <c r="L357" s="253"/>
      <c r="M357" s="254"/>
      <c r="N357" s="255"/>
      <c r="O357" s="255"/>
      <c r="P357" s="255"/>
      <c r="Q357" s="255"/>
      <c r="R357" s="255"/>
      <c r="S357" s="255"/>
      <c r="T357" s="255"/>
      <c r="U357" s="256"/>
      <c r="AT357" s="257" t="s">
        <v>162</v>
      </c>
      <c r="AU357" s="257" t="s">
        <v>98</v>
      </c>
      <c r="AV357" s="12" t="s">
        <v>23</v>
      </c>
      <c r="AW357" s="12" t="s">
        <v>48</v>
      </c>
      <c r="AX357" s="12" t="s">
        <v>91</v>
      </c>
      <c r="AY357" s="257" t="s">
        <v>148</v>
      </c>
    </row>
    <row r="358" s="13" customFormat="1">
      <c r="B358" s="258"/>
      <c r="C358" s="259"/>
      <c r="D358" s="244" t="s">
        <v>162</v>
      </c>
      <c r="E358" s="260" t="s">
        <v>1</v>
      </c>
      <c r="F358" s="261" t="s">
        <v>191</v>
      </c>
      <c r="G358" s="259"/>
      <c r="H358" s="262">
        <v>6</v>
      </c>
      <c r="I358" s="263"/>
      <c r="J358" s="259"/>
      <c r="K358" s="259"/>
      <c r="L358" s="264"/>
      <c r="M358" s="265"/>
      <c r="N358" s="266"/>
      <c r="O358" s="266"/>
      <c r="P358" s="266"/>
      <c r="Q358" s="266"/>
      <c r="R358" s="266"/>
      <c r="S358" s="266"/>
      <c r="T358" s="266"/>
      <c r="U358" s="267"/>
      <c r="AT358" s="268" t="s">
        <v>162</v>
      </c>
      <c r="AU358" s="268" t="s">
        <v>98</v>
      </c>
      <c r="AV358" s="13" t="s">
        <v>98</v>
      </c>
      <c r="AW358" s="13" t="s">
        <v>48</v>
      </c>
      <c r="AX358" s="13" t="s">
        <v>91</v>
      </c>
      <c r="AY358" s="268" t="s">
        <v>148</v>
      </c>
    </row>
    <row r="359" s="1" customFormat="1" ht="24" customHeight="1">
      <c r="B359" s="39"/>
      <c r="C359" s="231" t="s">
        <v>424</v>
      </c>
      <c r="D359" s="231" t="s">
        <v>151</v>
      </c>
      <c r="E359" s="232" t="s">
        <v>425</v>
      </c>
      <c r="F359" s="233" t="s">
        <v>426</v>
      </c>
      <c r="G359" s="234" t="s">
        <v>261</v>
      </c>
      <c r="H359" s="235">
        <v>22.300000000000001</v>
      </c>
      <c r="I359" s="236"/>
      <c r="J359" s="237">
        <f>ROUND(I359*H359,2)</f>
        <v>0</v>
      </c>
      <c r="K359" s="233" t="s">
        <v>155</v>
      </c>
      <c r="L359" s="44"/>
      <c r="M359" s="238" t="s">
        <v>1</v>
      </c>
      <c r="N359" s="239" t="s">
        <v>56</v>
      </c>
      <c r="O359" s="87"/>
      <c r="P359" s="240">
        <f>O359*H359</f>
        <v>0</v>
      </c>
      <c r="Q359" s="240">
        <v>0.14610000000000001</v>
      </c>
      <c r="R359" s="240">
        <f>Q359*H359</f>
        <v>3.2580300000000002</v>
      </c>
      <c r="S359" s="240">
        <v>0</v>
      </c>
      <c r="T359" s="240">
        <f>S359*H359</f>
        <v>0</v>
      </c>
      <c r="U359" s="241" t="s">
        <v>1</v>
      </c>
      <c r="AR359" s="242" t="s">
        <v>156</v>
      </c>
      <c r="AT359" s="242" t="s">
        <v>151</v>
      </c>
      <c r="AU359" s="242" t="s">
        <v>98</v>
      </c>
      <c r="AY359" s="17" t="s">
        <v>148</v>
      </c>
      <c r="BE359" s="243">
        <f>IF(N359="základní",J359,0)</f>
        <v>0</v>
      </c>
      <c r="BF359" s="243">
        <f>IF(N359="snížená",J359,0)</f>
        <v>0</v>
      </c>
      <c r="BG359" s="243">
        <f>IF(N359="zákl. přenesená",J359,0)</f>
        <v>0</v>
      </c>
      <c r="BH359" s="243">
        <f>IF(N359="sníž. přenesená",J359,0)</f>
        <v>0</v>
      </c>
      <c r="BI359" s="243">
        <f>IF(N359="nulová",J359,0)</f>
        <v>0</v>
      </c>
      <c r="BJ359" s="17" t="s">
        <v>23</v>
      </c>
      <c r="BK359" s="243">
        <f>ROUND(I359*H359,2)</f>
        <v>0</v>
      </c>
      <c r="BL359" s="17" t="s">
        <v>156</v>
      </c>
      <c r="BM359" s="242" t="s">
        <v>427</v>
      </c>
    </row>
    <row r="360" s="1" customFormat="1">
      <c r="B360" s="39"/>
      <c r="C360" s="40"/>
      <c r="D360" s="244" t="s">
        <v>158</v>
      </c>
      <c r="E360" s="40"/>
      <c r="F360" s="245" t="s">
        <v>428</v>
      </c>
      <c r="G360" s="40"/>
      <c r="H360" s="40"/>
      <c r="I360" s="150"/>
      <c r="J360" s="40"/>
      <c r="K360" s="40"/>
      <c r="L360" s="44"/>
      <c r="M360" s="246"/>
      <c r="N360" s="87"/>
      <c r="O360" s="87"/>
      <c r="P360" s="87"/>
      <c r="Q360" s="87"/>
      <c r="R360" s="87"/>
      <c r="S360" s="87"/>
      <c r="T360" s="87"/>
      <c r="U360" s="88"/>
      <c r="AT360" s="17" t="s">
        <v>158</v>
      </c>
      <c r="AU360" s="17" t="s">
        <v>98</v>
      </c>
    </row>
    <row r="361" s="1" customFormat="1">
      <c r="B361" s="39"/>
      <c r="C361" s="40"/>
      <c r="D361" s="244" t="s">
        <v>160</v>
      </c>
      <c r="E361" s="40"/>
      <c r="F361" s="247" t="s">
        <v>422</v>
      </c>
      <c r="G361" s="40"/>
      <c r="H361" s="40"/>
      <c r="I361" s="150"/>
      <c r="J361" s="40"/>
      <c r="K361" s="40"/>
      <c r="L361" s="44"/>
      <c r="M361" s="246"/>
      <c r="N361" s="87"/>
      <c r="O361" s="87"/>
      <c r="P361" s="87"/>
      <c r="Q361" s="87"/>
      <c r="R361" s="87"/>
      <c r="S361" s="87"/>
      <c r="T361" s="87"/>
      <c r="U361" s="88"/>
      <c r="AT361" s="17" t="s">
        <v>160</v>
      </c>
      <c r="AU361" s="17" t="s">
        <v>98</v>
      </c>
    </row>
    <row r="362" s="12" customFormat="1">
      <c r="B362" s="248"/>
      <c r="C362" s="249"/>
      <c r="D362" s="244" t="s">
        <v>162</v>
      </c>
      <c r="E362" s="250" t="s">
        <v>1</v>
      </c>
      <c r="F362" s="251" t="s">
        <v>429</v>
      </c>
      <c r="G362" s="249"/>
      <c r="H362" s="250" t="s">
        <v>1</v>
      </c>
      <c r="I362" s="252"/>
      <c r="J362" s="249"/>
      <c r="K362" s="249"/>
      <c r="L362" s="253"/>
      <c r="M362" s="254"/>
      <c r="N362" s="255"/>
      <c r="O362" s="255"/>
      <c r="P362" s="255"/>
      <c r="Q362" s="255"/>
      <c r="R362" s="255"/>
      <c r="S362" s="255"/>
      <c r="T362" s="255"/>
      <c r="U362" s="256"/>
      <c r="AT362" s="257" t="s">
        <v>162</v>
      </c>
      <c r="AU362" s="257" t="s">
        <v>98</v>
      </c>
      <c r="AV362" s="12" t="s">
        <v>23</v>
      </c>
      <c r="AW362" s="12" t="s">
        <v>48</v>
      </c>
      <c r="AX362" s="12" t="s">
        <v>91</v>
      </c>
      <c r="AY362" s="257" t="s">
        <v>148</v>
      </c>
    </row>
    <row r="363" s="13" customFormat="1">
      <c r="B363" s="258"/>
      <c r="C363" s="259"/>
      <c r="D363" s="244" t="s">
        <v>162</v>
      </c>
      <c r="E363" s="260" t="s">
        <v>1</v>
      </c>
      <c r="F363" s="261" t="s">
        <v>430</v>
      </c>
      <c r="G363" s="259"/>
      <c r="H363" s="262">
        <v>22.300000000000001</v>
      </c>
      <c r="I363" s="263"/>
      <c r="J363" s="259"/>
      <c r="K363" s="259"/>
      <c r="L363" s="264"/>
      <c r="M363" s="265"/>
      <c r="N363" s="266"/>
      <c r="O363" s="266"/>
      <c r="P363" s="266"/>
      <c r="Q363" s="266"/>
      <c r="R363" s="266"/>
      <c r="S363" s="266"/>
      <c r="T363" s="266"/>
      <c r="U363" s="267"/>
      <c r="AT363" s="268" t="s">
        <v>162</v>
      </c>
      <c r="AU363" s="268" t="s">
        <v>98</v>
      </c>
      <c r="AV363" s="13" t="s">
        <v>98</v>
      </c>
      <c r="AW363" s="13" t="s">
        <v>48</v>
      </c>
      <c r="AX363" s="13" t="s">
        <v>91</v>
      </c>
      <c r="AY363" s="268" t="s">
        <v>148</v>
      </c>
    </row>
    <row r="364" s="1" customFormat="1" ht="24" customHeight="1">
      <c r="B364" s="39"/>
      <c r="C364" s="231" t="s">
        <v>431</v>
      </c>
      <c r="D364" s="231" t="s">
        <v>151</v>
      </c>
      <c r="E364" s="232" t="s">
        <v>432</v>
      </c>
      <c r="F364" s="233" t="s">
        <v>433</v>
      </c>
      <c r="G364" s="234" t="s">
        <v>261</v>
      </c>
      <c r="H364" s="235">
        <v>241.69999999999999</v>
      </c>
      <c r="I364" s="236"/>
      <c r="J364" s="237">
        <f>ROUND(I364*H364,2)</f>
        <v>0</v>
      </c>
      <c r="K364" s="233" t="s">
        <v>155</v>
      </c>
      <c r="L364" s="44"/>
      <c r="M364" s="238" t="s">
        <v>1</v>
      </c>
      <c r="N364" s="239" t="s">
        <v>56</v>
      </c>
      <c r="O364" s="87"/>
      <c r="P364" s="240">
        <f>O364*H364</f>
        <v>0</v>
      </c>
      <c r="Q364" s="240">
        <v>0.085650000000000004</v>
      </c>
      <c r="R364" s="240">
        <f>Q364*H364</f>
        <v>20.701605000000001</v>
      </c>
      <c r="S364" s="240">
        <v>0</v>
      </c>
      <c r="T364" s="240">
        <f>S364*H364</f>
        <v>0</v>
      </c>
      <c r="U364" s="241" t="s">
        <v>1</v>
      </c>
      <c r="AR364" s="242" t="s">
        <v>156</v>
      </c>
      <c r="AT364" s="242" t="s">
        <v>151</v>
      </c>
      <c r="AU364" s="242" t="s">
        <v>98</v>
      </c>
      <c r="AY364" s="17" t="s">
        <v>148</v>
      </c>
      <c r="BE364" s="243">
        <f>IF(N364="základní",J364,0)</f>
        <v>0</v>
      </c>
      <c r="BF364" s="243">
        <f>IF(N364="snížená",J364,0)</f>
        <v>0</v>
      </c>
      <c r="BG364" s="243">
        <f>IF(N364="zákl. přenesená",J364,0)</f>
        <v>0</v>
      </c>
      <c r="BH364" s="243">
        <f>IF(N364="sníž. přenesená",J364,0)</f>
        <v>0</v>
      </c>
      <c r="BI364" s="243">
        <f>IF(N364="nulová",J364,0)</f>
        <v>0</v>
      </c>
      <c r="BJ364" s="17" t="s">
        <v>23</v>
      </c>
      <c r="BK364" s="243">
        <f>ROUND(I364*H364,2)</f>
        <v>0</v>
      </c>
      <c r="BL364" s="17" t="s">
        <v>156</v>
      </c>
      <c r="BM364" s="242" t="s">
        <v>434</v>
      </c>
    </row>
    <row r="365" s="1" customFormat="1">
      <c r="B365" s="39"/>
      <c r="C365" s="40"/>
      <c r="D365" s="244" t="s">
        <v>158</v>
      </c>
      <c r="E365" s="40"/>
      <c r="F365" s="245" t="s">
        <v>435</v>
      </c>
      <c r="G365" s="40"/>
      <c r="H365" s="40"/>
      <c r="I365" s="150"/>
      <c r="J365" s="40"/>
      <c r="K365" s="40"/>
      <c r="L365" s="44"/>
      <c r="M365" s="246"/>
      <c r="N365" s="87"/>
      <c r="O365" s="87"/>
      <c r="P365" s="87"/>
      <c r="Q365" s="87"/>
      <c r="R365" s="87"/>
      <c r="S365" s="87"/>
      <c r="T365" s="87"/>
      <c r="U365" s="88"/>
      <c r="AT365" s="17" t="s">
        <v>158</v>
      </c>
      <c r="AU365" s="17" t="s">
        <v>98</v>
      </c>
    </row>
    <row r="366" s="1" customFormat="1">
      <c r="B366" s="39"/>
      <c r="C366" s="40"/>
      <c r="D366" s="244" t="s">
        <v>160</v>
      </c>
      <c r="E366" s="40"/>
      <c r="F366" s="247" t="s">
        <v>436</v>
      </c>
      <c r="G366" s="40"/>
      <c r="H366" s="40"/>
      <c r="I366" s="150"/>
      <c r="J366" s="40"/>
      <c r="K366" s="40"/>
      <c r="L366" s="44"/>
      <c r="M366" s="246"/>
      <c r="N366" s="87"/>
      <c r="O366" s="87"/>
      <c r="P366" s="87"/>
      <c r="Q366" s="87"/>
      <c r="R366" s="87"/>
      <c r="S366" s="87"/>
      <c r="T366" s="87"/>
      <c r="U366" s="88"/>
      <c r="AT366" s="17" t="s">
        <v>160</v>
      </c>
      <c r="AU366" s="17" t="s">
        <v>98</v>
      </c>
    </row>
    <row r="367" s="12" customFormat="1">
      <c r="B367" s="248"/>
      <c r="C367" s="249"/>
      <c r="D367" s="244" t="s">
        <v>162</v>
      </c>
      <c r="E367" s="250" t="s">
        <v>1</v>
      </c>
      <c r="F367" s="251" t="s">
        <v>437</v>
      </c>
      <c r="G367" s="249"/>
      <c r="H367" s="250" t="s">
        <v>1</v>
      </c>
      <c r="I367" s="252"/>
      <c r="J367" s="249"/>
      <c r="K367" s="249"/>
      <c r="L367" s="253"/>
      <c r="M367" s="254"/>
      <c r="N367" s="255"/>
      <c r="O367" s="255"/>
      <c r="P367" s="255"/>
      <c r="Q367" s="255"/>
      <c r="R367" s="255"/>
      <c r="S367" s="255"/>
      <c r="T367" s="255"/>
      <c r="U367" s="256"/>
      <c r="AT367" s="257" t="s">
        <v>162</v>
      </c>
      <c r="AU367" s="257" t="s">
        <v>98</v>
      </c>
      <c r="AV367" s="12" t="s">
        <v>23</v>
      </c>
      <c r="AW367" s="12" t="s">
        <v>48</v>
      </c>
      <c r="AX367" s="12" t="s">
        <v>91</v>
      </c>
      <c r="AY367" s="257" t="s">
        <v>148</v>
      </c>
    </row>
    <row r="368" s="13" customFormat="1">
      <c r="B368" s="258"/>
      <c r="C368" s="259"/>
      <c r="D368" s="244" t="s">
        <v>162</v>
      </c>
      <c r="E368" s="260" t="s">
        <v>1</v>
      </c>
      <c r="F368" s="261" t="s">
        <v>438</v>
      </c>
      <c r="G368" s="259"/>
      <c r="H368" s="262">
        <v>241.69999999999999</v>
      </c>
      <c r="I368" s="263"/>
      <c r="J368" s="259"/>
      <c r="K368" s="259"/>
      <c r="L368" s="264"/>
      <c r="M368" s="265"/>
      <c r="N368" s="266"/>
      <c r="O368" s="266"/>
      <c r="P368" s="266"/>
      <c r="Q368" s="266"/>
      <c r="R368" s="266"/>
      <c r="S368" s="266"/>
      <c r="T368" s="266"/>
      <c r="U368" s="267"/>
      <c r="AT368" s="268" t="s">
        <v>162</v>
      </c>
      <c r="AU368" s="268" t="s">
        <v>98</v>
      </c>
      <c r="AV368" s="13" t="s">
        <v>98</v>
      </c>
      <c r="AW368" s="13" t="s">
        <v>48</v>
      </c>
      <c r="AX368" s="13" t="s">
        <v>91</v>
      </c>
      <c r="AY368" s="268" t="s">
        <v>148</v>
      </c>
    </row>
    <row r="369" s="1" customFormat="1" ht="16.5" customHeight="1">
      <c r="B369" s="39"/>
      <c r="C369" s="280" t="s">
        <v>439</v>
      </c>
      <c r="D369" s="280" t="s">
        <v>232</v>
      </c>
      <c r="E369" s="281" t="s">
        <v>440</v>
      </c>
      <c r="F369" s="282" t="s">
        <v>441</v>
      </c>
      <c r="G369" s="283" t="s">
        <v>261</v>
      </c>
      <c r="H369" s="284">
        <v>267.08600000000001</v>
      </c>
      <c r="I369" s="285"/>
      <c r="J369" s="286">
        <f>ROUND(I369*H369,2)</f>
        <v>0</v>
      </c>
      <c r="K369" s="282" t="s">
        <v>155</v>
      </c>
      <c r="L369" s="287"/>
      <c r="M369" s="288" t="s">
        <v>1</v>
      </c>
      <c r="N369" s="289" t="s">
        <v>56</v>
      </c>
      <c r="O369" s="87"/>
      <c r="P369" s="240">
        <f>O369*H369</f>
        <v>0</v>
      </c>
      <c r="Q369" s="240">
        <v>0.17599999999999999</v>
      </c>
      <c r="R369" s="240">
        <f>Q369*H369</f>
        <v>47.007136000000003</v>
      </c>
      <c r="S369" s="240">
        <v>0</v>
      </c>
      <c r="T369" s="240">
        <f>S369*H369</f>
        <v>0</v>
      </c>
      <c r="U369" s="241" t="s">
        <v>1</v>
      </c>
      <c r="AR369" s="242" t="s">
        <v>207</v>
      </c>
      <c r="AT369" s="242" t="s">
        <v>232</v>
      </c>
      <c r="AU369" s="242" t="s">
        <v>98</v>
      </c>
      <c r="AY369" s="17" t="s">
        <v>148</v>
      </c>
      <c r="BE369" s="243">
        <f>IF(N369="základní",J369,0)</f>
        <v>0</v>
      </c>
      <c r="BF369" s="243">
        <f>IF(N369="snížená",J369,0)</f>
        <v>0</v>
      </c>
      <c r="BG369" s="243">
        <f>IF(N369="zákl. přenesená",J369,0)</f>
        <v>0</v>
      </c>
      <c r="BH369" s="243">
        <f>IF(N369="sníž. přenesená",J369,0)</f>
        <v>0</v>
      </c>
      <c r="BI369" s="243">
        <f>IF(N369="nulová",J369,0)</f>
        <v>0</v>
      </c>
      <c r="BJ369" s="17" t="s">
        <v>23</v>
      </c>
      <c r="BK369" s="243">
        <f>ROUND(I369*H369,2)</f>
        <v>0</v>
      </c>
      <c r="BL369" s="17" t="s">
        <v>156</v>
      </c>
      <c r="BM369" s="242" t="s">
        <v>442</v>
      </c>
    </row>
    <row r="370" s="1" customFormat="1">
      <c r="B370" s="39"/>
      <c r="C370" s="40"/>
      <c r="D370" s="244" t="s">
        <v>158</v>
      </c>
      <c r="E370" s="40"/>
      <c r="F370" s="245" t="s">
        <v>441</v>
      </c>
      <c r="G370" s="40"/>
      <c r="H370" s="40"/>
      <c r="I370" s="150"/>
      <c r="J370" s="40"/>
      <c r="K370" s="40"/>
      <c r="L370" s="44"/>
      <c r="M370" s="246"/>
      <c r="N370" s="87"/>
      <c r="O370" s="87"/>
      <c r="P370" s="87"/>
      <c r="Q370" s="87"/>
      <c r="R370" s="87"/>
      <c r="S370" s="87"/>
      <c r="T370" s="87"/>
      <c r="U370" s="88"/>
      <c r="AT370" s="17" t="s">
        <v>158</v>
      </c>
      <c r="AU370" s="17" t="s">
        <v>98</v>
      </c>
    </row>
    <row r="371" s="1" customFormat="1">
      <c r="B371" s="39"/>
      <c r="C371" s="40"/>
      <c r="D371" s="244" t="s">
        <v>282</v>
      </c>
      <c r="E371" s="40"/>
      <c r="F371" s="247" t="s">
        <v>443</v>
      </c>
      <c r="G371" s="40"/>
      <c r="H371" s="40"/>
      <c r="I371" s="150"/>
      <c r="J371" s="40"/>
      <c r="K371" s="40"/>
      <c r="L371" s="44"/>
      <c r="M371" s="246"/>
      <c r="N371" s="87"/>
      <c r="O371" s="87"/>
      <c r="P371" s="87"/>
      <c r="Q371" s="87"/>
      <c r="R371" s="87"/>
      <c r="S371" s="87"/>
      <c r="T371" s="87"/>
      <c r="U371" s="88"/>
      <c r="AT371" s="17" t="s">
        <v>282</v>
      </c>
      <c r="AU371" s="17" t="s">
        <v>98</v>
      </c>
    </row>
    <row r="372" s="12" customFormat="1">
      <c r="B372" s="248"/>
      <c r="C372" s="249"/>
      <c r="D372" s="244" t="s">
        <v>162</v>
      </c>
      <c r="E372" s="250" t="s">
        <v>1</v>
      </c>
      <c r="F372" s="251" t="s">
        <v>444</v>
      </c>
      <c r="G372" s="249"/>
      <c r="H372" s="250" t="s">
        <v>1</v>
      </c>
      <c r="I372" s="252"/>
      <c r="J372" s="249"/>
      <c r="K372" s="249"/>
      <c r="L372" s="253"/>
      <c r="M372" s="254"/>
      <c r="N372" s="255"/>
      <c r="O372" s="255"/>
      <c r="P372" s="255"/>
      <c r="Q372" s="255"/>
      <c r="R372" s="255"/>
      <c r="S372" s="255"/>
      <c r="T372" s="255"/>
      <c r="U372" s="256"/>
      <c r="AT372" s="257" t="s">
        <v>162</v>
      </c>
      <c r="AU372" s="257" t="s">
        <v>98</v>
      </c>
      <c r="AV372" s="12" t="s">
        <v>23</v>
      </c>
      <c r="AW372" s="12" t="s">
        <v>48</v>
      </c>
      <c r="AX372" s="12" t="s">
        <v>91</v>
      </c>
      <c r="AY372" s="257" t="s">
        <v>148</v>
      </c>
    </row>
    <row r="373" s="13" customFormat="1">
      <c r="B373" s="258"/>
      <c r="C373" s="259"/>
      <c r="D373" s="244" t="s">
        <v>162</v>
      </c>
      <c r="E373" s="260" t="s">
        <v>1</v>
      </c>
      <c r="F373" s="261" t="s">
        <v>445</v>
      </c>
      <c r="G373" s="259"/>
      <c r="H373" s="262">
        <v>22.969000000000001</v>
      </c>
      <c r="I373" s="263"/>
      <c r="J373" s="259"/>
      <c r="K373" s="259"/>
      <c r="L373" s="264"/>
      <c r="M373" s="265"/>
      <c r="N373" s="266"/>
      <c r="O373" s="266"/>
      <c r="P373" s="266"/>
      <c r="Q373" s="266"/>
      <c r="R373" s="266"/>
      <c r="S373" s="266"/>
      <c r="T373" s="266"/>
      <c r="U373" s="267"/>
      <c r="AT373" s="268" t="s">
        <v>162</v>
      </c>
      <c r="AU373" s="268" t="s">
        <v>98</v>
      </c>
      <c r="AV373" s="13" t="s">
        <v>98</v>
      </c>
      <c r="AW373" s="13" t="s">
        <v>48</v>
      </c>
      <c r="AX373" s="13" t="s">
        <v>91</v>
      </c>
      <c r="AY373" s="268" t="s">
        <v>148</v>
      </c>
    </row>
    <row r="374" s="12" customFormat="1">
      <c r="B374" s="248"/>
      <c r="C374" s="249"/>
      <c r="D374" s="244" t="s">
        <v>162</v>
      </c>
      <c r="E374" s="250" t="s">
        <v>1</v>
      </c>
      <c r="F374" s="251" t="s">
        <v>446</v>
      </c>
      <c r="G374" s="249"/>
      <c r="H374" s="250" t="s">
        <v>1</v>
      </c>
      <c r="I374" s="252"/>
      <c r="J374" s="249"/>
      <c r="K374" s="249"/>
      <c r="L374" s="253"/>
      <c r="M374" s="254"/>
      <c r="N374" s="255"/>
      <c r="O374" s="255"/>
      <c r="P374" s="255"/>
      <c r="Q374" s="255"/>
      <c r="R374" s="255"/>
      <c r="S374" s="255"/>
      <c r="T374" s="255"/>
      <c r="U374" s="256"/>
      <c r="AT374" s="257" t="s">
        <v>162</v>
      </c>
      <c r="AU374" s="257" t="s">
        <v>98</v>
      </c>
      <c r="AV374" s="12" t="s">
        <v>23</v>
      </c>
      <c r="AW374" s="12" t="s">
        <v>48</v>
      </c>
      <c r="AX374" s="12" t="s">
        <v>91</v>
      </c>
      <c r="AY374" s="257" t="s">
        <v>148</v>
      </c>
    </row>
    <row r="375" s="13" customFormat="1">
      <c r="B375" s="258"/>
      <c r="C375" s="259"/>
      <c r="D375" s="244" t="s">
        <v>162</v>
      </c>
      <c r="E375" s="260" t="s">
        <v>1</v>
      </c>
      <c r="F375" s="261" t="s">
        <v>447</v>
      </c>
      <c r="G375" s="259"/>
      <c r="H375" s="262">
        <v>244.11699999999999</v>
      </c>
      <c r="I375" s="263"/>
      <c r="J375" s="259"/>
      <c r="K375" s="259"/>
      <c r="L375" s="264"/>
      <c r="M375" s="265"/>
      <c r="N375" s="266"/>
      <c r="O375" s="266"/>
      <c r="P375" s="266"/>
      <c r="Q375" s="266"/>
      <c r="R375" s="266"/>
      <c r="S375" s="266"/>
      <c r="T375" s="266"/>
      <c r="U375" s="267"/>
      <c r="AT375" s="268" t="s">
        <v>162</v>
      </c>
      <c r="AU375" s="268" t="s">
        <v>98</v>
      </c>
      <c r="AV375" s="13" t="s">
        <v>98</v>
      </c>
      <c r="AW375" s="13" t="s">
        <v>48</v>
      </c>
      <c r="AX375" s="13" t="s">
        <v>91</v>
      </c>
      <c r="AY375" s="268" t="s">
        <v>148</v>
      </c>
    </row>
    <row r="376" s="1" customFormat="1" ht="24" customHeight="1">
      <c r="B376" s="39"/>
      <c r="C376" s="231" t="s">
        <v>448</v>
      </c>
      <c r="D376" s="231" t="s">
        <v>151</v>
      </c>
      <c r="E376" s="232" t="s">
        <v>449</v>
      </c>
      <c r="F376" s="233" t="s">
        <v>450</v>
      </c>
      <c r="G376" s="234" t="s">
        <v>261</v>
      </c>
      <c r="H376" s="235">
        <v>51.340000000000003</v>
      </c>
      <c r="I376" s="236"/>
      <c r="J376" s="237">
        <f>ROUND(I376*H376,2)</f>
        <v>0</v>
      </c>
      <c r="K376" s="233" t="s">
        <v>155</v>
      </c>
      <c r="L376" s="44"/>
      <c r="M376" s="238" t="s">
        <v>1</v>
      </c>
      <c r="N376" s="239" t="s">
        <v>56</v>
      </c>
      <c r="O376" s="87"/>
      <c r="P376" s="240">
        <f>O376*H376</f>
        <v>0</v>
      </c>
      <c r="Q376" s="240">
        <v>0.084250000000000005</v>
      </c>
      <c r="R376" s="240">
        <f>Q376*H376</f>
        <v>4.3253950000000003</v>
      </c>
      <c r="S376" s="240">
        <v>0</v>
      </c>
      <c r="T376" s="240">
        <f>S376*H376</f>
        <v>0</v>
      </c>
      <c r="U376" s="241" t="s">
        <v>1</v>
      </c>
      <c r="AR376" s="242" t="s">
        <v>156</v>
      </c>
      <c r="AT376" s="242" t="s">
        <v>151</v>
      </c>
      <c r="AU376" s="242" t="s">
        <v>98</v>
      </c>
      <c r="AY376" s="17" t="s">
        <v>148</v>
      </c>
      <c r="BE376" s="243">
        <f>IF(N376="základní",J376,0)</f>
        <v>0</v>
      </c>
      <c r="BF376" s="243">
        <f>IF(N376="snížená",J376,0)</f>
        <v>0</v>
      </c>
      <c r="BG376" s="243">
        <f>IF(N376="zákl. přenesená",J376,0)</f>
        <v>0</v>
      </c>
      <c r="BH376" s="243">
        <f>IF(N376="sníž. přenesená",J376,0)</f>
        <v>0</v>
      </c>
      <c r="BI376" s="243">
        <f>IF(N376="nulová",J376,0)</f>
        <v>0</v>
      </c>
      <c r="BJ376" s="17" t="s">
        <v>23</v>
      </c>
      <c r="BK376" s="243">
        <f>ROUND(I376*H376,2)</f>
        <v>0</v>
      </c>
      <c r="BL376" s="17" t="s">
        <v>156</v>
      </c>
      <c r="BM376" s="242" t="s">
        <v>451</v>
      </c>
    </row>
    <row r="377" s="1" customFormat="1">
      <c r="B377" s="39"/>
      <c r="C377" s="40"/>
      <c r="D377" s="244" t="s">
        <v>158</v>
      </c>
      <c r="E377" s="40"/>
      <c r="F377" s="245" t="s">
        <v>452</v>
      </c>
      <c r="G377" s="40"/>
      <c r="H377" s="40"/>
      <c r="I377" s="150"/>
      <c r="J377" s="40"/>
      <c r="K377" s="40"/>
      <c r="L377" s="44"/>
      <c r="M377" s="246"/>
      <c r="N377" s="87"/>
      <c r="O377" s="87"/>
      <c r="P377" s="87"/>
      <c r="Q377" s="87"/>
      <c r="R377" s="87"/>
      <c r="S377" s="87"/>
      <c r="T377" s="87"/>
      <c r="U377" s="88"/>
      <c r="AT377" s="17" t="s">
        <v>158</v>
      </c>
      <c r="AU377" s="17" t="s">
        <v>98</v>
      </c>
    </row>
    <row r="378" s="1" customFormat="1">
      <c r="B378" s="39"/>
      <c r="C378" s="40"/>
      <c r="D378" s="244" t="s">
        <v>160</v>
      </c>
      <c r="E378" s="40"/>
      <c r="F378" s="247" t="s">
        <v>436</v>
      </c>
      <c r="G378" s="40"/>
      <c r="H378" s="40"/>
      <c r="I378" s="150"/>
      <c r="J378" s="40"/>
      <c r="K378" s="40"/>
      <c r="L378" s="44"/>
      <c r="M378" s="246"/>
      <c r="N378" s="87"/>
      <c r="O378" s="87"/>
      <c r="P378" s="87"/>
      <c r="Q378" s="87"/>
      <c r="R378" s="87"/>
      <c r="S378" s="87"/>
      <c r="T378" s="87"/>
      <c r="U378" s="88"/>
      <c r="AT378" s="17" t="s">
        <v>160</v>
      </c>
      <c r="AU378" s="17" t="s">
        <v>98</v>
      </c>
    </row>
    <row r="379" s="12" customFormat="1">
      <c r="B379" s="248"/>
      <c r="C379" s="249"/>
      <c r="D379" s="244" t="s">
        <v>162</v>
      </c>
      <c r="E379" s="250" t="s">
        <v>1</v>
      </c>
      <c r="F379" s="251" t="s">
        <v>453</v>
      </c>
      <c r="G379" s="249"/>
      <c r="H379" s="250" t="s">
        <v>1</v>
      </c>
      <c r="I379" s="252"/>
      <c r="J379" s="249"/>
      <c r="K379" s="249"/>
      <c r="L379" s="253"/>
      <c r="M379" s="254"/>
      <c r="N379" s="255"/>
      <c r="O379" s="255"/>
      <c r="P379" s="255"/>
      <c r="Q379" s="255"/>
      <c r="R379" s="255"/>
      <c r="S379" s="255"/>
      <c r="T379" s="255"/>
      <c r="U379" s="256"/>
      <c r="AT379" s="257" t="s">
        <v>162</v>
      </c>
      <c r="AU379" s="257" t="s">
        <v>98</v>
      </c>
      <c r="AV379" s="12" t="s">
        <v>23</v>
      </c>
      <c r="AW379" s="12" t="s">
        <v>48</v>
      </c>
      <c r="AX379" s="12" t="s">
        <v>91</v>
      </c>
      <c r="AY379" s="257" t="s">
        <v>148</v>
      </c>
    </row>
    <row r="380" s="13" customFormat="1">
      <c r="B380" s="258"/>
      <c r="C380" s="259"/>
      <c r="D380" s="244" t="s">
        <v>162</v>
      </c>
      <c r="E380" s="260" t="s">
        <v>1</v>
      </c>
      <c r="F380" s="261" t="s">
        <v>454</v>
      </c>
      <c r="G380" s="259"/>
      <c r="H380" s="262">
        <v>23.84</v>
      </c>
      <c r="I380" s="263"/>
      <c r="J380" s="259"/>
      <c r="K380" s="259"/>
      <c r="L380" s="264"/>
      <c r="M380" s="265"/>
      <c r="N380" s="266"/>
      <c r="O380" s="266"/>
      <c r="P380" s="266"/>
      <c r="Q380" s="266"/>
      <c r="R380" s="266"/>
      <c r="S380" s="266"/>
      <c r="T380" s="266"/>
      <c r="U380" s="267"/>
      <c r="AT380" s="268" t="s">
        <v>162</v>
      </c>
      <c r="AU380" s="268" t="s">
        <v>98</v>
      </c>
      <c r="AV380" s="13" t="s">
        <v>98</v>
      </c>
      <c r="AW380" s="13" t="s">
        <v>48</v>
      </c>
      <c r="AX380" s="13" t="s">
        <v>91</v>
      </c>
      <c r="AY380" s="268" t="s">
        <v>148</v>
      </c>
    </row>
    <row r="381" s="12" customFormat="1">
      <c r="B381" s="248"/>
      <c r="C381" s="249"/>
      <c r="D381" s="244" t="s">
        <v>162</v>
      </c>
      <c r="E381" s="250" t="s">
        <v>1</v>
      </c>
      <c r="F381" s="251" t="s">
        <v>423</v>
      </c>
      <c r="G381" s="249"/>
      <c r="H381" s="250" t="s">
        <v>1</v>
      </c>
      <c r="I381" s="252"/>
      <c r="J381" s="249"/>
      <c r="K381" s="249"/>
      <c r="L381" s="253"/>
      <c r="M381" s="254"/>
      <c r="N381" s="255"/>
      <c r="O381" s="255"/>
      <c r="P381" s="255"/>
      <c r="Q381" s="255"/>
      <c r="R381" s="255"/>
      <c r="S381" s="255"/>
      <c r="T381" s="255"/>
      <c r="U381" s="256"/>
      <c r="AT381" s="257" t="s">
        <v>162</v>
      </c>
      <c r="AU381" s="257" t="s">
        <v>98</v>
      </c>
      <c r="AV381" s="12" t="s">
        <v>23</v>
      </c>
      <c r="AW381" s="12" t="s">
        <v>48</v>
      </c>
      <c r="AX381" s="12" t="s">
        <v>91</v>
      </c>
      <c r="AY381" s="257" t="s">
        <v>148</v>
      </c>
    </row>
    <row r="382" s="13" customFormat="1">
      <c r="B382" s="258"/>
      <c r="C382" s="259"/>
      <c r="D382" s="244" t="s">
        <v>162</v>
      </c>
      <c r="E382" s="260" t="s">
        <v>1</v>
      </c>
      <c r="F382" s="261" t="s">
        <v>455</v>
      </c>
      <c r="G382" s="259"/>
      <c r="H382" s="262">
        <v>27.5</v>
      </c>
      <c r="I382" s="263"/>
      <c r="J382" s="259"/>
      <c r="K382" s="259"/>
      <c r="L382" s="264"/>
      <c r="M382" s="265"/>
      <c r="N382" s="266"/>
      <c r="O382" s="266"/>
      <c r="P382" s="266"/>
      <c r="Q382" s="266"/>
      <c r="R382" s="266"/>
      <c r="S382" s="266"/>
      <c r="T382" s="266"/>
      <c r="U382" s="267"/>
      <c r="AT382" s="268" t="s">
        <v>162</v>
      </c>
      <c r="AU382" s="268" t="s">
        <v>98</v>
      </c>
      <c r="AV382" s="13" t="s">
        <v>98</v>
      </c>
      <c r="AW382" s="13" t="s">
        <v>48</v>
      </c>
      <c r="AX382" s="13" t="s">
        <v>91</v>
      </c>
      <c r="AY382" s="268" t="s">
        <v>148</v>
      </c>
    </row>
    <row r="383" s="1" customFormat="1" ht="24" customHeight="1">
      <c r="B383" s="39"/>
      <c r="C383" s="231" t="s">
        <v>456</v>
      </c>
      <c r="D383" s="231" t="s">
        <v>151</v>
      </c>
      <c r="E383" s="232" t="s">
        <v>457</v>
      </c>
      <c r="F383" s="233" t="s">
        <v>458</v>
      </c>
      <c r="G383" s="234" t="s">
        <v>261</v>
      </c>
      <c r="H383" s="235">
        <v>170</v>
      </c>
      <c r="I383" s="236"/>
      <c r="J383" s="237">
        <f>ROUND(I383*H383,2)</f>
        <v>0</v>
      </c>
      <c r="K383" s="233" t="s">
        <v>155</v>
      </c>
      <c r="L383" s="44"/>
      <c r="M383" s="238" t="s">
        <v>1</v>
      </c>
      <c r="N383" s="239" t="s">
        <v>56</v>
      </c>
      <c r="O383" s="87"/>
      <c r="P383" s="240">
        <f>O383*H383</f>
        <v>0</v>
      </c>
      <c r="Q383" s="240">
        <v>0.084250000000000005</v>
      </c>
      <c r="R383" s="240">
        <f>Q383*H383</f>
        <v>14.322500000000002</v>
      </c>
      <c r="S383" s="240">
        <v>0</v>
      </c>
      <c r="T383" s="240">
        <f>S383*H383</f>
        <v>0</v>
      </c>
      <c r="U383" s="241" t="s">
        <v>1</v>
      </c>
      <c r="AR383" s="242" t="s">
        <v>156</v>
      </c>
      <c r="AT383" s="242" t="s">
        <v>151</v>
      </c>
      <c r="AU383" s="242" t="s">
        <v>98</v>
      </c>
      <c r="AY383" s="17" t="s">
        <v>148</v>
      </c>
      <c r="BE383" s="243">
        <f>IF(N383="základní",J383,0)</f>
        <v>0</v>
      </c>
      <c r="BF383" s="243">
        <f>IF(N383="snížená",J383,0)</f>
        <v>0</v>
      </c>
      <c r="BG383" s="243">
        <f>IF(N383="zákl. přenesená",J383,0)</f>
        <v>0</v>
      </c>
      <c r="BH383" s="243">
        <f>IF(N383="sníž. přenesená",J383,0)</f>
        <v>0</v>
      </c>
      <c r="BI383" s="243">
        <f>IF(N383="nulová",J383,0)</f>
        <v>0</v>
      </c>
      <c r="BJ383" s="17" t="s">
        <v>23</v>
      </c>
      <c r="BK383" s="243">
        <f>ROUND(I383*H383,2)</f>
        <v>0</v>
      </c>
      <c r="BL383" s="17" t="s">
        <v>156</v>
      </c>
      <c r="BM383" s="242" t="s">
        <v>459</v>
      </c>
    </row>
    <row r="384" s="1" customFormat="1">
      <c r="B384" s="39"/>
      <c r="C384" s="40"/>
      <c r="D384" s="244" t="s">
        <v>158</v>
      </c>
      <c r="E384" s="40"/>
      <c r="F384" s="245" t="s">
        <v>460</v>
      </c>
      <c r="G384" s="40"/>
      <c r="H384" s="40"/>
      <c r="I384" s="150"/>
      <c r="J384" s="40"/>
      <c r="K384" s="40"/>
      <c r="L384" s="44"/>
      <c r="M384" s="246"/>
      <c r="N384" s="87"/>
      <c r="O384" s="87"/>
      <c r="P384" s="87"/>
      <c r="Q384" s="87"/>
      <c r="R384" s="87"/>
      <c r="S384" s="87"/>
      <c r="T384" s="87"/>
      <c r="U384" s="88"/>
      <c r="AT384" s="17" t="s">
        <v>158</v>
      </c>
      <c r="AU384" s="17" t="s">
        <v>98</v>
      </c>
    </row>
    <row r="385" s="1" customFormat="1">
      <c r="B385" s="39"/>
      <c r="C385" s="40"/>
      <c r="D385" s="244" t="s">
        <v>160</v>
      </c>
      <c r="E385" s="40"/>
      <c r="F385" s="247" t="s">
        <v>436</v>
      </c>
      <c r="G385" s="40"/>
      <c r="H385" s="40"/>
      <c r="I385" s="150"/>
      <c r="J385" s="40"/>
      <c r="K385" s="40"/>
      <c r="L385" s="44"/>
      <c r="M385" s="246"/>
      <c r="N385" s="87"/>
      <c r="O385" s="87"/>
      <c r="P385" s="87"/>
      <c r="Q385" s="87"/>
      <c r="R385" s="87"/>
      <c r="S385" s="87"/>
      <c r="T385" s="87"/>
      <c r="U385" s="88"/>
      <c r="AT385" s="17" t="s">
        <v>160</v>
      </c>
      <c r="AU385" s="17" t="s">
        <v>98</v>
      </c>
    </row>
    <row r="386" s="12" customFormat="1">
      <c r="B386" s="248"/>
      <c r="C386" s="249"/>
      <c r="D386" s="244" t="s">
        <v>162</v>
      </c>
      <c r="E386" s="250" t="s">
        <v>1</v>
      </c>
      <c r="F386" s="251" t="s">
        <v>461</v>
      </c>
      <c r="G386" s="249"/>
      <c r="H386" s="250" t="s">
        <v>1</v>
      </c>
      <c r="I386" s="252"/>
      <c r="J386" s="249"/>
      <c r="K386" s="249"/>
      <c r="L386" s="253"/>
      <c r="M386" s="254"/>
      <c r="N386" s="255"/>
      <c r="O386" s="255"/>
      <c r="P386" s="255"/>
      <c r="Q386" s="255"/>
      <c r="R386" s="255"/>
      <c r="S386" s="255"/>
      <c r="T386" s="255"/>
      <c r="U386" s="256"/>
      <c r="AT386" s="257" t="s">
        <v>162</v>
      </c>
      <c r="AU386" s="257" t="s">
        <v>98</v>
      </c>
      <c r="AV386" s="12" t="s">
        <v>23</v>
      </c>
      <c r="AW386" s="12" t="s">
        <v>48</v>
      </c>
      <c r="AX386" s="12" t="s">
        <v>91</v>
      </c>
      <c r="AY386" s="257" t="s">
        <v>148</v>
      </c>
    </row>
    <row r="387" s="13" customFormat="1">
      <c r="B387" s="258"/>
      <c r="C387" s="259"/>
      <c r="D387" s="244" t="s">
        <v>162</v>
      </c>
      <c r="E387" s="260" t="s">
        <v>1</v>
      </c>
      <c r="F387" s="261" t="s">
        <v>462</v>
      </c>
      <c r="G387" s="259"/>
      <c r="H387" s="262">
        <v>170</v>
      </c>
      <c r="I387" s="263"/>
      <c r="J387" s="259"/>
      <c r="K387" s="259"/>
      <c r="L387" s="264"/>
      <c r="M387" s="265"/>
      <c r="N387" s="266"/>
      <c r="O387" s="266"/>
      <c r="P387" s="266"/>
      <c r="Q387" s="266"/>
      <c r="R387" s="266"/>
      <c r="S387" s="266"/>
      <c r="T387" s="266"/>
      <c r="U387" s="267"/>
      <c r="AT387" s="268" t="s">
        <v>162</v>
      </c>
      <c r="AU387" s="268" t="s">
        <v>98</v>
      </c>
      <c r="AV387" s="13" t="s">
        <v>98</v>
      </c>
      <c r="AW387" s="13" t="s">
        <v>48</v>
      </c>
      <c r="AX387" s="13" t="s">
        <v>91</v>
      </c>
      <c r="AY387" s="268" t="s">
        <v>148</v>
      </c>
    </row>
    <row r="388" s="1" customFormat="1" ht="16.5" customHeight="1">
      <c r="B388" s="39"/>
      <c r="C388" s="280" t="s">
        <v>463</v>
      </c>
      <c r="D388" s="280" t="s">
        <v>232</v>
      </c>
      <c r="E388" s="281" t="s">
        <v>464</v>
      </c>
      <c r="F388" s="282" t="s">
        <v>465</v>
      </c>
      <c r="G388" s="283" t="s">
        <v>261</v>
      </c>
      <c r="H388" s="284">
        <v>24.555</v>
      </c>
      <c r="I388" s="285"/>
      <c r="J388" s="286">
        <f>ROUND(I388*H388,2)</f>
        <v>0</v>
      </c>
      <c r="K388" s="282" t="s">
        <v>1</v>
      </c>
      <c r="L388" s="287"/>
      <c r="M388" s="288" t="s">
        <v>1</v>
      </c>
      <c r="N388" s="289" t="s">
        <v>56</v>
      </c>
      <c r="O388" s="87"/>
      <c r="P388" s="240">
        <f>O388*H388</f>
        <v>0</v>
      </c>
      <c r="Q388" s="240">
        <v>0.14599999999999999</v>
      </c>
      <c r="R388" s="240">
        <f>Q388*H388</f>
        <v>3.5850299999999997</v>
      </c>
      <c r="S388" s="240">
        <v>0</v>
      </c>
      <c r="T388" s="240">
        <f>S388*H388</f>
        <v>0</v>
      </c>
      <c r="U388" s="241" t="s">
        <v>1</v>
      </c>
      <c r="AR388" s="242" t="s">
        <v>207</v>
      </c>
      <c r="AT388" s="242" t="s">
        <v>232</v>
      </c>
      <c r="AU388" s="242" t="s">
        <v>98</v>
      </c>
      <c r="AY388" s="17" t="s">
        <v>148</v>
      </c>
      <c r="BE388" s="243">
        <f>IF(N388="základní",J388,0)</f>
        <v>0</v>
      </c>
      <c r="BF388" s="243">
        <f>IF(N388="snížená",J388,0)</f>
        <v>0</v>
      </c>
      <c r="BG388" s="243">
        <f>IF(N388="zákl. přenesená",J388,0)</f>
        <v>0</v>
      </c>
      <c r="BH388" s="243">
        <f>IF(N388="sníž. přenesená",J388,0)</f>
        <v>0</v>
      </c>
      <c r="BI388" s="243">
        <f>IF(N388="nulová",J388,0)</f>
        <v>0</v>
      </c>
      <c r="BJ388" s="17" t="s">
        <v>23</v>
      </c>
      <c r="BK388" s="243">
        <f>ROUND(I388*H388,2)</f>
        <v>0</v>
      </c>
      <c r="BL388" s="17" t="s">
        <v>156</v>
      </c>
      <c r="BM388" s="242" t="s">
        <v>466</v>
      </c>
    </row>
    <row r="389" s="1" customFormat="1">
      <c r="B389" s="39"/>
      <c r="C389" s="40"/>
      <c r="D389" s="244" t="s">
        <v>158</v>
      </c>
      <c r="E389" s="40"/>
      <c r="F389" s="245" t="s">
        <v>467</v>
      </c>
      <c r="G389" s="40"/>
      <c r="H389" s="40"/>
      <c r="I389" s="150"/>
      <c r="J389" s="40"/>
      <c r="K389" s="40"/>
      <c r="L389" s="44"/>
      <c r="M389" s="246"/>
      <c r="N389" s="87"/>
      <c r="O389" s="87"/>
      <c r="P389" s="87"/>
      <c r="Q389" s="87"/>
      <c r="R389" s="87"/>
      <c r="S389" s="87"/>
      <c r="T389" s="87"/>
      <c r="U389" s="88"/>
      <c r="AT389" s="17" t="s">
        <v>158</v>
      </c>
      <c r="AU389" s="17" t="s">
        <v>98</v>
      </c>
    </row>
    <row r="390" s="12" customFormat="1">
      <c r="B390" s="248"/>
      <c r="C390" s="249"/>
      <c r="D390" s="244" t="s">
        <v>162</v>
      </c>
      <c r="E390" s="250" t="s">
        <v>1</v>
      </c>
      <c r="F390" s="251" t="s">
        <v>453</v>
      </c>
      <c r="G390" s="249"/>
      <c r="H390" s="250" t="s">
        <v>1</v>
      </c>
      <c r="I390" s="252"/>
      <c r="J390" s="249"/>
      <c r="K390" s="249"/>
      <c r="L390" s="253"/>
      <c r="M390" s="254"/>
      <c r="N390" s="255"/>
      <c r="O390" s="255"/>
      <c r="P390" s="255"/>
      <c r="Q390" s="255"/>
      <c r="R390" s="255"/>
      <c r="S390" s="255"/>
      <c r="T390" s="255"/>
      <c r="U390" s="256"/>
      <c r="AT390" s="257" t="s">
        <v>162</v>
      </c>
      <c r="AU390" s="257" t="s">
        <v>98</v>
      </c>
      <c r="AV390" s="12" t="s">
        <v>23</v>
      </c>
      <c r="AW390" s="12" t="s">
        <v>48</v>
      </c>
      <c r="AX390" s="12" t="s">
        <v>91</v>
      </c>
      <c r="AY390" s="257" t="s">
        <v>148</v>
      </c>
    </row>
    <row r="391" s="13" customFormat="1">
      <c r="B391" s="258"/>
      <c r="C391" s="259"/>
      <c r="D391" s="244" t="s">
        <v>162</v>
      </c>
      <c r="E391" s="260" t="s">
        <v>1</v>
      </c>
      <c r="F391" s="261" t="s">
        <v>468</v>
      </c>
      <c r="G391" s="259"/>
      <c r="H391" s="262">
        <v>24.555199999999999</v>
      </c>
      <c r="I391" s="263"/>
      <c r="J391" s="259"/>
      <c r="K391" s="259"/>
      <c r="L391" s="264"/>
      <c r="M391" s="265"/>
      <c r="N391" s="266"/>
      <c r="O391" s="266"/>
      <c r="P391" s="266"/>
      <c r="Q391" s="266"/>
      <c r="R391" s="266"/>
      <c r="S391" s="266"/>
      <c r="T391" s="266"/>
      <c r="U391" s="267"/>
      <c r="AT391" s="268" t="s">
        <v>162</v>
      </c>
      <c r="AU391" s="268" t="s">
        <v>98</v>
      </c>
      <c r="AV391" s="13" t="s">
        <v>98</v>
      </c>
      <c r="AW391" s="13" t="s">
        <v>48</v>
      </c>
      <c r="AX391" s="13" t="s">
        <v>91</v>
      </c>
      <c r="AY391" s="268" t="s">
        <v>148</v>
      </c>
    </row>
    <row r="392" s="1" customFormat="1" ht="16.5" customHeight="1">
      <c r="B392" s="39"/>
      <c r="C392" s="280" t="s">
        <v>469</v>
      </c>
      <c r="D392" s="280" t="s">
        <v>232</v>
      </c>
      <c r="E392" s="281" t="s">
        <v>470</v>
      </c>
      <c r="F392" s="282" t="s">
        <v>471</v>
      </c>
      <c r="G392" s="283" t="s">
        <v>261</v>
      </c>
      <c r="H392" s="284">
        <v>173.40000000000001</v>
      </c>
      <c r="I392" s="285"/>
      <c r="J392" s="286">
        <f>ROUND(I392*H392,2)</f>
        <v>0</v>
      </c>
      <c r="K392" s="282" t="s">
        <v>155</v>
      </c>
      <c r="L392" s="287"/>
      <c r="M392" s="288" t="s">
        <v>1</v>
      </c>
      <c r="N392" s="289" t="s">
        <v>56</v>
      </c>
      <c r="O392" s="87"/>
      <c r="P392" s="240">
        <f>O392*H392</f>
        <v>0</v>
      </c>
      <c r="Q392" s="240">
        <v>0.13100000000000001</v>
      </c>
      <c r="R392" s="240">
        <f>Q392*H392</f>
        <v>22.715400000000002</v>
      </c>
      <c r="S392" s="240">
        <v>0</v>
      </c>
      <c r="T392" s="240">
        <f>S392*H392</f>
        <v>0</v>
      </c>
      <c r="U392" s="241" t="s">
        <v>1</v>
      </c>
      <c r="AR392" s="242" t="s">
        <v>207</v>
      </c>
      <c r="AT392" s="242" t="s">
        <v>232</v>
      </c>
      <c r="AU392" s="242" t="s">
        <v>98</v>
      </c>
      <c r="AY392" s="17" t="s">
        <v>148</v>
      </c>
      <c r="BE392" s="243">
        <f>IF(N392="základní",J392,0)</f>
        <v>0</v>
      </c>
      <c r="BF392" s="243">
        <f>IF(N392="snížená",J392,0)</f>
        <v>0</v>
      </c>
      <c r="BG392" s="243">
        <f>IF(N392="zákl. přenesená",J392,0)</f>
        <v>0</v>
      </c>
      <c r="BH392" s="243">
        <f>IF(N392="sníž. přenesená",J392,0)</f>
        <v>0</v>
      </c>
      <c r="BI392" s="243">
        <f>IF(N392="nulová",J392,0)</f>
        <v>0</v>
      </c>
      <c r="BJ392" s="17" t="s">
        <v>23</v>
      </c>
      <c r="BK392" s="243">
        <f>ROUND(I392*H392,2)</f>
        <v>0</v>
      </c>
      <c r="BL392" s="17" t="s">
        <v>156</v>
      </c>
      <c r="BM392" s="242" t="s">
        <v>472</v>
      </c>
    </row>
    <row r="393" s="1" customFormat="1">
      <c r="B393" s="39"/>
      <c r="C393" s="40"/>
      <c r="D393" s="244" t="s">
        <v>158</v>
      </c>
      <c r="E393" s="40"/>
      <c r="F393" s="245" t="s">
        <v>471</v>
      </c>
      <c r="G393" s="40"/>
      <c r="H393" s="40"/>
      <c r="I393" s="150"/>
      <c r="J393" s="40"/>
      <c r="K393" s="40"/>
      <c r="L393" s="44"/>
      <c r="M393" s="246"/>
      <c r="N393" s="87"/>
      <c r="O393" s="87"/>
      <c r="P393" s="87"/>
      <c r="Q393" s="87"/>
      <c r="R393" s="87"/>
      <c r="S393" s="87"/>
      <c r="T393" s="87"/>
      <c r="U393" s="88"/>
      <c r="AT393" s="17" t="s">
        <v>158</v>
      </c>
      <c r="AU393" s="17" t="s">
        <v>98</v>
      </c>
    </row>
    <row r="394" s="12" customFormat="1">
      <c r="B394" s="248"/>
      <c r="C394" s="249"/>
      <c r="D394" s="244" t="s">
        <v>162</v>
      </c>
      <c r="E394" s="250" t="s">
        <v>1</v>
      </c>
      <c r="F394" s="251" t="s">
        <v>461</v>
      </c>
      <c r="G394" s="249"/>
      <c r="H394" s="250" t="s">
        <v>1</v>
      </c>
      <c r="I394" s="252"/>
      <c r="J394" s="249"/>
      <c r="K394" s="249"/>
      <c r="L394" s="253"/>
      <c r="M394" s="254"/>
      <c r="N394" s="255"/>
      <c r="O394" s="255"/>
      <c r="P394" s="255"/>
      <c r="Q394" s="255"/>
      <c r="R394" s="255"/>
      <c r="S394" s="255"/>
      <c r="T394" s="255"/>
      <c r="U394" s="256"/>
      <c r="AT394" s="257" t="s">
        <v>162</v>
      </c>
      <c r="AU394" s="257" t="s">
        <v>98</v>
      </c>
      <c r="AV394" s="12" t="s">
        <v>23</v>
      </c>
      <c r="AW394" s="12" t="s">
        <v>48</v>
      </c>
      <c r="AX394" s="12" t="s">
        <v>91</v>
      </c>
      <c r="AY394" s="257" t="s">
        <v>148</v>
      </c>
    </row>
    <row r="395" s="13" customFormat="1">
      <c r="B395" s="258"/>
      <c r="C395" s="259"/>
      <c r="D395" s="244" t="s">
        <v>162</v>
      </c>
      <c r="E395" s="260" t="s">
        <v>1</v>
      </c>
      <c r="F395" s="261" t="s">
        <v>473</v>
      </c>
      <c r="G395" s="259"/>
      <c r="H395" s="262">
        <v>173.40000000000001</v>
      </c>
      <c r="I395" s="263"/>
      <c r="J395" s="259"/>
      <c r="K395" s="259"/>
      <c r="L395" s="264"/>
      <c r="M395" s="265"/>
      <c r="N395" s="266"/>
      <c r="O395" s="266"/>
      <c r="P395" s="266"/>
      <c r="Q395" s="266"/>
      <c r="R395" s="266"/>
      <c r="S395" s="266"/>
      <c r="T395" s="266"/>
      <c r="U395" s="267"/>
      <c r="AT395" s="268" t="s">
        <v>162</v>
      </c>
      <c r="AU395" s="268" t="s">
        <v>98</v>
      </c>
      <c r="AV395" s="13" t="s">
        <v>98</v>
      </c>
      <c r="AW395" s="13" t="s">
        <v>48</v>
      </c>
      <c r="AX395" s="13" t="s">
        <v>91</v>
      </c>
      <c r="AY395" s="268" t="s">
        <v>148</v>
      </c>
    </row>
    <row r="396" s="1" customFormat="1" ht="24" customHeight="1">
      <c r="B396" s="39"/>
      <c r="C396" s="231" t="s">
        <v>474</v>
      </c>
      <c r="D396" s="231" t="s">
        <v>151</v>
      </c>
      <c r="E396" s="232" t="s">
        <v>475</v>
      </c>
      <c r="F396" s="233" t="s">
        <v>476</v>
      </c>
      <c r="G396" s="234" t="s">
        <v>395</v>
      </c>
      <c r="H396" s="235">
        <v>152</v>
      </c>
      <c r="I396" s="236"/>
      <c r="J396" s="237">
        <f>ROUND(I396*H396,2)</f>
        <v>0</v>
      </c>
      <c r="K396" s="233" t="s">
        <v>155</v>
      </c>
      <c r="L396" s="44"/>
      <c r="M396" s="238" t="s">
        <v>1</v>
      </c>
      <c r="N396" s="239" t="s">
        <v>56</v>
      </c>
      <c r="O396" s="87"/>
      <c r="P396" s="240">
        <f>O396*H396</f>
        <v>0</v>
      </c>
      <c r="Q396" s="240">
        <v>0.089779999999999999</v>
      </c>
      <c r="R396" s="240">
        <f>Q396*H396</f>
        <v>13.646559999999999</v>
      </c>
      <c r="S396" s="240">
        <v>0</v>
      </c>
      <c r="T396" s="240">
        <f>S396*H396</f>
        <v>0</v>
      </c>
      <c r="U396" s="241" t="s">
        <v>1</v>
      </c>
      <c r="AR396" s="242" t="s">
        <v>156</v>
      </c>
      <c r="AT396" s="242" t="s">
        <v>151</v>
      </c>
      <c r="AU396" s="242" t="s">
        <v>98</v>
      </c>
      <c r="AY396" s="17" t="s">
        <v>148</v>
      </c>
      <c r="BE396" s="243">
        <f>IF(N396="základní",J396,0)</f>
        <v>0</v>
      </c>
      <c r="BF396" s="243">
        <f>IF(N396="snížená",J396,0)</f>
        <v>0</v>
      </c>
      <c r="BG396" s="243">
        <f>IF(N396="zákl. přenesená",J396,0)</f>
        <v>0</v>
      </c>
      <c r="BH396" s="243">
        <f>IF(N396="sníž. přenesená",J396,0)</f>
        <v>0</v>
      </c>
      <c r="BI396" s="243">
        <f>IF(N396="nulová",J396,0)</f>
        <v>0</v>
      </c>
      <c r="BJ396" s="17" t="s">
        <v>23</v>
      </c>
      <c r="BK396" s="243">
        <f>ROUND(I396*H396,2)</f>
        <v>0</v>
      </c>
      <c r="BL396" s="17" t="s">
        <v>156</v>
      </c>
      <c r="BM396" s="242" t="s">
        <v>477</v>
      </c>
    </row>
    <row r="397" s="1" customFormat="1">
      <c r="B397" s="39"/>
      <c r="C397" s="40"/>
      <c r="D397" s="244" t="s">
        <v>158</v>
      </c>
      <c r="E397" s="40"/>
      <c r="F397" s="245" t="s">
        <v>478</v>
      </c>
      <c r="G397" s="40"/>
      <c r="H397" s="40"/>
      <c r="I397" s="150"/>
      <c r="J397" s="40"/>
      <c r="K397" s="40"/>
      <c r="L397" s="44"/>
      <c r="M397" s="246"/>
      <c r="N397" s="87"/>
      <c r="O397" s="87"/>
      <c r="P397" s="87"/>
      <c r="Q397" s="87"/>
      <c r="R397" s="87"/>
      <c r="S397" s="87"/>
      <c r="T397" s="87"/>
      <c r="U397" s="88"/>
      <c r="AT397" s="17" t="s">
        <v>158</v>
      </c>
      <c r="AU397" s="17" t="s">
        <v>98</v>
      </c>
    </row>
    <row r="398" s="1" customFormat="1">
      <c r="B398" s="39"/>
      <c r="C398" s="40"/>
      <c r="D398" s="244" t="s">
        <v>160</v>
      </c>
      <c r="E398" s="40"/>
      <c r="F398" s="247" t="s">
        <v>479</v>
      </c>
      <c r="G398" s="40"/>
      <c r="H398" s="40"/>
      <c r="I398" s="150"/>
      <c r="J398" s="40"/>
      <c r="K398" s="40"/>
      <c r="L398" s="44"/>
      <c r="M398" s="246"/>
      <c r="N398" s="87"/>
      <c r="O398" s="87"/>
      <c r="P398" s="87"/>
      <c r="Q398" s="87"/>
      <c r="R398" s="87"/>
      <c r="S398" s="87"/>
      <c r="T398" s="87"/>
      <c r="U398" s="88"/>
      <c r="AT398" s="17" t="s">
        <v>160</v>
      </c>
      <c r="AU398" s="17" t="s">
        <v>98</v>
      </c>
    </row>
    <row r="399" s="12" customFormat="1">
      <c r="B399" s="248"/>
      <c r="C399" s="249"/>
      <c r="D399" s="244" t="s">
        <v>162</v>
      </c>
      <c r="E399" s="250" t="s">
        <v>1</v>
      </c>
      <c r="F399" s="251" t="s">
        <v>480</v>
      </c>
      <c r="G399" s="249"/>
      <c r="H399" s="250" t="s">
        <v>1</v>
      </c>
      <c r="I399" s="252"/>
      <c r="J399" s="249"/>
      <c r="K399" s="249"/>
      <c r="L399" s="253"/>
      <c r="M399" s="254"/>
      <c r="N399" s="255"/>
      <c r="O399" s="255"/>
      <c r="P399" s="255"/>
      <c r="Q399" s="255"/>
      <c r="R399" s="255"/>
      <c r="S399" s="255"/>
      <c r="T399" s="255"/>
      <c r="U399" s="256"/>
      <c r="AT399" s="257" t="s">
        <v>162</v>
      </c>
      <c r="AU399" s="257" t="s">
        <v>98</v>
      </c>
      <c r="AV399" s="12" t="s">
        <v>23</v>
      </c>
      <c r="AW399" s="12" t="s">
        <v>48</v>
      </c>
      <c r="AX399" s="12" t="s">
        <v>91</v>
      </c>
      <c r="AY399" s="257" t="s">
        <v>148</v>
      </c>
    </row>
    <row r="400" s="13" customFormat="1">
      <c r="B400" s="258"/>
      <c r="C400" s="259"/>
      <c r="D400" s="244" t="s">
        <v>162</v>
      </c>
      <c r="E400" s="260" t="s">
        <v>1</v>
      </c>
      <c r="F400" s="261" t="s">
        <v>481</v>
      </c>
      <c r="G400" s="259"/>
      <c r="H400" s="262">
        <v>152</v>
      </c>
      <c r="I400" s="263"/>
      <c r="J400" s="259"/>
      <c r="K400" s="259"/>
      <c r="L400" s="264"/>
      <c r="M400" s="265"/>
      <c r="N400" s="266"/>
      <c r="O400" s="266"/>
      <c r="P400" s="266"/>
      <c r="Q400" s="266"/>
      <c r="R400" s="266"/>
      <c r="S400" s="266"/>
      <c r="T400" s="266"/>
      <c r="U400" s="267"/>
      <c r="AT400" s="268" t="s">
        <v>162</v>
      </c>
      <c r="AU400" s="268" t="s">
        <v>98</v>
      </c>
      <c r="AV400" s="13" t="s">
        <v>98</v>
      </c>
      <c r="AW400" s="13" t="s">
        <v>48</v>
      </c>
      <c r="AX400" s="13" t="s">
        <v>91</v>
      </c>
      <c r="AY400" s="268" t="s">
        <v>148</v>
      </c>
    </row>
    <row r="401" s="1" customFormat="1" ht="24" customHeight="1">
      <c r="B401" s="39"/>
      <c r="C401" s="231" t="s">
        <v>482</v>
      </c>
      <c r="D401" s="231" t="s">
        <v>151</v>
      </c>
      <c r="E401" s="232" t="s">
        <v>483</v>
      </c>
      <c r="F401" s="233" t="s">
        <v>484</v>
      </c>
      <c r="G401" s="234" t="s">
        <v>202</v>
      </c>
      <c r="H401" s="235">
        <v>39.569000000000003</v>
      </c>
      <c r="I401" s="236"/>
      <c r="J401" s="237">
        <f>ROUND(I401*H401,2)</f>
        <v>0</v>
      </c>
      <c r="K401" s="233" t="s">
        <v>155</v>
      </c>
      <c r="L401" s="44"/>
      <c r="M401" s="238" t="s">
        <v>1</v>
      </c>
      <c r="N401" s="239" t="s">
        <v>56</v>
      </c>
      <c r="O401" s="87"/>
      <c r="P401" s="240">
        <f>O401*H401</f>
        <v>0</v>
      </c>
      <c r="Q401" s="240">
        <v>0</v>
      </c>
      <c r="R401" s="240">
        <f>Q401*H401</f>
        <v>0</v>
      </c>
      <c r="S401" s="240">
        <v>0</v>
      </c>
      <c r="T401" s="240">
        <f>S401*H401</f>
        <v>0</v>
      </c>
      <c r="U401" s="241" t="s">
        <v>1</v>
      </c>
      <c r="AR401" s="242" t="s">
        <v>156</v>
      </c>
      <c r="AT401" s="242" t="s">
        <v>151</v>
      </c>
      <c r="AU401" s="242" t="s">
        <v>98</v>
      </c>
      <c r="AY401" s="17" t="s">
        <v>148</v>
      </c>
      <c r="BE401" s="243">
        <f>IF(N401="základní",J401,0)</f>
        <v>0</v>
      </c>
      <c r="BF401" s="243">
        <f>IF(N401="snížená",J401,0)</f>
        <v>0</v>
      </c>
      <c r="BG401" s="243">
        <f>IF(N401="zákl. přenesená",J401,0)</f>
        <v>0</v>
      </c>
      <c r="BH401" s="243">
        <f>IF(N401="sníž. přenesená",J401,0)</f>
        <v>0</v>
      </c>
      <c r="BI401" s="243">
        <f>IF(N401="nulová",J401,0)</f>
        <v>0</v>
      </c>
      <c r="BJ401" s="17" t="s">
        <v>23</v>
      </c>
      <c r="BK401" s="243">
        <f>ROUND(I401*H401,2)</f>
        <v>0</v>
      </c>
      <c r="BL401" s="17" t="s">
        <v>156</v>
      </c>
      <c r="BM401" s="242" t="s">
        <v>485</v>
      </c>
    </row>
    <row r="402" s="1" customFormat="1">
      <c r="B402" s="39"/>
      <c r="C402" s="40"/>
      <c r="D402" s="244" t="s">
        <v>158</v>
      </c>
      <c r="E402" s="40"/>
      <c r="F402" s="245" t="s">
        <v>486</v>
      </c>
      <c r="G402" s="40"/>
      <c r="H402" s="40"/>
      <c r="I402" s="150"/>
      <c r="J402" s="40"/>
      <c r="K402" s="40"/>
      <c r="L402" s="44"/>
      <c r="M402" s="246"/>
      <c r="N402" s="87"/>
      <c r="O402" s="87"/>
      <c r="P402" s="87"/>
      <c r="Q402" s="87"/>
      <c r="R402" s="87"/>
      <c r="S402" s="87"/>
      <c r="T402" s="87"/>
      <c r="U402" s="88"/>
      <c r="AT402" s="17" t="s">
        <v>158</v>
      </c>
      <c r="AU402" s="17" t="s">
        <v>98</v>
      </c>
    </row>
    <row r="403" s="1" customFormat="1">
      <c r="B403" s="39"/>
      <c r="C403" s="40"/>
      <c r="D403" s="244" t="s">
        <v>160</v>
      </c>
      <c r="E403" s="40"/>
      <c r="F403" s="247" t="s">
        <v>487</v>
      </c>
      <c r="G403" s="40"/>
      <c r="H403" s="40"/>
      <c r="I403" s="150"/>
      <c r="J403" s="40"/>
      <c r="K403" s="40"/>
      <c r="L403" s="44"/>
      <c r="M403" s="246"/>
      <c r="N403" s="87"/>
      <c r="O403" s="87"/>
      <c r="P403" s="87"/>
      <c r="Q403" s="87"/>
      <c r="R403" s="87"/>
      <c r="S403" s="87"/>
      <c r="T403" s="87"/>
      <c r="U403" s="88"/>
      <c r="AT403" s="17" t="s">
        <v>160</v>
      </c>
      <c r="AU403" s="17" t="s">
        <v>98</v>
      </c>
    </row>
    <row r="404" s="12" customFormat="1">
      <c r="B404" s="248"/>
      <c r="C404" s="249"/>
      <c r="D404" s="244" t="s">
        <v>162</v>
      </c>
      <c r="E404" s="250" t="s">
        <v>1</v>
      </c>
      <c r="F404" s="251" t="s">
        <v>488</v>
      </c>
      <c r="G404" s="249"/>
      <c r="H404" s="250" t="s">
        <v>1</v>
      </c>
      <c r="I404" s="252"/>
      <c r="J404" s="249"/>
      <c r="K404" s="249"/>
      <c r="L404" s="253"/>
      <c r="M404" s="254"/>
      <c r="N404" s="255"/>
      <c r="O404" s="255"/>
      <c r="P404" s="255"/>
      <c r="Q404" s="255"/>
      <c r="R404" s="255"/>
      <c r="S404" s="255"/>
      <c r="T404" s="255"/>
      <c r="U404" s="256"/>
      <c r="AT404" s="257" t="s">
        <v>162</v>
      </c>
      <c r="AU404" s="257" t="s">
        <v>98</v>
      </c>
      <c r="AV404" s="12" t="s">
        <v>23</v>
      </c>
      <c r="AW404" s="12" t="s">
        <v>48</v>
      </c>
      <c r="AX404" s="12" t="s">
        <v>91</v>
      </c>
      <c r="AY404" s="257" t="s">
        <v>148</v>
      </c>
    </row>
    <row r="405" s="12" customFormat="1">
      <c r="B405" s="248"/>
      <c r="C405" s="249"/>
      <c r="D405" s="244" t="s">
        <v>162</v>
      </c>
      <c r="E405" s="250" t="s">
        <v>1</v>
      </c>
      <c r="F405" s="251" t="s">
        <v>489</v>
      </c>
      <c r="G405" s="249"/>
      <c r="H405" s="250" t="s">
        <v>1</v>
      </c>
      <c r="I405" s="252"/>
      <c r="J405" s="249"/>
      <c r="K405" s="249"/>
      <c r="L405" s="253"/>
      <c r="M405" s="254"/>
      <c r="N405" s="255"/>
      <c r="O405" s="255"/>
      <c r="P405" s="255"/>
      <c r="Q405" s="255"/>
      <c r="R405" s="255"/>
      <c r="S405" s="255"/>
      <c r="T405" s="255"/>
      <c r="U405" s="256"/>
      <c r="AT405" s="257" t="s">
        <v>162</v>
      </c>
      <c r="AU405" s="257" t="s">
        <v>98</v>
      </c>
      <c r="AV405" s="12" t="s">
        <v>23</v>
      </c>
      <c r="AW405" s="12" t="s">
        <v>48</v>
      </c>
      <c r="AX405" s="12" t="s">
        <v>91</v>
      </c>
      <c r="AY405" s="257" t="s">
        <v>148</v>
      </c>
    </row>
    <row r="406" s="13" customFormat="1">
      <c r="B406" s="258"/>
      <c r="C406" s="259"/>
      <c r="D406" s="244" t="s">
        <v>162</v>
      </c>
      <c r="E406" s="260" t="s">
        <v>1</v>
      </c>
      <c r="F406" s="261" t="s">
        <v>490</v>
      </c>
      <c r="G406" s="259"/>
      <c r="H406" s="262">
        <v>3.3777777777777782</v>
      </c>
      <c r="I406" s="263"/>
      <c r="J406" s="259"/>
      <c r="K406" s="259"/>
      <c r="L406" s="264"/>
      <c r="M406" s="265"/>
      <c r="N406" s="266"/>
      <c r="O406" s="266"/>
      <c r="P406" s="266"/>
      <c r="Q406" s="266"/>
      <c r="R406" s="266"/>
      <c r="S406" s="266"/>
      <c r="T406" s="266"/>
      <c r="U406" s="267"/>
      <c r="AT406" s="268" t="s">
        <v>162</v>
      </c>
      <c r="AU406" s="268" t="s">
        <v>98</v>
      </c>
      <c r="AV406" s="13" t="s">
        <v>98</v>
      </c>
      <c r="AW406" s="13" t="s">
        <v>48</v>
      </c>
      <c r="AX406" s="13" t="s">
        <v>91</v>
      </c>
      <c r="AY406" s="268" t="s">
        <v>148</v>
      </c>
    </row>
    <row r="407" s="12" customFormat="1">
      <c r="B407" s="248"/>
      <c r="C407" s="249"/>
      <c r="D407" s="244" t="s">
        <v>162</v>
      </c>
      <c r="E407" s="250" t="s">
        <v>1</v>
      </c>
      <c r="F407" s="251" t="s">
        <v>491</v>
      </c>
      <c r="G407" s="249"/>
      <c r="H407" s="250" t="s">
        <v>1</v>
      </c>
      <c r="I407" s="252"/>
      <c r="J407" s="249"/>
      <c r="K407" s="249"/>
      <c r="L407" s="253"/>
      <c r="M407" s="254"/>
      <c r="N407" s="255"/>
      <c r="O407" s="255"/>
      <c r="P407" s="255"/>
      <c r="Q407" s="255"/>
      <c r="R407" s="255"/>
      <c r="S407" s="255"/>
      <c r="T407" s="255"/>
      <c r="U407" s="256"/>
      <c r="AT407" s="257" t="s">
        <v>162</v>
      </c>
      <c r="AU407" s="257" t="s">
        <v>98</v>
      </c>
      <c r="AV407" s="12" t="s">
        <v>23</v>
      </c>
      <c r="AW407" s="12" t="s">
        <v>48</v>
      </c>
      <c r="AX407" s="12" t="s">
        <v>91</v>
      </c>
      <c r="AY407" s="257" t="s">
        <v>148</v>
      </c>
    </row>
    <row r="408" s="13" customFormat="1">
      <c r="B408" s="258"/>
      <c r="C408" s="259"/>
      <c r="D408" s="244" t="s">
        <v>162</v>
      </c>
      <c r="E408" s="260" t="s">
        <v>1</v>
      </c>
      <c r="F408" s="261" t="s">
        <v>492</v>
      </c>
      <c r="G408" s="259"/>
      <c r="H408" s="262">
        <v>1.5111111111111111</v>
      </c>
      <c r="I408" s="263"/>
      <c r="J408" s="259"/>
      <c r="K408" s="259"/>
      <c r="L408" s="264"/>
      <c r="M408" s="265"/>
      <c r="N408" s="266"/>
      <c r="O408" s="266"/>
      <c r="P408" s="266"/>
      <c r="Q408" s="266"/>
      <c r="R408" s="266"/>
      <c r="S408" s="266"/>
      <c r="T408" s="266"/>
      <c r="U408" s="267"/>
      <c r="AT408" s="268" t="s">
        <v>162</v>
      </c>
      <c r="AU408" s="268" t="s">
        <v>98</v>
      </c>
      <c r="AV408" s="13" t="s">
        <v>98</v>
      </c>
      <c r="AW408" s="13" t="s">
        <v>48</v>
      </c>
      <c r="AX408" s="13" t="s">
        <v>91</v>
      </c>
      <c r="AY408" s="268" t="s">
        <v>148</v>
      </c>
    </row>
    <row r="409" s="13" customFormat="1">
      <c r="B409" s="258"/>
      <c r="C409" s="259"/>
      <c r="D409" s="244" t="s">
        <v>162</v>
      </c>
      <c r="E409" s="260" t="s">
        <v>1</v>
      </c>
      <c r="F409" s="261" t="s">
        <v>493</v>
      </c>
      <c r="G409" s="259"/>
      <c r="H409" s="262">
        <v>26</v>
      </c>
      <c r="I409" s="263"/>
      <c r="J409" s="259"/>
      <c r="K409" s="259"/>
      <c r="L409" s="264"/>
      <c r="M409" s="265"/>
      <c r="N409" s="266"/>
      <c r="O409" s="266"/>
      <c r="P409" s="266"/>
      <c r="Q409" s="266"/>
      <c r="R409" s="266"/>
      <c r="S409" s="266"/>
      <c r="T409" s="266"/>
      <c r="U409" s="267"/>
      <c r="AT409" s="268" t="s">
        <v>162</v>
      </c>
      <c r="AU409" s="268" t="s">
        <v>98</v>
      </c>
      <c r="AV409" s="13" t="s">
        <v>98</v>
      </c>
      <c r="AW409" s="13" t="s">
        <v>48</v>
      </c>
      <c r="AX409" s="13" t="s">
        <v>91</v>
      </c>
      <c r="AY409" s="268" t="s">
        <v>148</v>
      </c>
    </row>
    <row r="410" s="12" customFormat="1">
      <c r="B410" s="248"/>
      <c r="C410" s="249"/>
      <c r="D410" s="244" t="s">
        <v>162</v>
      </c>
      <c r="E410" s="250" t="s">
        <v>1</v>
      </c>
      <c r="F410" s="251" t="s">
        <v>494</v>
      </c>
      <c r="G410" s="249"/>
      <c r="H410" s="250" t="s">
        <v>1</v>
      </c>
      <c r="I410" s="252"/>
      <c r="J410" s="249"/>
      <c r="K410" s="249"/>
      <c r="L410" s="253"/>
      <c r="M410" s="254"/>
      <c r="N410" s="255"/>
      <c r="O410" s="255"/>
      <c r="P410" s="255"/>
      <c r="Q410" s="255"/>
      <c r="R410" s="255"/>
      <c r="S410" s="255"/>
      <c r="T410" s="255"/>
      <c r="U410" s="256"/>
      <c r="AT410" s="257" t="s">
        <v>162</v>
      </c>
      <c r="AU410" s="257" t="s">
        <v>98</v>
      </c>
      <c r="AV410" s="12" t="s">
        <v>23</v>
      </c>
      <c r="AW410" s="12" t="s">
        <v>48</v>
      </c>
      <c r="AX410" s="12" t="s">
        <v>91</v>
      </c>
      <c r="AY410" s="257" t="s">
        <v>148</v>
      </c>
    </row>
    <row r="411" s="13" customFormat="1">
      <c r="B411" s="258"/>
      <c r="C411" s="259"/>
      <c r="D411" s="244" t="s">
        <v>162</v>
      </c>
      <c r="E411" s="260" t="s">
        <v>1</v>
      </c>
      <c r="F411" s="261" t="s">
        <v>495</v>
      </c>
      <c r="G411" s="259"/>
      <c r="H411" s="262">
        <v>7.1500000000000004</v>
      </c>
      <c r="I411" s="263"/>
      <c r="J411" s="259"/>
      <c r="K411" s="259"/>
      <c r="L411" s="264"/>
      <c r="M411" s="265"/>
      <c r="N411" s="266"/>
      <c r="O411" s="266"/>
      <c r="P411" s="266"/>
      <c r="Q411" s="266"/>
      <c r="R411" s="266"/>
      <c r="S411" s="266"/>
      <c r="T411" s="266"/>
      <c r="U411" s="267"/>
      <c r="AT411" s="268" t="s">
        <v>162</v>
      </c>
      <c r="AU411" s="268" t="s">
        <v>98</v>
      </c>
      <c r="AV411" s="13" t="s">
        <v>98</v>
      </c>
      <c r="AW411" s="13" t="s">
        <v>48</v>
      </c>
      <c r="AX411" s="13" t="s">
        <v>91</v>
      </c>
      <c r="AY411" s="268" t="s">
        <v>148</v>
      </c>
    </row>
    <row r="412" s="13" customFormat="1">
      <c r="B412" s="258"/>
      <c r="C412" s="259"/>
      <c r="D412" s="244" t="s">
        <v>162</v>
      </c>
      <c r="E412" s="260" t="s">
        <v>1</v>
      </c>
      <c r="F412" s="261" t="s">
        <v>496</v>
      </c>
      <c r="G412" s="259"/>
      <c r="H412" s="262">
        <v>1.53</v>
      </c>
      <c r="I412" s="263"/>
      <c r="J412" s="259"/>
      <c r="K412" s="259"/>
      <c r="L412" s="264"/>
      <c r="M412" s="265"/>
      <c r="N412" s="266"/>
      <c r="O412" s="266"/>
      <c r="P412" s="266"/>
      <c r="Q412" s="266"/>
      <c r="R412" s="266"/>
      <c r="S412" s="266"/>
      <c r="T412" s="266"/>
      <c r="U412" s="267"/>
      <c r="AT412" s="268" t="s">
        <v>162</v>
      </c>
      <c r="AU412" s="268" t="s">
        <v>98</v>
      </c>
      <c r="AV412" s="13" t="s">
        <v>98</v>
      </c>
      <c r="AW412" s="13" t="s">
        <v>48</v>
      </c>
      <c r="AX412" s="13" t="s">
        <v>91</v>
      </c>
      <c r="AY412" s="268" t="s">
        <v>148</v>
      </c>
    </row>
    <row r="413" s="1" customFormat="1" ht="24" customHeight="1">
      <c r="B413" s="39"/>
      <c r="C413" s="231" t="s">
        <v>497</v>
      </c>
      <c r="D413" s="231" t="s">
        <v>151</v>
      </c>
      <c r="E413" s="232" t="s">
        <v>498</v>
      </c>
      <c r="F413" s="233" t="s">
        <v>499</v>
      </c>
      <c r="G413" s="234" t="s">
        <v>202</v>
      </c>
      <c r="H413" s="235">
        <v>39.569000000000003</v>
      </c>
      <c r="I413" s="236"/>
      <c r="J413" s="237">
        <f>ROUND(I413*H413,2)</f>
        <v>0</v>
      </c>
      <c r="K413" s="233" t="s">
        <v>155</v>
      </c>
      <c r="L413" s="44"/>
      <c r="M413" s="238" t="s">
        <v>1</v>
      </c>
      <c r="N413" s="239" t="s">
        <v>56</v>
      </c>
      <c r="O413" s="87"/>
      <c r="P413" s="240">
        <f>O413*H413</f>
        <v>0</v>
      </c>
      <c r="Q413" s="240">
        <v>0</v>
      </c>
      <c r="R413" s="240">
        <f>Q413*H413</f>
        <v>0</v>
      </c>
      <c r="S413" s="240">
        <v>0</v>
      </c>
      <c r="T413" s="240">
        <f>S413*H413</f>
        <v>0</v>
      </c>
      <c r="U413" s="241" t="s">
        <v>1</v>
      </c>
      <c r="AR413" s="242" t="s">
        <v>156</v>
      </c>
      <c r="AT413" s="242" t="s">
        <v>151</v>
      </c>
      <c r="AU413" s="242" t="s">
        <v>98</v>
      </c>
      <c r="AY413" s="17" t="s">
        <v>148</v>
      </c>
      <c r="BE413" s="243">
        <f>IF(N413="základní",J413,0)</f>
        <v>0</v>
      </c>
      <c r="BF413" s="243">
        <f>IF(N413="snížená",J413,0)</f>
        <v>0</v>
      </c>
      <c r="BG413" s="243">
        <f>IF(N413="zákl. přenesená",J413,0)</f>
        <v>0</v>
      </c>
      <c r="BH413" s="243">
        <f>IF(N413="sníž. přenesená",J413,0)</f>
        <v>0</v>
      </c>
      <c r="BI413" s="243">
        <f>IF(N413="nulová",J413,0)</f>
        <v>0</v>
      </c>
      <c r="BJ413" s="17" t="s">
        <v>23</v>
      </c>
      <c r="BK413" s="243">
        <f>ROUND(I413*H413,2)</f>
        <v>0</v>
      </c>
      <c r="BL413" s="17" t="s">
        <v>156</v>
      </c>
      <c r="BM413" s="242" t="s">
        <v>500</v>
      </c>
    </row>
    <row r="414" s="1" customFormat="1">
      <c r="B414" s="39"/>
      <c r="C414" s="40"/>
      <c r="D414" s="244" t="s">
        <v>158</v>
      </c>
      <c r="E414" s="40"/>
      <c r="F414" s="245" t="s">
        <v>501</v>
      </c>
      <c r="G414" s="40"/>
      <c r="H414" s="40"/>
      <c r="I414" s="150"/>
      <c r="J414" s="40"/>
      <c r="K414" s="40"/>
      <c r="L414" s="44"/>
      <c r="M414" s="246"/>
      <c r="N414" s="87"/>
      <c r="O414" s="87"/>
      <c r="P414" s="87"/>
      <c r="Q414" s="87"/>
      <c r="R414" s="87"/>
      <c r="S414" s="87"/>
      <c r="T414" s="87"/>
      <c r="U414" s="88"/>
      <c r="AT414" s="17" t="s">
        <v>158</v>
      </c>
      <c r="AU414" s="17" t="s">
        <v>98</v>
      </c>
    </row>
    <row r="415" s="1" customFormat="1">
      <c r="B415" s="39"/>
      <c r="C415" s="40"/>
      <c r="D415" s="244" t="s">
        <v>160</v>
      </c>
      <c r="E415" s="40"/>
      <c r="F415" s="247" t="s">
        <v>502</v>
      </c>
      <c r="G415" s="40"/>
      <c r="H415" s="40"/>
      <c r="I415" s="150"/>
      <c r="J415" s="40"/>
      <c r="K415" s="40"/>
      <c r="L415" s="44"/>
      <c r="M415" s="246"/>
      <c r="N415" s="87"/>
      <c r="O415" s="87"/>
      <c r="P415" s="87"/>
      <c r="Q415" s="87"/>
      <c r="R415" s="87"/>
      <c r="S415" s="87"/>
      <c r="T415" s="87"/>
      <c r="U415" s="88"/>
      <c r="AT415" s="17" t="s">
        <v>160</v>
      </c>
      <c r="AU415" s="17" t="s">
        <v>98</v>
      </c>
    </row>
    <row r="416" s="12" customFormat="1">
      <c r="B416" s="248"/>
      <c r="C416" s="249"/>
      <c r="D416" s="244" t="s">
        <v>162</v>
      </c>
      <c r="E416" s="250" t="s">
        <v>1</v>
      </c>
      <c r="F416" s="251" t="s">
        <v>488</v>
      </c>
      <c r="G416" s="249"/>
      <c r="H416" s="250" t="s">
        <v>1</v>
      </c>
      <c r="I416" s="252"/>
      <c r="J416" s="249"/>
      <c r="K416" s="249"/>
      <c r="L416" s="253"/>
      <c r="M416" s="254"/>
      <c r="N416" s="255"/>
      <c r="O416" s="255"/>
      <c r="P416" s="255"/>
      <c r="Q416" s="255"/>
      <c r="R416" s="255"/>
      <c r="S416" s="255"/>
      <c r="T416" s="255"/>
      <c r="U416" s="256"/>
      <c r="AT416" s="257" t="s">
        <v>162</v>
      </c>
      <c r="AU416" s="257" t="s">
        <v>98</v>
      </c>
      <c r="AV416" s="12" t="s">
        <v>23</v>
      </c>
      <c r="AW416" s="12" t="s">
        <v>48</v>
      </c>
      <c r="AX416" s="12" t="s">
        <v>91</v>
      </c>
      <c r="AY416" s="257" t="s">
        <v>148</v>
      </c>
    </row>
    <row r="417" s="12" customFormat="1">
      <c r="B417" s="248"/>
      <c r="C417" s="249"/>
      <c r="D417" s="244" t="s">
        <v>162</v>
      </c>
      <c r="E417" s="250" t="s">
        <v>1</v>
      </c>
      <c r="F417" s="251" t="s">
        <v>489</v>
      </c>
      <c r="G417" s="249"/>
      <c r="H417" s="250" t="s">
        <v>1</v>
      </c>
      <c r="I417" s="252"/>
      <c r="J417" s="249"/>
      <c r="K417" s="249"/>
      <c r="L417" s="253"/>
      <c r="M417" s="254"/>
      <c r="N417" s="255"/>
      <c r="O417" s="255"/>
      <c r="P417" s="255"/>
      <c r="Q417" s="255"/>
      <c r="R417" s="255"/>
      <c r="S417" s="255"/>
      <c r="T417" s="255"/>
      <c r="U417" s="256"/>
      <c r="AT417" s="257" t="s">
        <v>162</v>
      </c>
      <c r="AU417" s="257" t="s">
        <v>98</v>
      </c>
      <c r="AV417" s="12" t="s">
        <v>23</v>
      </c>
      <c r="AW417" s="12" t="s">
        <v>48</v>
      </c>
      <c r="AX417" s="12" t="s">
        <v>91</v>
      </c>
      <c r="AY417" s="257" t="s">
        <v>148</v>
      </c>
    </row>
    <row r="418" s="13" customFormat="1">
      <c r="B418" s="258"/>
      <c r="C418" s="259"/>
      <c r="D418" s="244" t="s">
        <v>162</v>
      </c>
      <c r="E418" s="260" t="s">
        <v>1</v>
      </c>
      <c r="F418" s="261" t="s">
        <v>490</v>
      </c>
      <c r="G418" s="259"/>
      <c r="H418" s="262">
        <v>3.3777777777777782</v>
      </c>
      <c r="I418" s="263"/>
      <c r="J418" s="259"/>
      <c r="K418" s="259"/>
      <c r="L418" s="264"/>
      <c r="M418" s="265"/>
      <c r="N418" s="266"/>
      <c r="O418" s="266"/>
      <c r="P418" s="266"/>
      <c r="Q418" s="266"/>
      <c r="R418" s="266"/>
      <c r="S418" s="266"/>
      <c r="T418" s="266"/>
      <c r="U418" s="267"/>
      <c r="AT418" s="268" t="s">
        <v>162</v>
      </c>
      <c r="AU418" s="268" t="s">
        <v>98</v>
      </c>
      <c r="AV418" s="13" t="s">
        <v>98</v>
      </c>
      <c r="AW418" s="13" t="s">
        <v>48</v>
      </c>
      <c r="AX418" s="13" t="s">
        <v>91</v>
      </c>
      <c r="AY418" s="268" t="s">
        <v>148</v>
      </c>
    </row>
    <row r="419" s="12" customFormat="1">
      <c r="B419" s="248"/>
      <c r="C419" s="249"/>
      <c r="D419" s="244" t="s">
        <v>162</v>
      </c>
      <c r="E419" s="250" t="s">
        <v>1</v>
      </c>
      <c r="F419" s="251" t="s">
        <v>491</v>
      </c>
      <c r="G419" s="249"/>
      <c r="H419" s="250" t="s">
        <v>1</v>
      </c>
      <c r="I419" s="252"/>
      <c r="J419" s="249"/>
      <c r="K419" s="249"/>
      <c r="L419" s="253"/>
      <c r="M419" s="254"/>
      <c r="N419" s="255"/>
      <c r="O419" s="255"/>
      <c r="P419" s="255"/>
      <c r="Q419" s="255"/>
      <c r="R419" s="255"/>
      <c r="S419" s="255"/>
      <c r="T419" s="255"/>
      <c r="U419" s="256"/>
      <c r="AT419" s="257" t="s">
        <v>162</v>
      </c>
      <c r="AU419" s="257" t="s">
        <v>98</v>
      </c>
      <c r="AV419" s="12" t="s">
        <v>23</v>
      </c>
      <c r="AW419" s="12" t="s">
        <v>48</v>
      </c>
      <c r="AX419" s="12" t="s">
        <v>91</v>
      </c>
      <c r="AY419" s="257" t="s">
        <v>148</v>
      </c>
    </row>
    <row r="420" s="13" customFormat="1">
      <c r="B420" s="258"/>
      <c r="C420" s="259"/>
      <c r="D420" s="244" t="s">
        <v>162</v>
      </c>
      <c r="E420" s="260" t="s">
        <v>1</v>
      </c>
      <c r="F420" s="261" t="s">
        <v>492</v>
      </c>
      <c r="G420" s="259"/>
      <c r="H420" s="262">
        <v>1.5111111111111111</v>
      </c>
      <c r="I420" s="263"/>
      <c r="J420" s="259"/>
      <c r="K420" s="259"/>
      <c r="L420" s="264"/>
      <c r="M420" s="265"/>
      <c r="N420" s="266"/>
      <c r="O420" s="266"/>
      <c r="P420" s="266"/>
      <c r="Q420" s="266"/>
      <c r="R420" s="266"/>
      <c r="S420" s="266"/>
      <c r="T420" s="266"/>
      <c r="U420" s="267"/>
      <c r="AT420" s="268" t="s">
        <v>162</v>
      </c>
      <c r="AU420" s="268" t="s">
        <v>98</v>
      </c>
      <c r="AV420" s="13" t="s">
        <v>98</v>
      </c>
      <c r="AW420" s="13" t="s">
        <v>48</v>
      </c>
      <c r="AX420" s="13" t="s">
        <v>91</v>
      </c>
      <c r="AY420" s="268" t="s">
        <v>148</v>
      </c>
    </row>
    <row r="421" s="13" customFormat="1">
      <c r="B421" s="258"/>
      <c r="C421" s="259"/>
      <c r="D421" s="244" t="s">
        <v>162</v>
      </c>
      <c r="E421" s="260" t="s">
        <v>1</v>
      </c>
      <c r="F421" s="261" t="s">
        <v>493</v>
      </c>
      <c r="G421" s="259"/>
      <c r="H421" s="262">
        <v>26</v>
      </c>
      <c r="I421" s="263"/>
      <c r="J421" s="259"/>
      <c r="K421" s="259"/>
      <c r="L421" s="264"/>
      <c r="M421" s="265"/>
      <c r="N421" s="266"/>
      <c r="O421" s="266"/>
      <c r="P421" s="266"/>
      <c r="Q421" s="266"/>
      <c r="R421" s="266"/>
      <c r="S421" s="266"/>
      <c r="T421" s="266"/>
      <c r="U421" s="267"/>
      <c r="AT421" s="268" t="s">
        <v>162</v>
      </c>
      <c r="AU421" s="268" t="s">
        <v>98</v>
      </c>
      <c r="AV421" s="13" t="s">
        <v>98</v>
      </c>
      <c r="AW421" s="13" t="s">
        <v>48</v>
      </c>
      <c r="AX421" s="13" t="s">
        <v>91</v>
      </c>
      <c r="AY421" s="268" t="s">
        <v>148</v>
      </c>
    </row>
    <row r="422" s="12" customFormat="1">
      <c r="B422" s="248"/>
      <c r="C422" s="249"/>
      <c r="D422" s="244" t="s">
        <v>162</v>
      </c>
      <c r="E422" s="250" t="s">
        <v>1</v>
      </c>
      <c r="F422" s="251" t="s">
        <v>494</v>
      </c>
      <c r="G422" s="249"/>
      <c r="H422" s="250" t="s">
        <v>1</v>
      </c>
      <c r="I422" s="252"/>
      <c r="J422" s="249"/>
      <c r="K422" s="249"/>
      <c r="L422" s="253"/>
      <c r="M422" s="254"/>
      <c r="N422" s="255"/>
      <c r="O422" s="255"/>
      <c r="P422" s="255"/>
      <c r="Q422" s="255"/>
      <c r="R422" s="255"/>
      <c r="S422" s="255"/>
      <c r="T422" s="255"/>
      <c r="U422" s="256"/>
      <c r="AT422" s="257" t="s">
        <v>162</v>
      </c>
      <c r="AU422" s="257" t="s">
        <v>98</v>
      </c>
      <c r="AV422" s="12" t="s">
        <v>23</v>
      </c>
      <c r="AW422" s="12" t="s">
        <v>48</v>
      </c>
      <c r="AX422" s="12" t="s">
        <v>91</v>
      </c>
      <c r="AY422" s="257" t="s">
        <v>148</v>
      </c>
    </row>
    <row r="423" s="13" customFormat="1">
      <c r="B423" s="258"/>
      <c r="C423" s="259"/>
      <c r="D423" s="244" t="s">
        <v>162</v>
      </c>
      <c r="E423" s="260" t="s">
        <v>1</v>
      </c>
      <c r="F423" s="261" t="s">
        <v>495</v>
      </c>
      <c r="G423" s="259"/>
      <c r="H423" s="262">
        <v>7.1500000000000004</v>
      </c>
      <c r="I423" s="263"/>
      <c r="J423" s="259"/>
      <c r="K423" s="259"/>
      <c r="L423" s="264"/>
      <c r="M423" s="265"/>
      <c r="N423" s="266"/>
      <c r="O423" s="266"/>
      <c r="P423" s="266"/>
      <c r="Q423" s="266"/>
      <c r="R423" s="266"/>
      <c r="S423" s="266"/>
      <c r="T423" s="266"/>
      <c r="U423" s="267"/>
      <c r="AT423" s="268" t="s">
        <v>162</v>
      </c>
      <c r="AU423" s="268" t="s">
        <v>98</v>
      </c>
      <c r="AV423" s="13" t="s">
        <v>98</v>
      </c>
      <c r="AW423" s="13" t="s">
        <v>48</v>
      </c>
      <c r="AX423" s="13" t="s">
        <v>91</v>
      </c>
      <c r="AY423" s="268" t="s">
        <v>148</v>
      </c>
    </row>
    <row r="424" s="13" customFormat="1">
      <c r="B424" s="258"/>
      <c r="C424" s="259"/>
      <c r="D424" s="244" t="s">
        <v>162</v>
      </c>
      <c r="E424" s="260" t="s">
        <v>1</v>
      </c>
      <c r="F424" s="261" t="s">
        <v>496</v>
      </c>
      <c r="G424" s="259"/>
      <c r="H424" s="262">
        <v>1.53</v>
      </c>
      <c r="I424" s="263"/>
      <c r="J424" s="259"/>
      <c r="K424" s="259"/>
      <c r="L424" s="264"/>
      <c r="M424" s="265"/>
      <c r="N424" s="266"/>
      <c r="O424" s="266"/>
      <c r="P424" s="266"/>
      <c r="Q424" s="266"/>
      <c r="R424" s="266"/>
      <c r="S424" s="266"/>
      <c r="T424" s="266"/>
      <c r="U424" s="267"/>
      <c r="AT424" s="268" t="s">
        <v>162</v>
      </c>
      <c r="AU424" s="268" t="s">
        <v>98</v>
      </c>
      <c r="AV424" s="13" t="s">
        <v>98</v>
      </c>
      <c r="AW424" s="13" t="s">
        <v>48</v>
      </c>
      <c r="AX424" s="13" t="s">
        <v>91</v>
      </c>
      <c r="AY424" s="268" t="s">
        <v>148</v>
      </c>
    </row>
    <row r="425" s="1" customFormat="1" ht="24" customHeight="1">
      <c r="B425" s="39"/>
      <c r="C425" s="231" t="s">
        <v>503</v>
      </c>
      <c r="D425" s="231" t="s">
        <v>151</v>
      </c>
      <c r="E425" s="232" t="s">
        <v>504</v>
      </c>
      <c r="F425" s="233" t="s">
        <v>505</v>
      </c>
      <c r="G425" s="234" t="s">
        <v>395</v>
      </c>
      <c r="H425" s="235">
        <v>196</v>
      </c>
      <c r="I425" s="236"/>
      <c r="J425" s="237">
        <f>ROUND(I425*H425,2)</f>
        <v>0</v>
      </c>
      <c r="K425" s="233" t="s">
        <v>155</v>
      </c>
      <c r="L425" s="44"/>
      <c r="M425" s="238" t="s">
        <v>1</v>
      </c>
      <c r="N425" s="239" t="s">
        <v>56</v>
      </c>
      <c r="O425" s="87"/>
      <c r="P425" s="240">
        <f>O425*H425</f>
        <v>0</v>
      </c>
      <c r="Q425" s="240">
        <v>0.15540000000000001</v>
      </c>
      <c r="R425" s="240">
        <f>Q425*H425</f>
        <v>30.458400000000001</v>
      </c>
      <c r="S425" s="240">
        <v>0</v>
      </c>
      <c r="T425" s="240">
        <f>S425*H425</f>
        <v>0</v>
      </c>
      <c r="U425" s="241" t="s">
        <v>1</v>
      </c>
      <c r="AR425" s="242" t="s">
        <v>156</v>
      </c>
      <c r="AT425" s="242" t="s">
        <v>151</v>
      </c>
      <c r="AU425" s="242" t="s">
        <v>98</v>
      </c>
      <c r="AY425" s="17" t="s">
        <v>148</v>
      </c>
      <c r="BE425" s="243">
        <f>IF(N425="základní",J425,0)</f>
        <v>0</v>
      </c>
      <c r="BF425" s="243">
        <f>IF(N425="snížená",J425,0)</f>
        <v>0</v>
      </c>
      <c r="BG425" s="243">
        <f>IF(N425="zákl. přenesená",J425,0)</f>
        <v>0</v>
      </c>
      <c r="BH425" s="243">
        <f>IF(N425="sníž. přenesená",J425,0)</f>
        <v>0</v>
      </c>
      <c r="BI425" s="243">
        <f>IF(N425="nulová",J425,0)</f>
        <v>0</v>
      </c>
      <c r="BJ425" s="17" t="s">
        <v>23</v>
      </c>
      <c r="BK425" s="243">
        <f>ROUND(I425*H425,2)</f>
        <v>0</v>
      </c>
      <c r="BL425" s="17" t="s">
        <v>156</v>
      </c>
      <c r="BM425" s="242" t="s">
        <v>506</v>
      </c>
    </row>
    <row r="426" s="1" customFormat="1">
      <c r="B426" s="39"/>
      <c r="C426" s="40"/>
      <c r="D426" s="244" t="s">
        <v>158</v>
      </c>
      <c r="E426" s="40"/>
      <c r="F426" s="245" t="s">
        <v>507</v>
      </c>
      <c r="G426" s="40"/>
      <c r="H426" s="40"/>
      <c r="I426" s="150"/>
      <c r="J426" s="40"/>
      <c r="K426" s="40"/>
      <c r="L426" s="44"/>
      <c r="M426" s="246"/>
      <c r="N426" s="87"/>
      <c r="O426" s="87"/>
      <c r="P426" s="87"/>
      <c r="Q426" s="87"/>
      <c r="R426" s="87"/>
      <c r="S426" s="87"/>
      <c r="T426" s="87"/>
      <c r="U426" s="88"/>
      <c r="AT426" s="17" t="s">
        <v>158</v>
      </c>
      <c r="AU426" s="17" t="s">
        <v>98</v>
      </c>
    </row>
    <row r="427" s="1" customFormat="1">
      <c r="B427" s="39"/>
      <c r="C427" s="40"/>
      <c r="D427" s="244" t="s">
        <v>160</v>
      </c>
      <c r="E427" s="40"/>
      <c r="F427" s="247" t="s">
        <v>508</v>
      </c>
      <c r="G427" s="40"/>
      <c r="H427" s="40"/>
      <c r="I427" s="150"/>
      <c r="J427" s="40"/>
      <c r="K427" s="40"/>
      <c r="L427" s="44"/>
      <c r="M427" s="246"/>
      <c r="N427" s="87"/>
      <c r="O427" s="87"/>
      <c r="P427" s="87"/>
      <c r="Q427" s="87"/>
      <c r="R427" s="87"/>
      <c r="S427" s="87"/>
      <c r="T427" s="87"/>
      <c r="U427" s="88"/>
      <c r="AT427" s="17" t="s">
        <v>160</v>
      </c>
      <c r="AU427" s="17" t="s">
        <v>98</v>
      </c>
    </row>
    <row r="428" s="12" customFormat="1">
      <c r="B428" s="248"/>
      <c r="C428" s="249"/>
      <c r="D428" s="244" t="s">
        <v>162</v>
      </c>
      <c r="E428" s="250" t="s">
        <v>1</v>
      </c>
      <c r="F428" s="251" t="s">
        <v>509</v>
      </c>
      <c r="G428" s="249"/>
      <c r="H428" s="250" t="s">
        <v>1</v>
      </c>
      <c r="I428" s="252"/>
      <c r="J428" s="249"/>
      <c r="K428" s="249"/>
      <c r="L428" s="253"/>
      <c r="M428" s="254"/>
      <c r="N428" s="255"/>
      <c r="O428" s="255"/>
      <c r="P428" s="255"/>
      <c r="Q428" s="255"/>
      <c r="R428" s="255"/>
      <c r="S428" s="255"/>
      <c r="T428" s="255"/>
      <c r="U428" s="256"/>
      <c r="AT428" s="257" t="s">
        <v>162</v>
      </c>
      <c r="AU428" s="257" t="s">
        <v>98</v>
      </c>
      <c r="AV428" s="12" t="s">
        <v>23</v>
      </c>
      <c r="AW428" s="12" t="s">
        <v>48</v>
      </c>
      <c r="AX428" s="12" t="s">
        <v>91</v>
      </c>
      <c r="AY428" s="257" t="s">
        <v>148</v>
      </c>
    </row>
    <row r="429" s="13" customFormat="1">
      <c r="B429" s="258"/>
      <c r="C429" s="259"/>
      <c r="D429" s="244" t="s">
        <v>162</v>
      </c>
      <c r="E429" s="260" t="s">
        <v>1</v>
      </c>
      <c r="F429" s="261" t="s">
        <v>510</v>
      </c>
      <c r="G429" s="259"/>
      <c r="H429" s="262">
        <v>196</v>
      </c>
      <c r="I429" s="263"/>
      <c r="J429" s="259"/>
      <c r="K429" s="259"/>
      <c r="L429" s="264"/>
      <c r="M429" s="265"/>
      <c r="N429" s="266"/>
      <c r="O429" s="266"/>
      <c r="P429" s="266"/>
      <c r="Q429" s="266"/>
      <c r="R429" s="266"/>
      <c r="S429" s="266"/>
      <c r="T429" s="266"/>
      <c r="U429" s="267"/>
      <c r="AT429" s="268" t="s">
        <v>162</v>
      </c>
      <c r="AU429" s="268" t="s">
        <v>98</v>
      </c>
      <c r="AV429" s="13" t="s">
        <v>98</v>
      </c>
      <c r="AW429" s="13" t="s">
        <v>48</v>
      </c>
      <c r="AX429" s="13" t="s">
        <v>91</v>
      </c>
      <c r="AY429" s="268" t="s">
        <v>148</v>
      </c>
    </row>
    <row r="430" s="1" customFormat="1" ht="16.5" customHeight="1">
      <c r="B430" s="39"/>
      <c r="C430" s="280" t="s">
        <v>511</v>
      </c>
      <c r="D430" s="280" t="s">
        <v>232</v>
      </c>
      <c r="E430" s="281" t="s">
        <v>512</v>
      </c>
      <c r="F430" s="282" t="s">
        <v>513</v>
      </c>
      <c r="G430" s="283" t="s">
        <v>395</v>
      </c>
      <c r="H430" s="284">
        <v>153.72200000000001</v>
      </c>
      <c r="I430" s="285"/>
      <c r="J430" s="286">
        <f>ROUND(I430*H430,2)</f>
        <v>0</v>
      </c>
      <c r="K430" s="282" t="s">
        <v>155</v>
      </c>
      <c r="L430" s="287"/>
      <c r="M430" s="288" t="s">
        <v>1</v>
      </c>
      <c r="N430" s="289" t="s">
        <v>56</v>
      </c>
      <c r="O430" s="87"/>
      <c r="P430" s="240">
        <f>O430*H430</f>
        <v>0</v>
      </c>
      <c r="Q430" s="240">
        <v>0.081000000000000003</v>
      </c>
      <c r="R430" s="240">
        <f>Q430*H430</f>
        <v>12.451482</v>
      </c>
      <c r="S430" s="240">
        <v>0</v>
      </c>
      <c r="T430" s="240">
        <f>S430*H430</f>
        <v>0</v>
      </c>
      <c r="U430" s="241" t="s">
        <v>1</v>
      </c>
      <c r="AR430" s="242" t="s">
        <v>207</v>
      </c>
      <c r="AT430" s="242" t="s">
        <v>232</v>
      </c>
      <c r="AU430" s="242" t="s">
        <v>98</v>
      </c>
      <c r="AY430" s="17" t="s">
        <v>148</v>
      </c>
      <c r="BE430" s="243">
        <f>IF(N430="základní",J430,0)</f>
        <v>0</v>
      </c>
      <c r="BF430" s="243">
        <f>IF(N430="snížená",J430,0)</f>
        <v>0</v>
      </c>
      <c r="BG430" s="243">
        <f>IF(N430="zákl. přenesená",J430,0)</f>
        <v>0</v>
      </c>
      <c r="BH430" s="243">
        <f>IF(N430="sníž. přenesená",J430,0)</f>
        <v>0</v>
      </c>
      <c r="BI430" s="243">
        <f>IF(N430="nulová",J430,0)</f>
        <v>0</v>
      </c>
      <c r="BJ430" s="17" t="s">
        <v>23</v>
      </c>
      <c r="BK430" s="243">
        <f>ROUND(I430*H430,2)</f>
        <v>0</v>
      </c>
      <c r="BL430" s="17" t="s">
        <v>156</v>
      </c>
      <c r="BM430" s="242" t="s">
        <v>514</v>
      </c>
    </row>
    <row r="431" s="1" customFormat="1">
      <c r="B431" s="39"/>
      <c r="C431" s="40"/>
      <c r="D431" s="244" t="s">
        <v>158</v>
      </c>
      <c r="E431" s="40"/>
      <c r="F431" s="245" t="s">
        <v>513</v>
      </c>
      <c r="G431" s="40"/>
      <c r="H431" s="40"/>
      <c r="I431" s="150"/>
      <c r="J431" s="40"/>
      <c r="K431" s="40"/>
      <c r="L431" s="44"/>
      <c r="M431" s="246"/>
      <c r="N431" s="87"/>
      <c r="O431" s="87"/>
      <c r="P431" s="87"/>
      <c r="Q431" s="87"/>
      <c r="R431" s="87"/>
      <c r="S431" s="87"/>
      <c r="T431" s="87"/>
      <c r="U431" s="88"/>
      <c r="AT431" s="17" t="s">
        <v>158</v>
      </c>
      <c r="AU431" s="17" t="s">
        <v>98</v>
      </c>
    </row>
    <row r="432" s="12" customFormat="1">
      <c r="B432" s="248"/>
      <c r="C432" s="249"/>
      <c r="D432" s="244" t="s">
        <v>162</v>
      </c>
      <c r="E432" s="250" t="s">
        <v>1</v>
      </c>
      <c r="F432" s="251" t="s">
        <v>509</v>
      </c>
      <c r="G432" s="249"/>
      <c r="H432" s="250" t="s">
        <v>1</v>
      </c>
      <c r="I432" s="252"/>
      <c r="J432" s="249"/>
      <c r="K432" s="249"/>
      <c r="L432" s="253"/>
      <c r="M432" s="254"/>
      <c r="N432" s="255"/>
      <c r="O432" s="255"/>
      <c r="P432" s="255"/>
      <c r="Q432" s="255"/>
      <c r="R432" s="255"/>
      <c r="S432" s="255"/>
      <c r="T432" s="255"/>
      <c r="U432" s="256"/>
      <c r="AT432" s="257" t="s">
        <v>162</v>
      </c>
      <c r="AU432" s="257" t="s">
        <v>98</v>
      </c>
      <c r="AV432" s="12" t="s">
        <v>23</v>
      </c>
      <c r="AW432" s="12" t="s">
        <v>48</v>
      </c>
      <c r="AX432" s="12" t="s">
        <v>91</v>
      </c>
      <c r="AY432" s="257" t="s">
        <v>148</v>
      </c>
    </row>
    <row r="433" s="13" customFormat="1">
      <c r="B433" s="258"/>
      <c r="C433" s="259"/>
      <c r="D433" s="244" t="s">
        <v>162</v>
      </c>
      <c r="E433" s="260" t="s">
        <v>1</v>
      </c>
      <c r="F433" s="261" t="s">
        <v>515</v>
      </c>
      <c r="G433" s="259"/>
      <c r="H433" s="262">
        <v>153.72200000000001</v>
      </c>
      <c r="I433" s="263"/>
      <c r="J433" s="259"/>
      <c r="K433" s="259"/>
      <c r="L433" s="264"/>
      <c r="M433" s="265"/>
      <c r="N433" s="266"/>
      <c r="O433" s="266"/>
      <c r="P433" s="266"/>
      <c r="Q433" s="266"/>
      <c r="R433" s="266"/>
      <c r="S433" s="266"/>
      <c r="T433" s="266"/>
      <c r="U433" s="267"/>
      <c r="AT433" s="268" t="s">
        <v>162</v>
      </c>
      <c r="AU433" s="268" t="s">
        <v>98</v>
      </c>
      <c r="AV433" s="13" t="s">
        <v>98</v>
      </c>
      <c r="AW433" s="13" t="s">
        <v>48</v>
      </c>
      <c r="AX433" s="13" t="s">
        <v>91</v>
      </c>
      <c r="AY433" s="268" t="s">
        <v>148</v>
      </c>
    </row>
    <row r="434" s="1" customFormat="1" ht="16.5" customHeight="1">
      <c r="B434" s="39"/>
      <c r="C434" s="280" t="s">
        <v>516</v>
      </c>
      <c r="D434" s="280" t="s">
        <v>232</v>
      </c>
      <c r="E434" s="281" t="s">
        <v>517</v>
      </c>
      <c r="F434" s="282" t="s">
        <v>518</v>
      </c>
      <c r="G434" s="283" t="s">
        <v>395</v>
      </c>
      <c r="H434" s="284">
        <v>16.463000000000001</v>
      </c>
      <c r="I434" s="285"/>
      <c r="J434" s="286">
        <f>ROUND(I434*H434,2)</f>
        <v>0</v>
      </c>
      <c r="K434" s="282" t="s">
        <v>155</v>
      </c>
      <c r="L434" s="287"/>
      <c r="M434" s="288" t="s">
        <v>1</v>
      </c>
      <c r="N434" s="289" t="s">
        <v>56</v>
      </c>
      <c r="O434" s="87"/>
      <c r="P434" s="240">
        <f>O434*H434</f>
        <v>0</v>
      </c>
      <c r="Q434" s="240">
        <v>0.078200000000000006</v>
      </c>
      <c r="R434" s="240">
        <f>Q434*H434</f>
        <v>1.2874066000000002</v>
      </c>
      <c r="S434" s="240">
        <v>0</v>
      </c>
      <c r="T434" s="240">
        <f>S434*H434</f>
        <v>0</v>
      </c>
      <c r="U434" s="241" t="s">
        <v>1</v>
      </c>
      <c r="AR434" s="242" t="s">
        <v>207</v>
      </c>
      <c r="AT434" s="242" t="s">
        <v>232</v>
      </c>
      <c r="AU434" s="242" t="s">
        <v>98</v>
      </c>
      <c r="AY434" s="17" t="s">
        <v>148</v>
      </c>
      <c r="BE434" s="243">
        <f>IF(N434="základní",J434,0)</f>
        <v>0</v>
      </c>
      <c r="BF434" s="243">
        <f>IF(N434="snížená",J434,0)</f>
        <v>0</v>
      </c>
      <c r="BG434" s="243">
        <f>IF(N434="zákl. přenesená",J434,0)</f>
        <v>0</v>
      </c>
      <c r="BH434" s="243">
        <f>IF(N434="sníž. přenesená",J434,0)</f>
        <v>0</v>
      </c>
      <c r="BI434" s="243">
        <f>IF(N434="nulová",J434,0)</f>
        <v>0</v>
      </c>
      <c r="BJ434" s="17" t="s">
        <v>23</v>
      </c>
      <c r="BK434" s="243">
        <f>ROUND(I434*H434,2)</f>
        <v>0</v>
      </c>
      <c r="BL434" s="17" t="s">
        <v>156</v>
      </c>
      <c r="BM434" s="242" t="s">
        <v>519</v>
      </c>
    </row>
    <row r="435" s="1" customFormat="1">
      <c r="B435" s="39"/>
      <c r="C435" s="40"/>
      <c r="D435" s="244" t="s">
        <v>158</v>
      </c>
      <c r="E435" s="40"/>
      <c r="F435" s="245" t="s">
        <v>518</v>
      </c>
      <c r="G435" s="40"/>
      <c r="H435" s="40"/>
      <c r="I435" s="150"/>
      <c r="J435" s="40"/>
      <c r="K435" s="40"/>
      <c r="L435" s="44"/>
      <c r="M435" s="246"/>
      <c r="N435" s="87"/>
      <c r="O435" s="87"/>
      <c r="P435" s="87"/>
      <c r="Q435" s="87"/>
      <c r="R435" s="87"/>
      <c r="S435" s="87"/>
      <c r="T435" s="87"/>
      <c r="U435" s="88"/>
      <c r="AT435" s="17" t="s">
        <v>158</v>
      </c>
      <c r="AU435" s="17" t="s">
        <v>98</v>
      </c>
    </row>
    <row r="436" s="12" customFormat="1">
      <c r="B436" s="248"/>
      <c r="C436" s="249"/>
      <c r="D436" s="244" t="s">
        <v>162</v>
      </c>
      <c r="E436" s="250" t="s">
        <v>1</v>
      </c>
      <c r="F436" s="251" t="s">
        <v>509</v>
      </c>
      <c r="G436" s="249"/>
      <c r="H436" s="250" t="s">
        <v>1</v>
      </c>
      <c r="I436" s="252"/>
      <c r="J436" s="249"/>
      <c r="K436" s="249"/>
      <c r="L436" s="253"/>
      <c r="M436" s="254"/>
      <c r="N436" s="255"/>
      <c r="O436" s="255"/>
      <c r="P436" s="255"/>
      <c r="Q436" s="255"/>
      <c r="R436" s="255"/>
      <c r="S436" s="255"/>
      <c r="T436" s="255"/>
      <c r="U436" s="256"/>
      <c r="AT436" s="257" t="s">
        <v>162</v>
      </c>
      <c r="AU436" s="257" t="s">
        <v>98</v>
      </c>
      <c r="AV436" s="12" t="s">
        <v>23</v>
      </c>
      <c r="AW436" s="12" t="s">
        <v>48</v>
      </c>
      <c r="AX436" s="12" t="s">
        <v>91</v>
      </c>
      <c r="AY436" s="257" t="s">
        <v>148</v>
      </c>
    </row>
    <row r="437" s="13" customFormat="1">
      <c r="B437" s="258"/>
      <c r="C437" s="259"/>
      <c r="D437" s="244" t="s">
        <v>162</v>
      </c>
      <c r="E437" s="260" t="s">
        <v>1</v>
      </c>
      <c r="F437" s="261" t="s">
        <v>520</v>
      </c>
      <c r="G437" s="259"/>
      <c r="H437" s="262">
        <v>16.463000000000001</v>
      </c>
      <c r="I437" s="263"/>
      <c r="J437" s="259"/>
      <c r="K437" s="259"/>
      <c r="L437" s="264"/>
      <c r="M437" s="265"/>
      <c r="N437" s="266"/>
      <c r="O437" s="266"/>
      <c r="P437" s="266"/>
      <c r="Q437" s="266"/>
      <c r="R437" s="266"/>
      <c r="S437" s="266"/>
      <c r="T437" s="266"/>
      <c r="U437" s="267"/>
      <c r="AT437" s="268" t="s">
        <v>162</v>
      </c>
      <c r="AU437" s="268" t="s">
        <v>98</v>
      </c>
      <c r="AV437" s="13" t="s">
        <v>98</v>
      </c>
      <c r="AW437" s="13" t="s">
        <v>48</v>
      </c>
      <c r="AX437" s="13" t="s">
        <v>91</v>
      </c>
      <c r="AY437" s="268" t="s">
        <v>148</v>
      </c>
    </row>
    <row r="438" s="1" customFormat="1" ht="24" customHeight="1">
      <c r="B438" s="39"/>
      <c r="C438" s="280" t="s">
        <v>521</v>
      </c>
      <c r="D438" s="280" t="s">
        <v>232</v>
      </c>
      <c r="E438" s="281" t="s">
        <v>522</v>
      </c>
      <c r="F438" s="282" t="s">
        <v>523</v>
      </c>
      <c r="G438" s="283" t="s">
        <v>395</v>
      </c>
      <c r="H438" s="284">
        <v>4.04</v>
      </c>
      <c r="I438" s="285"/>
      <c r="J438" s="286">
        <f>ROUND(I438*H438,2)</f>
        <v>0</v>
      </c>
      <c r="K438" s="282" t="s">
        <v>155</v>
      </c>
      <c r="L438" s="287"/>
      <c r="M438" s="288" t="s">
        <v>1</v>
      </c>
      <c r="N438" s="289" t="s">
        <v>56</v>
      </c>
      <c r="O438" s="87"/>
      <c r="P438" s="240">
        <f>O438*H438</f>
        <v>0</v>
      </c>
      <c r="Q438" s="240">
        <v>0.064000000000000001</v>
      </c>
      <c r="R438" s="240">
        <f>Q438*H438</f>
        <v>0.25856000000000001</v>
      </c>
      <c r="S438" s="240">
        <v>0</v>
      </c>
      <c r="T438" s="240">
        <f>S438*H438</f>
        <v>0</v>
      </c>
      <c r="U438" s="241" t="s">
        <v>1</v>
      </c>
      <c r="AR438" s="242" t="s">
        <v>207</v>
      </c>
      <c r="AT438" s="242" t="s">
        <v>232</v>
      </c>
      <c r="AU438" s="242" t="s">
        <v>98</v>
      </c>
      <c r="AY438" s="17" t="s">
        <v>148</v>
      </c>
      <c r="BE438" s="243">
        <f>IF(N438="základní",J438,0)</f>
        <v>0</v>
      </c>
      <c r="BF438" s="243">
        <f>IF(N438="snížená",J438,0)</f>
        <v>0</v>
      </c>
      <c r="BG438" s="243">
        <f>IF(N438="zákl. přenesená",J438,0)</f>
        <v>0</v>
      </c>
      <c r="BH438" s="243">
        <f>IF(N438="sníž. přenesená",J438,0)</f>
        <v>0</v>
      </c>
      <c r="BI438" s="243">
        <f>IF(N438="nulová",J438,0)</f>
        <v>0</v>
      </c>
      <c r="BJ438" s="17" t="s">
        <v>23</v>
      </c>
      <c r="BK438" s="243">
        <f>ROUND(I438*H438,2)</f>
        <v>0</v>
      </c>
      <c r="BL438" s="17" t="s">
        <v>156</v>
      </c>
      <c r="BM438" s="242" t="s">
        <v>524</v>
      </c>
    </row>
    <row r="439" s="1" customFormat="1">
      <c r="B439" s="39"/>
      <c r="C439" s="40"/>
      <c r="D439" s="244" t="s">
        <v>158</v>
      </c>
      <c r="E439" s="40"/>
      <c r="F439" s="245" t="s">
        <v>523</v>
      </c>
      <c r="G439" s="40"/>
      <c r="H439" s="40"/>
      <c r="I439" s="150"/>
      <c r="J439" s="40"/>
      <c r="K439" s="40"/>
      <c r="L439" s="44"/>
      <c r="M439" s="246"/>
      <c r="N439" s="87"/>
      <c r="O439" s="87"/>
      <c r="P439" s="87"/>
      <c r="Q439" s="87"/>
      <c r="R439" s="87"/>
      <c r="S439" s="87"/>
      <c r="T439" s="87"/>
      <c r="U439" s="88"/>
      <c r="AT439" s="17" t="s">
        <v>158</v>
      </c>
      <c r="AU439" s="17" t="s">
        <v>98</v>
      </c>
    </row>
    <row r="440" s="12" customFormat="1">
      <c r="B440" s="248"/>
      <c r="C440" s="249"/>
      <c r="D440" s="244" t="s">
        <v>162</v>
      </c>
      <c r="E440" s="250" t="s">
        <v>1</v>
      </c>
      <c r="F440" s="251" t="s">
        <v>509</v>
      </c>
      <c r="G440" s="249"/>
      <c r="H440" s="250" t="s">
        <v>1</v>
      </c>
      <c r="I440" s="252"/>
      <c r="J440" s="249"/>
      <c r="K440" s="249"/>
      <c r="L440" s="253"/>
      <c r="M440" s="254"/>
      <c r="N440" s="255"/>
      <c r="O440" s="255"/>
      <c r="P440" s="255"/>
      <c r="Q440" s="255"/>
      <c r="R440" s="255"/>
      <c r="S440" s="255"/>
      <c r="T440" s="255"/>
      <c r="U440" s="256"/>
      <c r="AT440" s="257" t="s">
        <v>162</v>
      </c>
      <c r="AU440" s="257" t="s">
        <v>98</v>
      </c>
      <c r="AV440" s="12" t="s">
        <v>23</v>
      </c>
      <c r="AW440" s="12" t="s">
        <v>48</v>
      </c>
      <c r="AX440" s="12" t="s">
        <v>91</v>
      </c>
      <c r="AY440" s="257" t="s">
        <v>148</v>
      </c>
    </row>
    <row r="441" s="13" customFormat="1">
      <c r="B441" s="258"/>
      <c r="C441" s="259"/>
      <c r="D441" s="244" t="s">
        <v>162</v>
      </c>
      <c r="E441" s="260" t="s">
        <v>1</v>
      </c>
      <c r="F441" s="261" t="s">
        <v>525</v>
      </c>
      <c r="G441" s="259"/>
      <c r="H441" s="262">
        <v>4.04</v>
      </c>
      <c r="I441" s="263"/>
      <c r="J441" s="259"/>
      <c r="K441" s="259"/>
      <c r="L441" s="264"/>
      <c r="M441" s="265"/>
      <c r="N441" s="266"/>
      <c r="O441" s="266"/>
      <c r="P441" s="266"/>
      <c r="Q441" s="266"/>
      <c r="R441" s="266"/>
      <c r="S441" s="266"/>
      <c r="T441" s="266"/>
      <c r="U441" s="267"/>
      <c r="AT441" s="268" t="s">
        <v>162</v>
      </c>
      <c r="AU441" s="268" t="s">
        <v>98</v>
      </c>
      <c r="AV441" s="13" t="s">
        <v>98</v>
      </c>
      <c r="AW441" s="13" t="s">
        <v>48</v>
      </c>
      <c r="AX441" s="13" t="s">
        <v>91</v>
      </c>
      <c r="AY441" s="268" t="s">
        <v>148</v>
      </c>
    </row>
    <row r="442" s="1" customFormat="1" ht="24" customHeight="1">
      <c r="B442" s="39"/>
      <c r="C442" s="280" t="s">
        <v>526</v>
      </c>
      <c r="D442" s="280" t="s">
        <v>232</v>
      </c>
      <c r="E442" s="281" t="s">
        <v>527</v>
      </c>
      <c r="F442" s="282" t="s">
        <v>528</v>
      </c>
      <c r="G442" s="283" t="s">
        <v>395</v>
      </c>
      <c r="H442" s="284">
        <v>24.239999999999998</v>
      </c>
      <c r="I442" s="285"/>
      <c r="J442" s="286">
        <f>ROUND(I442*H442,2)</f>
        <v>0</v>
      </c>
      <c r="K442" s="282" t="s">
        <v>155</v>
      </c>
      <c r="L442" s="287"/>
      <c r="M442" s="288" t="s">
        <v>1</v>
      </c>
      <c r="N442" s="289" t="s">
        <v>56</v>
      </c>
      <c r="O442" s="87"/>
      <c r="P442" s="240">
        <f>O442*H442</f>
        <v>0</v>
      </c>
      <c r="Q442" s="240">
        <v>0.048300000000000003</v>
      </c>
      <c r="R442" s="240">
        <f>Q442*H442</f>
        <v>1.1707920000000001</v>
      </c>
      <c r="S442" s="240">
        <v>0</v>
      </c>
      <c r="T442" s="240">
        <f>S442*H442</f>
        <v>0</v>
      </c>
      <c r="U442" s="241" t="s">
        <v>1</v>
      </c>
      <c r="AR442" s="242" t="s">
        <v>207</v>
      </c>
      <c r="AT442" s="242" t="s">
        <v>232</v>
      </c>
      <c r="AU442" s="242" t="s">
        <v>98</v>
      </c>
      <c r="AY442" s="17" t="s">
        <v>148</v>
      </c>
      <c r="BE442" s="243">
        <f>IF(N442="základní",J442,0)</f>
        <v>0</v>
      </c>
      <c r="BF442" s="243">
        <f>IF(N442="snížená",J442,0)</f>
        <v>0</v>
      </c>
      <c r="BG442" s="243">
        <f>IF(N442="zákl. přenesená",J442,0)</f>
        <v>0</v>
      </c>
      <c r="BH442" s="243">
        <f>IF(N442="sníž. přenesená",J442,0)</f>
        <v>0</v>
      </c>
      <c r="BI442" s="243">
        <f>IF(N442="nulová",J442,0)</f>
        <v>0</v>
      </c>
      <c r="BJ442" s="17" t="s">
        <v>23</v>
      </c>
      <c r="BK442" s="243">
        <f>ROUND(I442*H442,2)</f>
        <v>0</v>
      </c>
      <c r="BL442" s="17" t="s">
        <v>156</v>
      </c>
      <c r="BM442" s="242" t="s">
        <v>529</v>
      </c>
    </row>
    <row r="443" s="1" customFormat="1">
      <c r="B443" s="39"/>
      <c r="C443" s="40"/>
      <c r="D443" s="244" t="s">
        <v>158</v>
      </c>
      <c r="E443" s="40"/>
      <c r="F443" s="245" t="s">
        <v>528</v>
      </c>
      <c r="G443" s="40"/>
      <c r="H443" s="40"/>
      <c r="I443" s="150"/>
      <c r="J443" s="40"/>
      <c r="K443" s="40"/>
      <c r="L443" s="44"/>
      <c r="M443" s="246"/>
      <c r="N443" s="87"/>
      <c r="O443" s="87"/>
      <c r="P443" s="87"/>
      <c r="Q443" s="87"/>
      <c r="R443" s="87"/>
      <c r="S443" s="87"/>
      <c r="T443" s="87"/>
      <c r="U443" s="88"/>
      <c r="AT443" s="17" t="s">
        <v>158</v>
      </c>
      <c r="AU443" s="17" t="s">
        <v>98</v>
      </c>
    </row>
    <row r="444" s="12" customFormat="1">
      <c r="B444" s="248"/>
      <c r="C444" s="249"/>
      <c r="D444" s="244" t="s">
        <v>162</v>
      </c>
      <c r="E444" s="250" t="s">
        <v>1</v>
      </c>
      <c r="F444" s="251" t="s">
        <v>509</v>
      </c>
      <c r="G444" s="249"/>
      <c r="H444" s="250" t="s">
        <v>1</v>
      </c>
      <c r="I444" s="252"/>
      <c r="J444" s="249"/>
      <c r="K444" s="249"/>
      <c r="L444" s="253"/>
      <c r="M444" s="254"/>
      <c r="N444" s="255"/>
      <c r="O444" s="255"/>
      <c r="P444" s="255"/>
      <c r="Q444" s="255"/>
      <c r="R444" s="255"/>
      <c r="S444" s="255"/>
      <c r="T444" s="255"/>
      <c r="U444" s="256"/>
      <c r="AT444" s="257" t="s">
        <v>162</v>
      </c>
      <c r="AU444" s="257" t="s">
        <v>98</v>
      </c>
      <c r="AV444" s="12" t="s">
        <v>23</v>
      </c>
      <c r="AW444" s="12" t="s">
        <v>48</v>
      </c>
      <c r="AX444" s="12" t="s">
        <v>91</v>
      </c>
      <c r="AY444" s="257" t="s">
        <v>148</v>
      </c>
    </row>
    <row r="445" s="13" customFormat="1">
      <c r="B445" s="258"/>
      <c r="C445" s="259"/>
      <c r="D445" s="244" t="s">
        <v>162</v>
      </c>
      <c r="E445" s="260" t="s">
        <v>1</v>
      </c>
      <c r="F445" s="261" t="s">
        <v>530</v>
      </c>
      <c r="G445" s="259"/>
      <c r="H445" s="262">
        <v>24.239999999999998</v>
      </c>
      <c r="I445" s="263"/>
      <c r="J445" s="259"/>
      <c r="K445" s="259"/>
      <c r="L445" s="264"/>
      <c r="M445" s="265"/>
      <c r="N445" s="266"/>
      <c r="O445" s="266"/>
      <c r="P445" s="266"/>
      <c r="Q445" s="266"/>
      <c r="R445" s="266"/>
      <c r="S445" s="266"/>
      <c r="T445" s="266"/>
      <c r="U445" s="267"/>
      <c r="AT445" s="268" t="s">
        <v>162</v>
      </c>
      <c r="AU445" s="268" t="s">
        <v>98</v>
      </c>
      <c r="AV445" s="13" t="s">
        <v>98</v>
      </c>
      <c r="AW445" s="13" t="s">
        <v>48</v>
      </c>
      <c r="AX445" s="13" t="s">
        <v>91</v>
      </c>
      <c r="AY445" s="268" t="s">
        <v>148</v>
      </c>
    </row>
    <row r="446" s="1" customFormat="1" ht="24" customHeight="1">
      <c r="B446" s="39"/>
      <c r="C446" s="231" t="s">
        <v>531</v>
      </c>
      <c r="D446" s="231" t="s">
        <v>151</v>
      </c>
      <c r="E446" s="232" t="s">
        <v>532</v>
      </c>
      <c r="F446" s="233" t="s">
        <v>533</v>
      </c>
      <c r="G446" s="234" t="s">
        <v>395</v>
      </c>
      <c r="H446" s="235">
        <v>6</v>
      </c>
      <c r="I446" s="236"/>
      <c r="J446" s="237">
        <f>ROUND(I446*H446,2)</f>
        <v>0</v>
      </c>
      <c r="K446" s="233" t="s">
        <v>155</v>
      </c>
      <c r="L446" s="44"/>
      <c r="M446" s="238" t="s">
        <v>1</v>
      </c>
      <c r="N446" s="239" t="s">
        <v>56</v>
      </c>
      <c r="O446" s="87"/>
      <c r="P446" s="240">
        <f>O446*H446</f>
        <v>0</v>
      </c>
      <c r="Q446" s="240">
        <v>0.1295</v>
      </c>
      <c r="R446" s="240">
        <f>Q446*H446</f>
        <v>0.77700000000000002</v>
      </c>
      <c r="S446" s="240">
        <v>0</v>
      </c>
      <c r="T446" s="240">
        <f>S446*H446</f>
        <v>0</v>
      </c>
      <c r="U446" s="241" t="s">
        <v>1</v>
      </c>
      <c r="AR446" s="242" t="s">
        <v>156</v>
      </c>
      <c r="AT446" s="242" t="s">
        <v>151</v>
      </c>
      <c r="AU446" s="242" t="s">
        <v>98</v>
      </c>
      <c r="AY446" s="17" t="s">
        <v>148</v>
      </c>
      <c r="BE446" s="243">
        <f>IF(N446="základní",J446,0)</f>
        <v>0</v>
      </c>
      <c r="BF446" s="243">
        <f>IF(N446="snížená",J446,0)</f>
        <v>0</v>
      </c>
      <c r="BG446" s="243">
        <f>IF(N446="zákl. přenesená",J446,0)</f>
        <v>0</v>
      </c>
      <c r="BH446" s="243">
        <f>IF(N446="sníž. přenesená",J446,0)</f>
        <v>0</v>
      </c>
      <c r="BI446" s="243">
        <f>IF(N446="nulová",J446,0)</f>
        <v>0</v>
      </c>
      <c r="BJ446" s="17" t="s">
        <v>23</v>
      </c>
      <c r="BK446" s="243">
        <f>ROUND(I446*H446,2)</f>
        <v>0</v>
      </c>
      <c r="BL446" s="17" t="s">
        <v>156</v>
      </c>
      <c r="BM446" s="242" t="s">
        <v>534</v>
      </c>
    </row>
    <row r="447" s="1" customFormat="1">
      <c r="B447" s="39"/>
      <c r="C447" s="40"/>
      <c r="D447" s="244" t="s">
        <v>158</v>
      </c>
      <c r="E447" s="40"/>
      <c r="F447" s="245" t="s">
        <v>535</v>
      </c>
      <c r="G447" s="40"/>
      <c r="H447" s="40"/>
      <c r="I447" s="150"/>
      <c r="J447" s="40"/>
      <c r="K447" s="40"/>
      <c r="L447" s="44"/>
      <c r="M447" s="246"/>
      <c r="N447" s="87"/>
      <c r="O447" s="87"/>
      <c r="P447" s="87"/>
      <c r="Q447" s="87"/>
      <c r="R447" s="87"/>
      <c r="S447" s="87"/>
      <c r="T447" s="87"/>
      <c r="U447" s="88"/>
      <c r="AT447" s="17" t="s">
        <v>158</v>
      </c>
      <c r="AU447" s="17" t="s">
        <v>98</v>
      </c>
    </row>
    <row r="448" s="1" customFormat="1">
      <c r="B448" s="39"/>
      <c r="C448" s="40"/>
      <c r="D448" s="244" t="s">
        <v>160</v>
      </c>
      <c r="E448" s="40"/>
      <c r="F448" s="247" t="s">
        <v>536</v>
      </c>
      <c r="G448" s="40"/>
      <c r="H448" s="40"/>
      <c r="I448" s="150"/>
      <c r="J448" s="40"/>
      <c r="K448" s="40"/>
      <c r="L448" s="44"/>
      <c r="M448" s="246"/>
      <c r="N448" s="87"/>
      <c r="O448" s="87"/>
      <c r="P448" s="87"/>
      <c r="Q448" s="87"/>
      <c r="R448" s="87"/>
      <c r="S448" s="87"/>
      <c r="T448" s="87"/>
      <c r="U448" s="88"/>
      <c r="AT448" s="17" t="s">
        <v>160</v>
      </c>
      <c r="AU448" s="17" t="s">
        <v>98</v>
      </c>
    </row>
    <row r="449" s="12" customFormat="1">
      <c r="B449" s="248"/>
      <c r="C449" s="249"/>
      <c r="D449" s="244" t="s">
        <v>162</v>
      </c>
      <c r="E449" s="250" t="s">
        <v>1</v>
      </c>
      <c r="F449" s="251" t="s">
        <v>537</v>
      </c>
      <c r="G449" s="249"/>
      <c r="H449" s="250" t="s">
        <v>1</v>
      </c>
      <c r="I449" s="252"/>
      <c r="J449" s="249"/>
      <c r="K449" s="249"/>
      <c r="L449" s="253"/>
      <c r="M449" s="254"/>
      <c r="N449" s="255"/>
      <c r="O449" s="255"/>
      <c r="P449" s="255"/>
      <c r="Q449" s="255"/>
      <c r="R449" s="255"/>
      <c r="S449" s="255"/>
      <c r="T449" s="255"/>
      <c r="U449" s="256"/>
      <c r="AT449" s="257" t="s">
        <v>162</v>
      </c>
      <c r="AU449" s="257" t="s">
        <v>98</v>
      </c>
      <c r="AV449" s="12" t="s">
        <v>23</v>
      </c>
      <c r="AW449" s="12" t="s">
        <v>48</v>
      </c>
      <c r="AX449" s="12" t="s">
        <v>91</v>
      </c>
      <c r="AY449" s="257" t="s">
        <v>148</v>
      </c>
    </row>
    <row r="450" s="13" customFormat="1">
      <c r="B450" s="258"/>
      <c r="C450" s="259"/>
      <c r="D450" s="244" t="s">
        <v>162</v>
      </c>
      <c r="E450" s="260" t="s">
        <v>1</v>
      </c>
      <c r="F450" s="261" t="s">
        <v>191</v>
      </c>
      <c r="G450" s="259"/>
      <c r="H450" s="262">
        <v>6</v>
      </c>
      <c r="I450" s="263"/>
      <c r="J450" s="259"/>
      <c r="K450" s="259"/>
      <c r="L450" s="264"/>
      <c r="M450" s="265"/>
      <c r="N450" s="266"/>
      <c r="O450" s="266"/>
      <c r="P450" s="266"/>
      <c r="Q450" s="266"/>
      <c r="R450" s="266"/>
      <c r="S450" s="266"/>
      <c r="T450" s="266"/>
      <c r="U450" s="267"/>
      <c r="AT450" s="268" t="s">
        <v>162</v>
      </c>
      <c r="AU450" s="268" t="s">
        <v>98</v>
      </c>
      <c r="AV450" s="13" t="s">
        <v>98</v>
      </c>
      <c r="AW450" s="13" t="s">
        <v>48</v>
      </c>
      <c r="AX450" s="13" t="s">
        <v>91</v>
      </c>
      <c r="AY450" s="268" t="s">
        <v>148</v>
      </c>
    </row>
    <row r="451" s="1" customFormat="1" ht="16.5" customHeight="1">
      <c r="B451" s="39"/>
      <c r="C451" s="280" t="s">
        <v>538</v>
      </c>
      <c r="D451" s="280" t="s">
        <v>232</v>
      </c>
      <c r="E451" s="281" t="s">
        <v>539</v>
      </c>
      <c r="F451" s="282" t="s">
        <v>540</v>
      </c>
      <c r="G451" s="283" t="s">
        <v>395</v>
      </c>
      <c r="H451" s="284">
        <v>6.0599999999999996</v>
      </c>
      <c r="I451" s="285"/>
      <c r="J451" s="286">
        <f>ROUND(I451*H451,2)</f>
        <v>0</v>
      </c>
      <c r="K451" s="282" t="s">
        <v>155</v>
      </c>
      <c r="L451" s="287"/>
      <c r="M451" s="288" t="s">
        <v>1</v>
      </c>
      <c r="N451" s="289" t="s">
        <v>56</v>
      </c>
      <c r="O451" s="87"/>
      <c r="P451" s="240">
        <f>O451*H451</f>
        <v>0</v>
      </c>
      <c r="Q451" s="240">
        <v>0.045999999999999999</v>
      </c>
      <c r="R451" s="240">
        <f>Q451*H451</f>
        <v>0.27875999999999995</v>
      </c>
      <c r="S451" s="240">
        <v>0</v>
      </c>
      <c r="T451" s="240">
        <f>S451*H451</f>
        <v>0</v>
      </c>
      <c r="U451" s="241" t="s">
        <v>1</v>
      </c>
      <c r="AR451" s="242" t="s">
        <v>207</v>
      </c>
      <c r="AT451" s="242" t="s">
        <v>232</v>
      </c>
      <c r="AU451" s="242" t="s">
        <v>98</v>
      </c>
      <c r="AY451" s="17" t="s">
        <v>148</v>
      </c>
      <c r="BE451" s="243">
        <f>IF(N451="základní",J451,0)</f>
        <v>0</v>
      </c>
      <c r="BF451" s="243">
        <f>IF(N451="snížená",J451,0)</f>
        <v>0</v>
      </c>
      <c r="BG451" s="243">
        <f>IF(N451="zákl. přenesená",J451,0)</f>
        <v>0</v>
      </c>
      <c r="BH451" s="243">
        <f>IF(N451="sníž. přenesená",J451,0)</f>
        <v>0</v>
      </c>
      <c r="BI451" s="243">
        <f>IF(N451="nulová",J451,0)</f>
        <v>0</v>
      </c>
      <c r="BJ451" s="17" t="s">
        <v>23</v>
      </c>
      <c r="BK451" s="243">
        <f>ROUND(I451*H451,2)</f>
        <v>0</v>
      </c>
      <c r="BL451" s="17" t="s">
        <v>156</v>
      </c>
      <c r="BM451" s="242" t="s">
        <v>541</v>
      </c>
    </row>
    <row r="452" s="1" customFormat="1">
      <c r="B452" s="39"/>
      <c r="C452" s="40"/>
      <c r="D452" s="244" t="s">
        <v>158</v>
      </c>
      <c r="E452" s="40"/>
      <c r="F452" s="245" t="s">
        <v>540</v>
      </c>
      <c r="G452" s="40"/>
      <c r="H452" s="40"/>
      <c r="I452" s="150"/>
      <c r="J452" s="40"/>
      <c r="K452" s="40"/>
      <c r="L452" s="44"/>
      <c r="M452" s="246"/>
      <c r="N452" s="87"/>
      <c r="O452" s="87"/>
      <c r="P452" s="87"/>
      <c r="Q452" s="87"/>
      <c r="R452" s="87"/>
      <c r="S452" s="87"/>
      <c r="T452" s="87"/>
      <c r="U452" s="88"/>
      <c r="AT452" s="17" t="s">
        <v>158</v>
      </c>
      <c r="AU452" s="17" t="s">
        <v>98</v>
      </c>
    </row>
    <row r="453" s="12" customFormat="1">
      <c r="B453" s="248"/>
      <c r="C453" s="249"/>
      <c r="D453" s="244" t="s">
        <v>162</v>
      </c>
      <c r="E453" s="250" t="s">
        <v>1</v>
      </c>
      <c r="F453" s="251" t="s">
        <v>537</v>
      </c>
      <c r="G453" s="249"/>
      <c r="H453" s="250" t="s">
        <v>1</v>
      </c>
      <c r="I453" s="252"/>
      <c r="J453" s="249"/>
      <c r="K453" s="249"/>
      <c r="L453" s="253"/>
      <c r="M453" s="254"/>
      <c r="N453" s="255"/>
      <c r="O453" s="255"/>
      <c r="P453" s="255"/>
      <c r="Q453" s="255"/>
      <c r="R453" s="255"/>
      <c r="S453" s="255"/>
      <c r="T453" s="255"/>
      <c r="U453" s="256"/>
      <c r="AT453" s="257" t="s">
        <v>162</v>
      </c>
      <c r="AU453" s="257" t="s">
        <v>98</v>
      </c>
      <c r="AV453" s="12" t="s">
        <v>23</v>
      </c>
      <c r="AW453" s="12" t="s">
        <v>48</v>
      </c>
      <c r="AX453" s="12" t="s">
        <v>91</v>
      </c>
      <c r="AY453" s="257" t="s">
        <v>148</v>
      </c>
    </row>
    <row r="454" s="13" customFormat="1">
      <c r="B454" s="258"/>
      <c r="C454" s="259"/>
      <c r="D454" s="244" t="s">
        <v>162</v>
      </c>
      <c r="E454" s="260" t="s">
        <v>1</v>
      </c>
      <c r="F454" s="261" t="s">
        <v>542</v>
      </c>
      <c r="G454" s="259"/>
      <c r="H454" s="262">
        <v>6.0599999999999996</v>
      </c>
      <c r="I454" s="263"/>
      <c r="J454" s="259"/>
      <c r="K454" s="259"/>
      <c r="L454" s="264"/>
      <c r="M454" s="265"/>
      <c r="N454" s="266"/>
      <c r="O454" s="266"/>
      <c r="P454" s="266"/>
      <c r="Q454" s="266"/>
      <c r="R454" s="266"/>
      <c r="S454" s="266"/>
      <c r="T454" s="266"/>
      <c r="U454" s="267"/>
      <c r="AT454" s="268" t="s">
        <v>162</v>
      </c>
      <c r="AU454" s="268" t="s">
        <v>98</v>
      </c>
      <c r="AV454" s="13" t="s">
        <v>98</v>
      </c>
      <c r="AW454" s="13" t="s">
        <v>48</v>
      </c>
      <c r="AX454" s="13" t="s">
        <v>91</v>
      </c>
      <c r="AY454" s="268" t="s">
        <v>148</v>
      </c>
    </row>
    <row r="455" s="1" customFormat="1" ht="24" customHeight="1">
      <c r="B455" s="39"/>
      <c r="C455" s="231" t="s">
        <v>324</v>
      </c>
      <c r="D455" s="231" t="s">
        <v>151</v>
      </c>
      <c r="E455" s="232" t="s">
        <v>543</v>
      </c>
      <c r="F455" s="233" t="s">
        <v>544</v>
      </c>
      <c r="G455" s="234" t="s">
        <v>154</v>
      </c>
      <c r="H455" s="235">
        <v>38.659999999999997</v>
      </c>
      <c r="I455" s="236"/>
      <c r="J455" s="237">
        <f>ROUND(I455*H455,2)</f>
        <v>0</v>
      </c>
      <c r="K455" s="233" t="s">
        <v>155</v>
      </c>
      <c r="L455" s="44"/>
      <c r="M455" s="238" t="s">
        <v>1</v>
      </c>
      <c r="N455" s="239" t="s">
        <v>56</v>
      </c>
      <c r="O455" s="87"/>
      <c r="P455" s="240">
        <f>O455*H455</f>
        <v>0</v>
      </c>
      <c r="Q455" s="240">
        <v>2.2563399999999998</v>
      </c>
      <c r="R455" s="240">
        <f>Q455*H455</f>
        <v>87.230104399999988</v>
      </c>
      <c r="S455" s="240">
        <v>0</v>
      </c>
      <c r="T455" s="240">
        <f>S455*H455</f>
        <v>0</v>
      </c>
      <c r="U455" s="241" t="s">
        <v>1</v>
      </c>
      <c r="AR455" s="242" t="s">
        <v>156</v>
      </c>
      <c r="AT455" s="242" t="s">
        <v>151</v>
      </c>
      <c r="AU455" s="242" t="s">
        <v>98</v>
      </c>
      <c r="AY455" s="17" t="s">
        <v>148</v>
      </c>
      <c r="BE455" s="243">
        <f>IF(N455="základní",J455,0)</f>
        <v>0</v>
      </c>
      <c r="BF455" s="243">
        <f>IF(N455="snížená",J455,0)</f>
        <v>0</v>
      </c>
      <c r="BG455" s="243">
        <f>IF(N455="zákl. přenesená",J455,0)</f>
        <v>0</v>
      </c>
      <c r="BH455" s="243">
        <f>IF(N455="sníž. přenesená",J455,0)</f>
        <v>0</v>
      </c>
      <c r="BI455" s="243">
        <f>IF(N455="nulová",J455,0)</f>
        <v>0</v>
      </c>
      <c r="BJ455" s="17" t="s">
        <v>23</v>
      </c>
      <c r="BK455" s="243">
        <f>ROUND(I455*H455,2)</f>
        <v>0</v>
      </c>
      <c r="BL455" s="17" t="s">
        <v>156</v>
      </c>
      <c r="BM455" s="242" t="s">
        <v>545</v>
      </c>
    </row>
    <row r="456" s="1" customFormat="1">
      <c r="B456" s="39"/>
      <c r="C456" s="40"/>
      <c r="D456" s="244" t="s">
        <v>158</v>
      </c>
      <c r="E456" s="40"/>
      <c r="F456" s="245" t="s">
        <v>546</v>
      </c>
      <c r="G456" s="40"/>
      <c r="H456" s="40"/>
      <c r="I456" s="150"/>
      <c r="J456" s="40"/>
      <c r="K456" s="40"/>
      <c r="L456" s="44"/>
      <c r="M456" s="246"/>
      <c r="N456" s="87"/>
      <c r="O456" s="87"/>
      <c r="P456" s="87"/>
      <c r="Q456" s="87"/>
      <c r="R456" s="87"/>
      <c r="S456" s="87"/>
      <c r="T456" s="87"/>
      <c r="U456" s="88"/>
      <c r="AT456" s="17" t="s">
        <v>158</v>
      </c>
      <c r="AU456" s="17" t="s">
        <v>98</v>
      </c>
    </row>
    <row r="457" s="12" customFormat="1">
      <c r="B457" s="248"/>
      <c r="C457" s="249"/>
      <c r="D457" s="244" t="s">
        <v>162</v>
      </c>
      <c r="E457" s="250" t="s">
        <v>1</v>
      </c>
      <c r="F457" s="251" t="s">
        <v>509</v>
      </c>
      <c r="G457" s="249"/>
      <c r="H457" s="250" t="s">
        <v>1</v>
      </c>
      <c r="I457" s="252"/>
      <c r="J457" s="249"/>
      <c r="K457" s="249"/>
      <c r="L457" s="253"/>
      <c r="M457" s="254"/>
      <c r="N457" s="255"/>
      <c r="O457" s="255"/>
      <c r="P457" s="255"/>
      <c r="Q457" s="255"/>
      <c r="R457" s="255"/>
      <c r="S457" s="255"/>
      <c r="T457" s="255"/>
      <c r="U457" s="256"/>
      <c r="AT457" s="257" t="s">
        <v>162</v>
      </c>
      <c r="AU457" s="257" t="s">
        <v>98</v>
      </c>
      <c r="AV457" s="12" t="s">
        <v>23</v>
      </c>
      <c r="AW457" s="12" t="s">
        <v>48</v>
      </c>
      <c r="AX457" s="12" t="s">
        <v>91</v>
      </c>
      <c r="AY457" s="257" t="s">
        <v>148</v>
      </c>
    </row>
    <row r="458" s="13" customFormat="1">
      <c r="B458" s="258"/>
      <c r="C458" s="259"/>
      <c r="D458" s="244" t="s">
        <v>162</v>
      </c>
      <c r="E458" s="260" t="s">
        <v>1</v>
      </c>
      <c r="F458" s="261" t="s">
        <v>547</v>
      </c>
      <c r="G458" s="259"/>
      <c r="H458" s="262">
        <v>5.8799999999999999</v>
      </c>
      <c r="I458" s="263"/>
      <c r="J458" s="259"/>
      <c r="K458" s="259"/>
      <c r="L458" s="264"/>
      <c r="M458" s="265"/>
      <c r="N458" s="266"/>
      <c r="O458" s="266"/>
      <c r="P458" s="266"/>
      <c r="Q458" s="266"/>
      <c r="R458" s="266"/>
      <c r="S458" s="266"/>
      <c r="T458" s="266"/>
      <c r="U458" s="267"/>
      <c r="AT458" s="268" t="s">
        <v>162</v>
      </c>
      <c r="AU458" s="268" t="s">
        <v>98</v>
      </c>
      <c r="AV458" s="13" t="s">
        <v>98</v>
      </c>
      <c r="AW458" s="13" t="s">
        <v>48</v>
      </c>
      <c r="AX458" s="13" t="s">
        <v>91</v>
      </c>
      <c r="AY458" s="268" t="s">
        <v>148</v>
      </c>
    </row>
    <row r="459" s="12" customFormat="1">
      <c r="B459" s="248"/>
      <c r="C459" s="249"/>
      <c r="D459" s="244" t="s">
        <v>162</v>
      </c>
      <c r="E459" s="250" t="s">
        <v>1</v>
      </c>
      <c r="F459" s="251" t="s">
        <v>548</v>
      </c>
      <c r="G459" s="249"/>
      <c r="H459" s="250" t="s">
        <v>1</v>
      </c>
      <c r="I459" s="252"/>
      <c r="J459" s="249"/>
      <c r="K459" s="249"/>
      <c r="L459" s="253"/>
      <c r="M459" s="254"/>
      <c r="N459" s="255"/>
      <c r="O459" s="255"/>
      <c r="P459" s="255"/>
      <c r="Q459" s="255"/>
      <c r="R459" s="255"/>
      <c r="S459" s="255"/>
      <c r="T459" s="255"/>
      <c r="U459" s="256"/>
      <c r="AT459" s="257" t="s">
        <v>162</v>
      </c>
      <c r="AU459" s="257" t="s">
        <v>98</v>
      </c>
      <c r="AV459" s="12" t="s">
        <v>23</v>
      </c>
      <c r="AW459" s="12" t="s">
        <v>48</v>
      </c>
      <c r="AX459" s="12" t="s">
        <v>91</v>
      </c>
      <c r="AY459" s="257" t="s">
        <v>148</v>
      </c>
    </row>
    <row r="460" s="13" customFormat="1">
      <c r="B460" s="258"/>
      <c r="C460" s="259"/>
      <c r="D460" s="244" t="s">
        <v>162</v>
      </c>
      <c r="E460" s="260" t="s">
        <v>1</v>
      </c>
      <c r="F460" s="261" t="s">
        <v>549</v>
      </c>
      <c r="G460" s="259"/>
      <c r="H460" s="262">
        <v>0.15000000000000002</v>
      </c>
      <c r="I460" s="263"/>
      <c r="J460" s="259"/>
      <c r="K460" s="259"/>
      <c r="L460" s="264"/>
      <c r="M460" s="265"/>
      <c r="N460" s="266"/>
      <c r="O460" s="266"/>
      <c r="P460" s="266"/>
      <c r="Q460" s="266"/>
      <c r="R460" s="266"/>
      <c r="S460" s="266"/>
      <c r="T460" s="266"/>
      <c r="U460" s="267"/>
      <c r="AT460" s="268" t="s">
        <v>162</v>
      </c>
      <c r="AU460" s="268" t="s">
        <v>98</v>
      </c>
      <c r="AV460" s="13" t="s">
        <v>98</v>
      </c>
      <c r="AW460" s="13" t="s">
        <v>48</v>
      </c>
      <c r="AX460" s="13" t="s">
        <v>91</v>
      </c>
      <c r="AY460" s="268" t="s">
        <v>148</v>
      </c>
    </row>
    <row r="461" s="12" customFormat="1">
      <c r="B461" s="248"/>
      <c r="C461" s="249"/>
      <c r="D461" s="244" t="s">
        <v>162</v>
      </c>
      <c r="E461" s="250" t="s">
        <v>1</v>
      </c>
      <c r="F461" s="251" t="s">
        <v>489</v>
      </c>
      <c r="G461" s="249"/>
      <c r="H461" s="250" t="s">
        <v>1</v>
      </c>
      <c r="I461" s="252"/>
      <c r="J461" s="249"/>
      <c r="K461" s="249"/>
      <c r="L461" s="253"/>
      <c r="M461" s="254"/>
      <c r="N461" s="255"/>
      <c r="O461" s="255"/>
      <c r="P461" s="255"/>
      <c r="Q461" s="255"/>
      <c r="R461" s="255"/>
      <c r="S461" s="255"/>
      <c r="T461" s="255"/>
      <c r="U461" s="256"/>
      <c r="AT461" s="257" t="s">
        <v>162</v>
      </c>
      <c r="AU461" s="257" t="s">
        <v>98</v>
      </c>
      <c r="AV461" s="12" t="s">
        <v>23</v>
      </c>
      <c r="AW461" s="12" t="s">
        <v>48</v>
      </c>
      <c r="AX461" s="12" t="s">
        <v>91</v>
      </c>
      <c r="AY461" s="257" t="s">
        <v>148</v>
      </c>
    </row>
    <row r="462" s="13" customFormat="1">
      <c r="B462" s="258"/>
      <c r="C462" s="259"/>
      <c r="D462" s="244" t="s">
        <v>162</v>
      </c>
      <c r="E462" s="260" t="s">
        <v>1</v>
      </c>
      <c r="F462" s="261" t="s">
        <v>550</v>
      </c>
      <c r="G462" s="259"/>
      <c r="H462" s="262">
        <v>30.400000000000002</v>
      </c>
      <c r="I462" s="263"/>
      <c r="J462" s="259"/>
      <c r="K462" s="259"/>
      <c r="L462" s="264"/>
      <c r="M462" s="265"/>
      <c r="N462" s="266"/>
      <c r="O462" s="266"/>
      <c r="P462" s="266"/>
      <c r="Q462" s="266"/>
      <c r="R462" s="266"/>
      <c r="S462" s="266"/>
      <c r="T462" s="266"/>
      <c r="U462" s="267"/>
      <c r="AT462" s="268" t="s">
        <v>162</v>
      </c>
      <c r="AU462" s="268" t="s">
        <v>98</v>
      </c>
      <c r="AV462" s="13" t="s">
        <v>98</v>
      </c>
      <c r="AW462" s="13" t="s">
        <v>48</v>
      </c>
      <c r="AX462" s="13" t="s">
        <v>91</v>
      </c>
      <c r="AY462" s="268" t="s">
        <v>148</v>
      </c>
    </row>
    <row r="463" s="12" customFormat="1">
      <c r="B463" s="248"/>
      <c r="C463" s="249"/>
      <c r="D463" s="244" t="s">
        <v>162</v>
      </c>
      <c r="E463" s="250" t="s">
        <v>1</v>
      </c>
      <c r="F463" s="251" t="s">
        <v>429</v>
      </c>
      <c r="G463" s="249"/>
      <c r="H463" s="250" t="s">
        <v>1</v>
      </c>
      <c r="I463" s="252"/>
      <c r="J463" s="249"/>
      <c r="K463" s="249"/>
      <c r="L463" s="253"/>
      <c r="M463" s="254"/>
      <c r="N463" s="255"/>
      <c r="O463" s="255"/>
      <c r="P463" s="255"/>
      <c r="Q463" s="255"/>
      <c r="R463" s="255"/>
      <c r="S463" s="255"/>
      <c r="T463" s="255"/>
      <c r="U463" s="256"/>
      <c r="AT463" s="257" t="s">
        <v>162</v>
      </c>
      <c r="AU463" s="257" t="s">
        <v>98</v>
      </c>
      <c r="AV463" s="12" t="s">
        <v>23</v>
      </c>
      <c r="AW463" s="12" t="s">
        <v>48</v>
      </c>
      <c r="AX463" s="12" t="s">
        <v>91</v>
      </c>
      <c r="AY463" s="257" t="s">
        <v>148</v>
      </c>
    </row>
    <row r="464" s="13" customFormat="1">
      <c r="B464" s="258"/>
      <c r="C464" s="259"/>
      <c r="D464" s="244" t="s">
        <v>162</v>
      </c>
      <c r="E464" s="260" t="s">
        <v>1</v>
      </c>
      <c r="F464" s="261" t="s">
        <v>551</v>
      </c>
      <c r="G464" s="259"/>
      <c r="H464" s="262">
        <v>2.23</v>
      </c>
      <c r="I464" s="263"/>
      <c r="J464" s="259"/>
      <c r="K464" s="259"/>
      <c r="L464" s="264"/>
      <c r="M464" s="265"/>
      <c r="N464" s="266"/>
      <c r="O464" s="266"/>
      <c r="P464" s="266"/>
      <c r="Q464" s="266"/>
      <c r="R464" s="266"/>
      <c r="S464" s="266"/>
      <c r="T464" s="266"/>
      <c r="U464" s="267"/>
      <c r="AT464" s="268" t="s">
        <v>162</v>
      </c>
      <c r="AU464" s="268" t="s">
        <v>98</v>
      </c>
      <c r="AV464" s="13" t="s">
        <v>98</v>
      </c>
      <c r="AW464" s="13" t="s">
        <v>48</v>
      </c>
      <c r="AX464" s="13" t="s">
        <v>91</v>
      </c>
      <c r="AY464" s="268" t="s">
        <v>148</v>
      </c>
    </row>
    <row r="465" s="1" customFormat="1" ht="16.5" customHeight="1">
      <c r="B465" s="39"/>
      <c r="C465" s="231" t="s">
        <v>552</v>
      </c>
      <c r="D465" s="231" t="s">
        <v>151</v>
      </c>
      <c r="E465" s="232" t="s">
        <v>553</v>
      </c>
      <c r="F465" s="233" t="s">
        <v>554</v>
      </c>
      <c r="G465" s="234" t="s">
        <v>555</v>
      </c>
      <c r="H465" s="235">
        <v>25</v>
      </c>
      <c r="I465" s="236"/>
      <c r="J465" s="237">
        <f>ROUND(I465*H465,2)</f>
        <v>0</v>
      </c>
      <c r="K465" s="233" t="s">
        <v>1</v>
      </c>
      <c r="L465" s="44"/>
      <c r="M465" s="238" t="s">
        <v>1</v>
      </c>
      <c r="N465" s="239" t="s">
        <v>56</v>
      </c>
      <c r="O465" s="87"/>
      <c r="P465" s="240">
        <f>O465*H465</f>
        <v>0</v>
      </c>
      <c r="Q465" s="240">
        <v>0</v>
      </c>
      <c r="R465" s="240">
        <f>Q465*H465</f>
        <v>0</v>
      </c>
      <c r="S465" s="240">
        <v>0</v>
      </c>
      <c r="T465" s="240">
        <f>S465*H465</f>
        <v>0</v>
      </c>
      <c r="U465" s="241" t="s">
        <v>1</v>
      </c>
      <c r="AR465" s="242" t="s">
        <v>156</v>
      </c>
      <c r="AT465" s="242" t="s">
        <v>151</v>
      </c>
      <c r="AU465" s="242" t="s">
        <v>98</v>
      </c>
      <c r="AY465" s="17" t="s">
        <v>148</v>
      </c>
      <c r="BE465" s="243">
        <f>IF(N465="základní",J465,0)</f>
        <v>0</v>
      </c>
      <c r="BF465" s="243">
        <f>IF(N465="snížená",J465,0)</f>
        <v>0</v>
      </c>
      <c r="BG465" s="243">
        <f>IF(N465="zákl. přenesená",J465,0)</f>
        <v>0</v>
      </c>
      <c r="BH465" s="243">
        <f>IF(N465="sníž. přenesená",J465,0)</f>
        <v>0</v>
      </c>
      <c r="BI465" s="243">
        <f>IF(N465="nulová",J465,0)</f>
        <v>0</v>
      </c>
      <c r="BJ465" s="17" t="s">
        <v>23</v>
      </c>
      <c r="BK465" s="243">
        <f>ROUND(I465*H465,2)</f>
        <v>0</v>
      </c>
      <c r="BL465" s="17" t="s">
        <v>156</v>
      </c>
      <c r="BM465" s="242" t="s">
        <v>556</v>
      </c>
    </row>
    <row r="466" s="1" customFormat="1">
      <c r="B466" s="39"/>
      <c r="C466" s="40"/>
      <c r="D466" s="244" t="s">
        <v>158</v>
      </c>
      <c r="E466" s="40"/>
      <c r="F466" s="245" t="s">
        <v>554</v>
      </c>
      <c r="G466" s="40"/>
      <c r="H466" s="40"/>
      <c r="I466" s="150"/>
      <c r="J466" s="40"/>
      <c r="K466" s="40"/>
      <c r="L466" s="44"/>
      <c r="M466" s="246"/>
      <c r="N466" s="87"/>
      <c r="O466" s="87"/>
      <c r="P466" s="87"/>
      <c r="Q466" s="87"/>
      <c r="R466" s="87"/>
      <c r="S466" s="87"/>
      <c r="T466" s="87"/>
      <c r="U466" s="88"/>
      <c r="AT466" s="17" t="s">
        <v>158</v>
      </c>
      <c r="AU466" s="17" t="s">
        <v>98</v>
      </c>
    </row>
    <row r="467" s="12" customFormat="1">
      <c r="B467" s="248"/>
      <c r="C467" s="249"/>
      <c r="D467" s="244" t="s">
        <v>162</v>
      </c>
      <c r="E467" s="250" t="s">
        <v>1</v>
      </c>
      <c r="F467" s="251" t="s">
        <v>557</v>
      </c>
      <c r="G467" s="249"/>
      <c r="H467" s="250" t="s">
        <v>1</v>
      </c>
      <c r="I467" s="252"/>
      <c r="J467" s="249"/>
      <c r="K467" s="249"/>
      <c r="L467" s="253"/>
      <c r="M467" s="254"/>
      <c r="N467" s="255"/>
      <c r="O467" s="255"/>
      <c r="P467" s="255"/>
      <c r="Q467" s="255"/>
      <c r="R467" s="255"/>
      <c r="S467" s="255"/>
      <c r="T467" s="255"/>
      <c r="U467" s="256"/>
      <c r="AT467" s="257" t="s">
        <v>162</v>
      </c>
      <c r="AU467" s="257" t="s">
        <v>98</v>
      </c>
      <c r="AV467" s="12" t="s">
        <v>23</v>
      </c>
      <c r="AW467" s="12" t="s">
        <v>48</v>
      </c>
      <c r="AX467" s="12" t="s">
        <v>91</v>
      </c>
      <c r="AY467" s="257" t="s">
        <v>148</v>
      </c>
    </row>
    <row r="468" s="13" customFormat="1">
      <c r="B468" s="258"/>
      <c r="C468" s="259"/>
      <c r="D468" s="244" t="s">
        <v>162</v>
      </c>
      <c r="E468" s="260" t="s">
        <v>1</v>
      </c>
      <c r="F468" s="261" t="s">
        <v>316</v>
      </c>
      <c r="G468" s="259"/>
      <c r="H468" s="262">
        <v>25</v>
      </c>
      <c r="I468" s="263"/>
      <c r="J468" s="259"/>
      <c r="K468" s="259"/>
      <c r="L468" s="264"/>
      <c r="M468" s="265"/>
      <c r="N468" s="266"/>
      <c r="O468" s="266"/>
      <c r="P468" s="266"/>
      <c r="Q468" s="266"/>
      <c r="R468" s="266"/>
      <c r="S468" s="266"/>
      <c r="T468" s="266"/>
      <c r="U468" s="267"/>
      <c r="AT468" s="268" t="s">
        <v>162</v>
      </c>
      <c r="AU468" s="268" t="s">
        <v>98</v>
      </c>
      <c r="AV468" s="13" t="s">
        <v>98</v>
      </c>
      <c r="AW468" s="13" t="s">
        <v>48</v>
      </c>
      <c r="AX468" s="13" t="s">
        <v>91</v>
      </c>
      <c r="AY468" s="268" t="s">
        <v>148</v>
      </c>
    </row>
    <row r="469" s="1" customFormat="1" ht="24" customHeight="1">
      <c r="B469" s="39"/>
      <c r="C469" s="231" t="s">
        <v>558</v>
      </c>
      <c r="D469" s="231" t="s">
        <v>151</v>
      </c>
      <c r="E469" s="232" t="s">
        <v>559</v>
      </c>
      <c r="F469" s="233" t="s">
        <v>560</v>
      </c>
      <c r="G469" s="234" t="s">
        <v>202</v>
      </c>
      <c r="H469" s="235">
        <v>265.32900000000001</v>
      </c>
      <c r="I469" s="236"/>
      <c r="J469" s="237">
        <f>ROUND(I469*H469,2)</f>
        <v>0</v>
      </c>
      <c r="K469" s="233" t="s">
        <v>155</v>
      </c>
      <c r="L469" s="44"/>
      <c r="M469" s="238" t="s">
        <v>1</v>
      </c>
      <c r="N469" s="239" t="s">
        <v>56</v>
      </c>
      <c r="O469" s="87"/>
      <c r="P469" s="240">
        <f>O469*H469</f>
        <v>0</v>
      </c>
      <c r="Q469" s="240">
        <v>0</v>
      </c>
      <c r="R469" s="240">
        <f>Q469*H469</f>
        <v>0</v>
      </c>
      <c r="S469" s="240">
        <v>0</v>
      </c>
      <c r="T469" s="240">
        <f>S469*H469</f>
        <v>0</v>
      </c>
      <c r="U469" s="241" t="s">
        <v>1</v>
      </c>
      <c r="AR469" s="242" t="s">
        <v>156</v>
      </c>
      <c r="AT469" s="242" t="s">
        <v>151</v>
      </c>
      <c r="AU469" s="242" t="s">
        <v>98</v>
      </c>
      <c r="AY469" s="17" t="s">
        <v>148</v>
      </c>
      <c r="BE469" s="243">
        <f>IF(N469="základní",J469,0)</f>
        <v>0</v>
      </c>
      <c r="BF469" s="243">
        <f>IF(N469="snížená",J469,0)</f>
        <v>0</v>
      </c>
      <c r="BG469" s="243">
        <f>IF(N469="zákl. přenesená",J469,0)</f>
        <v>0</v>
      </c>
      <c r="BH469" s="243">
        <f>IF(N469="sníž. přenesená",J469,0)</f>
        <v>0</v>
      </c>
      <c r="BI469" s="243">
        <f>IF(N469="nulová",J469,0)</f>
        <v>0</v>
      </c>
      <c r="BJ469" s="17" t="s">
        <v>23</v>
      </c>
      <c r="BK469" s="243">
        <f>ROUND(I469*H469,2)</f>
        <v>0</v>
      </c>
      <c r="BL469" s="17" t="s">
        <v>156</v>
      </c>
      <c r="BM469" s="242" t="s">
        <v>561</v>
      </c>
    </row>
    <row r="470" s="1" customFormat="1">
      <c r="B470" s="39"/>
      <c r="C470" s="40"/>
      <c r="D470" s="244" t="s">
        <v>158</v>
      </c>
      <c r="E470" s="40"/>
      <c r="F470" s="245" t="s">
        <v>562</v>
      </c>
      <c r="G470" s="40"/>
      <c r="H470" s="40"/>
      <c r="I470" s="150"/>
      <c r="J470" s="40"/>
      <c r="K470" s="40"/>
      <c r="L470" s="44"/>
      <c r="M470" s="246"/>
      <c r="N470" s="87"/>
      <c r="O470" s="87"/>
      <c r="P470" s="87"/>
      <c r="Q470" s="87"/>
      <c r="R470" s="87"/>
      <c r="S470" s="87"/>
      <c r="T470" s="87"/>
      <c r="U470" s="88"/>
      <c r="AT470" s="17" t="s">
        <v>158</v>
      </c>
      <c r="AU470" s="17" t="s">
        <v>98</v>
      </c>
    </row>
    <row r="471" s="11" customFormat="1" ht="22.8" customHeight="1">
      <c r="B471" s="215"/>
      <c r="C471" s="216"/>
      <c r="D471" s="217" t="s">
        <v>90</v>
      </c>
      <c r="E471" s="229" t="s">
        <v>563</v>
      </c>
      <c r="F471" s="229" t="s">
        <v>564</v>
      </c>
      <c r="G471" s="216"/>
      <c r="H471" s="216"/>
      <c r="I471" s="219"/>
      <c r="J471" s="230">
        <f>BK471</f>
        <v>0</v>
      </c>
      <c r="K471" s="216"/>
      <c r="L471" s="221"/>
      <c r="M471" s="222"/>
      <c r="N471" s="223"/>
      <c r="O471" s="223"/>
      <c r="P471" s="224">
        <f>SUM(P472:P551)</f>
        <v>0</v>
      </c>
      <c r="Q471" s="223"/>
      <c r="R471" s="224">
        <f>SUM(R472:R551)</f>
        <v>6.8844000000000003</v>
      </c>
      <c r="S471" s="223"/>
      <c r="T471" s="224">
        <f>SUM(T472:T551)</f>
        <v>0</v>
      </c>
      <c r="U471" s="225"/>
      <c r="AR471" s="226" t="s">
        <v>23</v>
      </c>
      <c r="AT471" s="227" t="s">
        <v>90</v>
      </c>
      <c r="AU471" s="227" t="s">
        <v>23</v>
      </c>
      <c r="AY471" s="226" t="s">
        <v>148</v>
      </c>
      <c r="BK471" s="228">
        <f>SUM(BK472:BK551)</f>
        <v>0</v>
      </c>
    </row>
    <row r="472" s="1" customFormat="1" ht="24" customHeight="1">
      <c r="B472" s="39"/>
      <c r="C472" s="231" t="s">
        <v>565</v>
      </c>
      <c r="D472" s="231" t="s">
        <v>151</v>
      </c>
      <c r="E472" s="232" t="s">
        <v>566</v>
      </c>
      <c r="F472" s="233" t="s">
        <v>567</v>
      </c>
      <c r="G472" s="234" t="s">
        <v>555</v>
      </c>
      <c r="H472" s="235">
        <v>1</v>
      </c>
      <c r="I472" s="236"/>
      <c r="J472" s="237">
        <f>ROUND(I472*H472,2)</f>
        <v>0</v>
      </c>
      <c r="K472" s="233" t="s">
        <v>155</v>
      </c>
      <c r="L472" s="44"/>
      <c r="M472" s="238" t="s">
        <v>1</v>
      </c>
      <c r="N472" s="239" t="s">
        <v>56</v>
      </c>
      <c r="O472" s="87"/>
      <c r="P472" s="240">
        <f>O472*H472</f>
        <v>0</v>
      </c>
      <c r="Q472" s="240">
        <v>0.34089999999999998</v>
      </c>
      <c r="R472" s="240">
        <f>Q472*H472</f>
        <v>0.34089999999999998</v>
      </c>
      <c r="S472" s="240">
        <v>0</v>
      </c>
      <c r="T472" s="240">
        <f>S472*H472</f>
        <v>0</v>
      </c>
      <c r="U472" s="241" t="s">
        <v>1</v>
      </c>
      <c r="AR472" s="242" t="s">
        <v>156</v>
      </c>
      <c r="AT472" s="242" t="s">
        <v>151</v>
      </c>
      <c r="AU472" s="242" t="s">
        <v>98</v>
      </c>
      <c r="AY472" s="17" t="s">
        <v>148</v>
      </c>
      <c r="BE472" s="243">
        <f>IF(N472="základní",J472,0)</f>
        <v>0</v>
      </c>
      <c r="BF472" s="243">
        <f>IF(N472="snížená",J472,0)</f>
        <v>0</v>
      </c>
      <c r="BG472" s="243">
        <f>IF(N472="zákl. přenesená",J472,0)</f>
        <v>0</v>
      </c>
      <c r="BH472" s="243">
        <f>IF(N472="sníž. přenesená",J472,0)</f>
        <v>0</v>
      </c>
      <c r="BI472" s="243">
        <f>IF(N472="nulová",J472,0)</f>
        <v>0</v>
      </c>
      <c r="BJ472" s="17" t="s">
        <v>23</v>
      </c>
      <c r="BK472" s="243">
        <f>ROUND(I472*H472,2)</f>
        <v>0</v>
      </c>
      <c r="BL472" s="17" t="s">
        <v>156</v>
      </c>
      <c r="BM472" s="242" t="s">
        <v>568</v>
      </c>
    </row>
    <row r="473" s="1" customFormat="1">
      <c r="B473" s="39"/>
      <c r="C473" s="40"/>
      <c r="D473" s="244" t="s">
        <v>158</v>
      </c>
      <c r="E473" s="40"/>
      <c r="F473" s="245" t="s">
        <v>569</v>
      </c>
      <c r="G473" s="40"/>
      <c r="H473" s="40"/>
      <c r="I473" s="150"/>
      <c r="J473" s="40"/>
      <c r="K473" s="40"/>
      <c r="L473" s="44"/>
      <c r="M473" s="246"/>
      <c r="N473" s="87"/>
      <c r="O473" s="87"/>
      <c r="P473" s="87"/>
      <c r="Q473" s="87"/>
      <c r="R473" s="87"/>
      <c r="S473" s="87"/>
      <c r="T473" s="87"/>
      <c r="U473" s="88"/>
      <c r="AT473" s="17" t="s">
        <v>158</v>
      </c>
      <c r="AU473" s="17" t="s">
        <v>98</v>
      </c>
    </row>
    <row r="474" s="1" customFormat="1">
      <c r="B474" s="39"/>
      <c r="C474" s="40"/>
      <c r="D474" s="244" t="s">
        <v>160</v>
      </c>
      <c r="E474" s="40"/>
      <c r="F474" s="247" t="s">
        <v>570</v>
      </c>
      <c r="G474" s="40"/>
      <c r="H474" s="40"/>
      <c r="I474" s="150"/>
      <c r="J474" s="40"/>
      <c r="K474" s="40"/>
      <c r="L474" s="44"/>
      <c r="M474" s="246"/>
      <c r="N474" s="87"/>
      <c r="O474" s="87"/>
      <c r="P474" s="87"/>
      <c r="Q474" s="87"/>
      <c r="R474" s="87"/>
      <c r="S474" s="87"/>
      <c r="T474" s="87"/>
      <c r="U474" s="88"/>
      <c r="AT474" s="17" t="s">
        <v>160</v>
      </c>
      <c r="AU474" s="17" t="s">
        <v>98</v>
      </c>
    </row>
    <row r="475" s="12" customFormat="1">
      <c r="B475" s="248"/>
      <c r="C475" s="249"/>
      <c r="D475" s="244" t="s">
        <v>162</v>
      </c>
      <c r="E475" s="250" t="s">
        <v>1</v>
      </c>
      <c r="F475" s="251" t="s">
        <v>571</v>
      </c>
      <c r="G475" s="249"/>
      <c r="H475" s="250" t="s">
        <v>1</v>
      </c>
      <c r="I475" s="252"/>
      <c r="J475" s="249"/>
      <c r="K475" s="249"/>
      <c r="L475" s="253"/>
      <c r="M475" s="254"/>
      <c r="N475" s="255"/>
      <c r="O475" s="255"/>
      <c r="P475" s="255"/>
      <c r="Q475" s="255"/>
      <c r="R475" s="255"/>
      <c r="S475" s="255"/>
      <c r="T475" s="255"/>
      <c r="U475" s="256"/>
      <c r="AT475" s="257" t="s">
        <v>162</v>
      </c>
      <c r="AU475" s="257" t="s">
        <v>98</v>
      </c>
      <c r="AV475" s="12" t="s">
        <v>23</v>
      </c>
      <c r="AW475" s="12" t="s">
        <v>48</v>
      </c>
      <c r="AX475" s="12" t="s">
        <v>91</v>
      </c>
      <c r="AY475" s="257" t="s">
        <v>148</v>
      </c>
    </row>
    <row r="476" s="13" customFormat="1">
      <c r="B476" s="258"/>
      <c r="C476" s="259"/>
      <c r="D476" s="244" t="s">
        <v>162</v>
      </c>
      <c r="E476" s="260" t="s">
        <v>1</v>
      </c>
      <c r="F476" s="261" t="s">
        <v>23</v>
      </c>
      <c r="G476" s="259"/>
      <c r="H476" s="262">
        <v>1</v>
      </c>
      <c r="I476" s="263"/>
      <c r="J476" s="259"/>
      <c r="K476" s="259"/>
      <c r="L476" s="264"/>
      <c r="M476" s="265"/>
      <c r="N476" s="266"/>
      <c r="O476" s="266"/>
      <c r="P476" s="266"/>
      <c r="Q476" s="266"/>
      <c r="R476" s="266"/>
      <c r="S476" s="266"/>
      <c r="T476" s="266"/>
      <c r="U476" s="267"/>
      <c r="AT476" s="268" t="s">
        <v>162</v>
      </c>
      <c r="AU476" s="268" t="s">
        <v>98</v>
      </c>
      <c r="AV476" s="13" t="s">
        <v>98</v>
      </c>
      <c r="AW476" s="13" t="s">
        <v>48</v>
      </c>
      <c r="AX476" s="13" t="s">
        <v>91</v>
      </c>
      <c r="AY476" s="268" t="s">
        <v>148</v>
      </c>
    </row>
    <row r="477" s="1" customFormat="1" ht="16.5" customHeight="1">
      <c r="B477" s="39"/>
      <c r="C477" s="280" t="s">
        <v>572</v>
      </c>
      <c r="D477" s="280" t="s">
        <v>232</v>
      </c>
      <c r="E477" s="281" t="s">
        <v>573</v>
      </c>
      <c r="F477" s="282" t="s">
        <v>574</v>
      </c>
      <c r="G477" s="283" t="s">
        <v>555</v>
      </c>
      <c r="H477" s="284">
        <v>1</v>
      </c>
      <c r="I477" s="285"/>
      <c r="J477" s="286">
        <f>ROUND(I477*H477,2)</f>
        <v>0</v>
      </c>
      <c r="K477" s="282" t="s">
        <v>155</v>
      </c>
      <c r="L477" s="287"/>
      <c r="M477" s="288" t="s">
        <v>1</v>
      </c>
      <c r="N477" s="289" t="s">
        <v>56</v>
      </c>
      <c r="O477" s="87"/>
      <c r="P477" s="240">
        <f>O477*H477</f>
        <v>0</v>
      </c>
      <c r="Q477" s="240">
        <v>0.111</v>
      </c>
      <c r="R477" s="240">
        <f>Q477*H477</f>
        <v>0.111</v>
      </c>
      <c r="S477" s="240">
        <v>0</v>
      </c>
      <c r="T477" s="240">
        <f>S477*H477</f>
        <v>0</v>
      </c>
      <c r="U477" s="241" t="s">
        <v>1</v>
      </c>
      <c r="AR477" s="242" t="s">
        <v>207</v>
      </c>
      <c r="AT477" s="242" t="s">
        <v>232</v>
      </c>
      <c r="AU477" s="242" t="s">
        <v>98</v>
      </c>
      <c r="AY477" s="17" t="s">
        <v>148</v>
      </c>
      <c r="BE477" s="243">
        <f>IF(N477="základní",J477,0)</f>
        <v>0</v>
      </c>
      <c r="BF477" s="243">
        <f>IF(N477="snížená",J477,0)</f>
        <v>0</v>
      </c>
      <c r="BG477" s="243">
        <f>IF(N477="zákl. přenesená",J477,0)</f>
        <v>0</v>
      </c>
      <c r="BH477" s="243">
        <f>IF(N477="sníž. přenesená",J477,0)</f>
        <v>0</v>
      </c>
      <c r="BI477" s="243">
        <f>IF(N477="nulová",J477,0)</f>
        <v>0</v>
      </c>
      <c r="BJ477" s="17" t="s">
        <v>23</v>
      </c>
      <c r="BK477" s="243">
        <f>ROUND(I477*H477,2)</f>
        <v>0</v>
      </c>
      <c r="BL477" s="17" t="s">
        <v>156</v>
      </c>
      <c r="BM477" s="242" t="s">
        <v>575</v>
      </c>
    </row>
    <row r="478" s="1" customFormat="1">
      <c r="B478" s="39"/>
      <c r="C478" s="40"/>
      <c r="D478" s="244" t="s">
        <v>158</v>
      </c>
      <c r="E478" s="40"/>
      <c r="F478" s="245" t="s">
        <v>574</v>
      </c>
      <c r="G478" s="40"/>
      <c r="H478" s="40"/>
      <c r="I478" s="150"/>
      <c r="J478" s="40"/>
      <c r="K478" s="40"/>
      <c r="L478" s="44"/>
      <c r="M478" s="246"/>
      <c r="N478" s="87"/>
      <c r="O478" s="87"/>
      <c r="P478" s="87"/>
      <c r="Q478" s="87"/>
      <c r="R478" s="87"/>
      <c r="S478" s="87"/>
      <c r="T478" s="87"/>
      <c r="U478" s="88"/>
      <c r="AT478" s="17" t="s">
        <v>158</v>
      </c>
      <c r="AU478" s="17" t="s">
        <v>98</v>
      </c>
    </row>
    <row r="479" s="12" customFormat="1">
      <c r="B479" s="248"/>
      <c r="C479" s="249"/>
      <c r="D479" s="244" t="s">
        <v>162</v>
      </c>
      <c r="E479" s="250" t="s">
        <v>1</v>
      </c>
      <c r="F479" s="251" t="s">
        <v>571</v>
      </c>
      <c r="G479" s="249"/>
      <c r="H479" s="250" t="s">
        <v>1</v>
      </c>
      <c r="I479" s="252"/>
      <c r="J479" s="249"/>
      <c r="K479" s="249"/>
      <c r="L479" s="253"/>
      <c r="M479" s="254"/>
      <c r="N479" s="255"/>
      <c r="O479" s="255"/>
      <c r="P479" s="255"/>
      <c r="Q479" s="255"/>
      <c r="R479" s="255"/>
      <c r="S479" s="255"/>
      <c r="T479" s="255"/>
      <c r="U479" s="256"/>
      <c r="AT479" s="257" t="s">
        <v>162</v>
      </c>
      <c r="AU479" s="257" t="s">
        <v>98</v>
      </c>
      <c r="AV479" s="12" t="s">
        <v>23</v>
      </c>
      <c r="AW479" s="12" t="s">
        <v>48</v>
      </c>
      <c r="AX479" s="12" t="s">
        <v>91</v>
      </c>
      <c r="AY479" s="257" t="s">
        <v>148</v>
      </c>
    </row>
    <row r="480" s="13" customFormat="1">
      <c r="B480" s="258"/>
      <c r="C480" s="259"/>
      <c r="D480" s="244" t="s">
        <v>162</v>
      </c>
      <c r="E480" s="260" t="s">
        <v>1</v>
      </c>
      <c r="F480" s="261" t="s">
        <v>23</v>
      </c>
      <c r="G480" s="259"/>
      <c r="H480" s="262">
        <v>1</v>
      </c>
      <c r="I480" s="263"/>
      <c r="J480" s="259"/>
      <c r="K480" s="259"/>
      <c r="L480" s="264"/>
      <c r="M480" s="265"/>
      <c r="N480" s="266"/>
      <c r="O480" s="266"/>
      <c r="P480" s="266"/>
      <c r="Q480" s="266"/>
      <c r="R480" s="266"/>
      <c r="S480" s="266"/>
      <c r="T480" s="266"/>
      <c r="U480" s="267"/>
      <c r="AT480" s="268" t="s">
        <v>162</v>
      </c>
      <c r="AU480" s="268" t="s">
        <v>98</v>
      </c>
      <c r="AV480" s="13" t="s">
        <v>98</v>
      </c>
      <c r="AW480" s="13" t="s">
        <v>48</v>
      </c>
      <c r="AX480" s="13" t="s">
        <v>91</v>
      </c>
      <c r="AY480" s="268" t="s">
        <v>148</v>
      </c>
    </row>
    <row r="481" s="1" customFormat="1" ht="24" customHeight="1">
      <c r="B481" s="39"/>
      <c r="C481" s="280" t="s">
        <v>576</v>
      </c>
      <c r="D481" s="280" t="s">
        <v>232</v>
      </c>
      <c r="E481" s="281" t="s">
        <v>577</v>
      </c>
      <c r="F481" s="282" t="s">
        <v>578</v>
      </c>
      <c r="G481" s="283" t="s">
        <v>555</v>
      </c>
      <c r="H481" s="284">
        <v>2</v>
      </c>
      <c r="I481" s="285"/>
      <c r="J481" s="286">
        <f>ROUND(I481*H481,2)</f>
        <v>0</v>
      </c>
      <c r="K481" s="282" t="s">
        <v>155</v>
      </c>
      <c r="L481" s="287"/>
      <c r="M481" s="288" t="s">
        <v>1</v>
      </c>
      <c r="N481" s="289" t="s">
        <v>56</v>
      </c>
      <c r="O481" s="87"/>
      <c r="P481" s="240">
        <f>O481*H481</f>
        <v>0</v>
      </c>
      <c r="Q481" s="240">
        <v>0.040000000000000001</v>
      </c>
      <c r="R481" s="240">
        <f>Q481*H481</f>
        <v>0.080000000000000002</v>
      </c>
      <c r="S481" s="240">
        <v>0</v>
      </c>
      <c r="T481" s="240">
        <f>S481*H481</f>
        <v>0</v>
      </c>
      <c r="U481" s="241" t="s">
        <v>1</v>
      </c>
      <c r="AR481" s="242" t="s">
        <v>207</v>
      </c>
      <c r="AT481" s="242" t="s">
        <v>232</v>
      </c>
      <c r="AU481" s="242" t="s">
        <v>98</v>
      </c>
      <c r="AY481" s="17" t="s">
        <v>148</v>
      </c>
      <c r="BE481" s="243">
        <f>IF(N481="základní",J481,0)</f>
        <v>0</v>
      </c>
      <c r="BF481" s="243">
        <f>IF(N481="snížená",J481,0)</f>
        <v>0</v>
      </c>
      <c r="BG481" s="243">
        <f>IF(N481="zákl. přenesená",J481,0)</f>
        <v>0</v>
      </c>
      <c r="BH481" s="243">
        <f>IF(N481="sníž. přenesená",J481,0)</f>
        <v>0</v>
      </c>
      <c r="BI481" s="243">
        <f>IF(N481="nulová",J481,0)</f>
        <v>0</v>
      </c>
      <c r="BJ481" s="17" t="s">
        <v>23</v>
      </c>
      <c r="BK481" s="243">
        <f>ROUND(I481*H481,2)</f>
        <v>0</v>
      </c>
      <c r="BL481" s="17" t="s">
        <v>156</v>
      </c>
      <c r="BM481" s="242" t="s">
        <v>579</v>
      </c>
    </row>
    <row r="482" s="1" customFormat="1">
      <c r="B482" s="39"/>
      <c r="C482" s="40"/>
      <c r="D482" s="244" t="s">
        <v>158</v>
      </c>
      <c r="E482" s="40"/>
      <c r="F482" s="245" t="s">
        <v>578</v>
      </c>
      <c r="G482" s="40"/>
      <c r="H482" s="40"/>
      <c r="I482" s="150"/>
      <c r="J482" s="40"/>
      <c r="K482" s="40"/>
      <c r="L482" s="44"/>
      <c r="M482" s="246"/>
      <c r="N482" s="87"/>
      <c r="O482" s="87"/>
      <c r="P482" s="87"/>
      <c r="Q482" s="87"/>
      <c r="R482" s="87"/>
      <c r="S482" s="87"/>
      <c r="T482" s="87"/>
      <c r="U482" s="88"/>
      <c r="AT482" s="17" t="s">
        <v>158</v>
      </c>
      <c r="AU482" s="17" t="s">
        <v>98</v>
      </c>
    </row>
    <row r="483" s="12" customFormat="1">
      <c r="B483" s="248"/>
      <c r="C483" s="249"/>
      <c r="D483" s="244" t="s">
        <v>162</v>
      </c>
      <c r="E483" s="250" t="s">
        <v>1</v>
      </c>
      <c r="F483" s="251" t="s">
        <v>571</v>
      </c>
      <c r="G483" s="249"/>
      <c r="H483" s="250" t="s">
        <v>1</v>
      </c>
      <c r="I483" s="252"/>
      <c r="J483" s="249"/>
      <c r="K483" s="249"/>
      <c r="L483" s="253"/>
      <c r="M483" s="254"/>
      <c r="N483" s="255"/>
      <c r="O483" s="255"/>
      <c r="P483" s="255"/>
      <c r="Q483" s="255"/>
      <c r="R483" s="255"/>
      <c r="S483" s="255"/>
      <c r="T483" s="255"/>
      <c r="U483" s="256"/>
      <c r="AT483" s="257" t="s">
        <v>162</v>
      </c>
      <c r="AU483" s="257" t="s">
        <v>98</v>
      </c>
      <c r="AV483" s="12" t="s">
        <v>23</v>
      </c>
      <c r="AW483" s="12" t="s">
        <v>48</v>
      </c>
      <c r="AX483" s="12" t="s">
        <v>91</v>
      </c>
      <c r="AY483" s="257" t="s">
        <v>148</v>
      </c>
    </row>
    <row r="484" s="13" customFormat="1">
      <c r="B484" s="258"/>
      <c r="C484" s="259"/>
      <c r="D484" s="244" t="s">
        <v>162</v>
      </c>
      <c r="E484" s="260" t="s">
        <v>1</v>
      </c>
      <c r="F484" s="261" t="s">
        <v>98</v>
      </c>
      <c r="G484" s="259"/>
      <c r="H484" s="262">
        <v>2</v>
      </c>
      <c r="I484" s="263"/>
      <c r="J484" s="259"/>
      <c r="K484" s="259"/>
      <c r="L484" s="264"/>
      <c r="M484" s="265"/>
      <c r="N484" s="266"/>
      <c r="O484" s="266"/>
      <c r="P484" s="266"/>
      <c r="Q484" s="266"/>
      <c r="R484" s="266"/>
      <c r="S484" s="266"/>
      <c r="T484" s="266"/>
      <c r="U484" s="267"/>
      <c r="AT484" s="268" t="s">
        <v>162</v>
      </c>
      <c r="AU484" s="268" t="s">
        <v>98</v>
      </c>
      <c r="AV484" s="13" t="s">
        <v>98</v>
      </c>
      <c r="AW484" s="13" t="s">
        <v>48</v>
      </c>
      <c r="AX484" s="13" t="s">
        <v>91</v>
      </c>
      <c r="AY484" s="268" t="s">
        <v>148</v>
      </c>
    </row>
    <row r="485" s="1" customFormat="1" ht="24" customHeight="1">
      <c r="B485" s="39"/>
      <c r="C485" s="280" t="s">
        <v>580</v>
      </c>
      <c r="D485" s="280" t="s">
        <v>232</v>
      </c>
      <c r="E485" s="281" t="s">
        <v>581</v>
      </c>
      <c r="F485" s="282" t="s">
        <v>582</v>
      </c>
      <c r="G485" s="283" t="s">
        <v>555</v>
      </c>
      <c r="H485" s="284">
        <v>1</v>
      </c>
      <c r="I485" s="285"/>
      <c r="J485" s="286">
        <f>ROUND(I485*H485,2)</f>
        <v>0</v>
      </c>
      <c r="K485" s="282" t="s">
        <v>155</v>
      </c>
      <c r="L485" s="287"/>
      <c r="M485" s="288" t="s">
        <v>1</v>
      </c>
      <c r="N485" s="289" t="s">
        <v>56</v>
      </c>
      <c r="O485" s="87"/>
      <c r="P485" s="240">
        <f>O485*H485</f>
        <v>0</v>
      </c>
      <c r="Q485" s="240">
        <v>0.097000000000000003</v>
      </c>
      <c r="R485" s="240">
        <f>Q485*H485</f>
        <v>0.097000000000000003</v>
      </c>
      <c r="S485" s="240">
        <v>0</v>
      </c>
      <c r="T485" s="240">
        <f>S485*H485</f>
        <v>0</v>
      </c>
      <c r="U485" s="241" t="s">
        <v>1</v>
      </c>
      <c r="AR485" s="242" t="s">
        <v>207</v>
      </c>
      <c r="AT485" s="242" t="s">
        <v>232</v>
      </c>
      <c r="AU485" s="242" t="s">
        <v>98</v>
      </c>
      <c r="AY485" s="17" t="s">
        <v>148</v>
      </c>
      <c r="BE485" s="243">
        <f>IF(N485="základní",J485,0)</f>
        <v>0</v>
      </c>
      <c r="BF485" s="243">
        <f>IF(N485="snížená",J485,0)</f>
        <v>0</v>
      </c>
      <c r="BG485" s="243">
        <f>IF(N485="zákl. přenesená",J485,0)</f>
        <v>0</v>
      </c>
      <c r="BH485" s="243">
        <f>IF(N485="sníž. přenesená",J485,0)</f>
        <v>0</v>
      </c>
      <c r="BI485" s="243">
        <f>IF(N485="nulová",J485,0)</f>
        <v>0</v>
      </c>
      <c r="BJ485" s="17" t="s">
        <v>23</v>
      </c>
      <c r="BK485" s="243">
        <f>ROUND(I485*H485,2)</f>
        <v>0</v>
      </c>
      <c r="BL485" s="17" t="s">
        <v>156</v>
      </c>
      <c r="BM485" s="242" t="s">
        <v>583</v>
      </c>
    </row>
    <row r="486" s="1" customFormat="1">
      <c r="B486" s="39"/>
      <c r="C486" s="40"/>
      <c r="D486" s="244" t="s">
        <v>158</v>
      </c>
      <c r="E486" s="40"/>
      <c r="F486" s="245" t="s">
        <v>582</v>
      </c>
      <c r="G486" s="40"/>
      <c r="H486" s="40"/>
      <c r="I486" s="150"/>
      <c r="J486" s="40"/>
      <c r="K486" s="40"/>
      <c r="L486" s="44"/>
      <c r="M486" s="246"/>
      <c r="N486" s="87"/>
      <c r="O486" s="87"/>
      <c r="P486" s="87"/>
      <c r="Q486" s="87"/>
      <c r="R486" s="87"/>
      <c r="S486" s="87"/>
      <c r="T486" s="87"/>
      <c r="U486" s="88"/>
      <c r="AT486" s="17" t="s">
        <v>158</v>
      </c>
      <c r="AU486" s="17" t="s">
        <v>98</v>
      </c>
    </row>
    <row r="487" s="12" customFormat="1">
      <c r="B487" s="248"/>
      <c r="C487" s="249"/>
      <c r="D487" s="244" t="s">
        <v>162</v>
      </c>
      <c r="E487" s="250" t="s">
        <v>1</v>
      </c>
      <c r="F487" s="251" t="s">
        <v>571</v>
      </c>
      <c r="G487" s="249"/>
      <c r="H487" s="250" t="s">
        <v>1</v>
      </c>
      <c r="I487" s="252"/>
      <c r="J487" s="249"/>
      <c r="K487" s="249"/>
      <c r="L487" s="253"/>
      <c r="M487" s="254"/>
      <c r="N487" s="255"/>
      <c r="O487" s="255"/>
      <c r="P487" s="255"/>
      <c r="Q487" s="255"/>
      <c r="R487" s="255"/>
      <c r="S487" s="255"/>
      <c r="T487" s="255"/>
      <c r="U487" s="256"/>
      <c r="AT487" s="257" t="s">
        <v>162</v>
      </c>
      <c r="AU487" s="257" t="s">
        <v>98</v>
      </c>
      <c r="AV487" s="12" t="s">
        <v>23</v>
      </c>
      <c r="AW487" s="12" t="s">
        <v>48</v>
      </c>
      <c r="AX487" s="12" t="s">
        <v>91</v>
      </c>
      <c r="AY487" s="257" t="s">
        <v>148</v>
      </c>
    </row>
    <row r="488" s="13" customFormat="1">
      <c r="B488" s="258"/>
      <c r="C488" s="259"/>
      <c r="D488" s="244" t="s">
        <v>162</v>
      </c>
      <c r="E488" s="260" t="s">
        <v>1</v>
      </c>
      <c r="F488" s="261" t="s">
        <v>23</v>
      </c>
      <c r="G488" s="259"/>
      <c r="H488" s="262">
        <v>1</v>
      </c>
      <c r="I488" s="263"/>
      <c r="J488" s="259"/>
      <c r="K488" s="259"/>
      <c r="L488" s="264"/>
      <c r="M488" s="265"/>
      <c r="N488" s="266"/>
      <c r="O488" s="266"/>
      <c r="P488" s="266"/>
      <c r="Q488" s="266"/>
      <c r="R488" s="266"/>
      <c r="S488" s="266"/>
      <c r="T488" s="266"/>
      <c r="U488" s="267"/>
      <c r="AT488" s="268" t="s">
        <v>162</v>
      </c>
      <c r="AU488" s="268" t="s">
        <v>98</v>
      </c>
      <c r="AV488" s="13" t="s">
        <v>98</v>
      </c>
      <c r="AW488" s="13" t="s">
        <v>48</v>
      </c>
      <c r="AX488" s="13" t="s">
        <v>91</v>
      </c>
      <c r="AY488" s="268" t="s">
        <v>148</v>
      </c>
    </row>
    <row r="489" s="1" customFormat="1" ht="24" customHeight="1">
      <c r="B489" s="39"/>
      <c r="C489" s="280" t="s">
        <v>584</v>
      </c>
      <c r="D489" s="280" t="s">
        <v>232</v>
      </c>
      <c r="E489" s="281" t="s">
        <v>585</v>
      </c>
      <c r="F489" s="282" t="s">
        <v>586</v>
      </c>
      <c r="G489" s="283" t="s">
        <v>555</v>
      </c>
      <c r="H489" s="284">
        <v>1</v>
      </c>
      <c r="I489" s="285"/>
      <c r="J489" s="286">
        <f>ROUND(I489*H489,2)</f>
        <v>0</v>
      </c>
      <c r="K489" s="282" t="s">
        <v>155</v>
      </c>
      <c r="L489" s="287"/>
      <c r="M489" s="288" t="s">
        <v>1</v>
      </c>
      <c r="N489" s="289" t="s">
        <v>56</v>
      </c>
      <c r="O489" s="87"/>
      <c r="P489" s="240">
        <f>O489*H489</f>
        <v>0</v>
      </c>
      <c r="Q489" s="240">
        <v>0.027</v>
      </c>
      <c r="R489" s="240">
        <f>Q489*H489</f>
        <v>0.027</v>
      </c>
      <c r="S489" s="240">
        <v>0</v>
      </c>
      <c r="T489" s="240">
        <f>S489*H489</f>
        <v>0</v>
      </c>
      <c r="U489" s="241" t="s">
        <v>1</v>
      </c>
      <c r="AR489" s="242" t="s">
        <v>207</v>
      </c>
      <c r="AT489" s="242" t="s">
        <v>232</v>
      </c>
      <c r="AU489" s="242" t="s">
        <v>98</v>
      </c>
      <c r="AY489" s="17" t="s">
        <v>148</v>
      </c>
      <c r="BE489" s="243">
        <f>IF(N489="základní",J489,0)</f>
        <v>0</v>
      </c>
      <c r="BF489" s="243">
        <f>IF(N489="snížená",J489,0)</f>
        <v>0</v>
      </c>
      <c r="BG489" s="243">
        <f>IF(N489="zákl. přenesená",J489,0)</f>
        <v>0</v>
      </c>
      <c r="BH489" s="243">
        <f>IF(N489="sníž. přenesená",J489,0)</f>
        <v>0</v>
      </c>
      <c r="BI489" s="243">
        <f>IF(N489="nulová",J489,0)</f>
        <v>0</v>
      </c>
      <c r="BJ489" s="17" t="s">
        <v>23</v>
      </c>
      <c r="BK489" s="243">
        <f>ROUND(I489*H489,2)</f>
        <v>0</v>
      </c>
      <c r="BL489" s="17" t="s">
        <v>156</v>
      </c>
      <c r="BM489" s="242" t="s">
        <v>587</v>
      </c>
    </row>
    <row r="490" s="1" customFormat="1">
      <c r="B490" s="39"/>
      <c r="C490" s="40"/>
      <c r="D490" s="244" t="s">
        <v>158</v>
      </c>
      <c r="E490" s="40"/>
      <c r="F490" s="245" t="s">
        <v>586</v>
      </c>
      <c r="G490" s="40"/>
      <c r="H490" s="40"/>
      <c r="I490" s="150"/>
      <c r="J490" s="40"/>
      <c r="K490" s="40"/>
      <c r="L490" s="44"/>
      <c r="M490" s="246"/>
      <c r="N490" s="87"/>
      <c r="O490" s="87"/>
      <c r="P490" s="87"/>
      <c r="Q490" s="87"/>
      <c r="R490" s="87"/>
      <c r="S490" s="87"/>
      <c r="T490" s="87"/>
      <c r="U490" s="88"/>
      <c r="AT490" s="17" t="s">
        <v>158</v>
      </c>
      <c r="AU490" s="17" t="s">
        <v>98</v>
      </c>
    </row>
    <row r="491" s="12" customFormat="1">
      <c r="B491" s="248"/>
      <c r="C491" s="249"/>
      <c r="D491" s="244" t="s">
        <v>162</v>
      </c>
      <c r="E491" s="250" t="s">
        <v>1</v>
      </c>
      <c r="F491" s="251" t="s">
        <v>571</v>
      </c>
      <c r="G491" s="249"/>
      <c r="H491" s="250" t="s">
        <v>1</v>
      </c>
      <c r="I491" s="252"/>
      <c r="J491" s="249"/>
      <c r="K491" s="249"/>
      <c r="L491" s="253"/>
      <c r="M491" s="254"/>
      <c r="N491" s="255"/>
      <c r="O491" s="255"/>
      <c r="P491" s="255"/>
      <c r="Q491" s="255"/>
      <c r="R491" s="255"/>
      <c r="S491" s="255"/>
      <c r="T491" s="255"/>
      <c r="U491" s="256"/>
      <c r="AT491" s="257" t="s">
        <v>162</v>
      </c>
      <c r="AU491" s="257" t="s">
        <v>98</v>
      </c>
      <c r="AV491" s="12" t="s">
        <v>23</v>
      </c>
      <c r="AW491" s="12" t="s">
        <v>48</v>
      </c>
      <c r="AX491" s="12" t="s">
        <v>91</v>
      </c>
      <c r="AY491" s="257" t="s">
        <v>148</v>
      </c>
    </row>
    <row r="492" s="13" customFormat="1">
      <c r="B492" s="258"/>
      <c r="C492" s="259"/>
      <c r="D492" s="244" t="s">
        <v>162</v>
      </c>
      <c r="E492" s="260" t="s">
        <v>1</v>
      </c>
      <c r="F492" s="261" t="s">
        <v>23</v>
      </c>
      <c r="G492" s="259"/>
      <c r="H492" s="262">
        <v>1</v>
      </c>
      <c r="I492" s="263"/>
      <c r="J492" s="259"/>
      <c r="K492" s="259"/>
      <c r="L492" s="264"/>
      <c r="M492" s="265"/>
      <c r="N492" s="266"/>
      <c r="O492" s="266"/>
      <c r="P492" s="266"/>
      <c r="Q492" s="266"/>
      <c r="R492" s="266"/>
      <c r="S492" s="266"/>
      <c r="T492" s="266"/>
      <c r="U492" s="267"/>
      <c r="AT492" s="268" t="s">
        <v>162</v>
      </c>
      <c r="AU492" s="268" t="s">
        <v>98</v>
      </c>
      <c r="AV492" s="13" t="s">
        <v>98</v>
      </c>
      <c r="AW492" s="13" t="s">
        <v>48</v>
      </c>
      <c r="AX492" s="13" t="s">
        <v>23</v>
      </c>
      <c r="AY492" s="268" t="s">
        <v>148</v>
      </c>
    </row>
    <row r="493" s="1" customFormat="1" ht="24" customHeight="1">
      <c r="B493" s="39"/>
      <c r="C493" s="231" t="s">
        <v>588</v>
      </c>
      <c r="D493" s="231" t="s">
        <v>151</v>
      </c>
      <c r="E493" s="232" t="s">
        <v>589</v>
      </c>
      <c r="F493" s="233" t="s">
        <v>590</v>
      </c>
      <c r="G493" s="234" t="s">
        <v>555</v>
      </c>
      <c r="H493" s="235">
        <v>6</v>
      </c>
      <c r="I493" s="236"/>
      <c r="J493" s="237">
        <f>ROUND(I493*H493,2)</f>
        <v>0</v>
      </c>
      <c r="K493" s="233" t="s">
        <v>155</v>
      </c>
      <c r="L493" s="44"/>
      <c r="M493" s="238" t="s">
        <v>1</v>
      </c>
      <c r="N493" s="239" t="s">
        <v>56</v>
      </c>
      <c r="O493" s="87"/>
      <c r="P493" s="240">
        <f>O493*H493</f>
        <v>0</v>
      </c>
      <c r="Q493" s="240">
        <v>0.21734000000000001</v>
      </c>
      <c r="R493" s="240">
        <f>Q493*H493</f>
        <v>1.3040400000000001</v>
      </c>
      <c r="S493" s="240">
        <v>0</v>
      </c>
      <c r="T493" s="240">
        <f>S493*H493</f>
        <v>0</v>
      </c>
      <c r="U493" s="241" t="s">
        <v>1</v>
      </c>
      <c r="AR493" s="242" t="s">
        <v>156</v>
      </c>
      <c r="AT493" s="242" t="s">
        <v>151</v>
      </c>
      <c r="AU493" s="242" t="s">
        <v>98</v>
      </c>
      <c r="AY493" s="17" t="s">
        <v>148</v>
      </c>
      <c r="BE493" s="243">
        <f>IF(N493="základní",J493,0)</f>
        <v>0</v>
      </c>
      <c r="BF493" s="243">
        <f>IF(N493="snížená",J493,0)</f>
        <v>0</v>
      </c>
      <c r="BG493" s="243">
        <f>IF(N493="zákl. přenesená",J493,0)</f>
        <v>0</v>
      </c>
      <c r="BH493" s="243">
        <f>IF(N493="sníž. přenesená",J493,0)</f>
        <v>0</v>
      </c>
      <c r="BI493" s="243">
        <f>IF(N493="nulová",J493,0)</f>
        <v>0</v>
      </c>
      <c r="BJ493" s="17" t="s">
        <v>23</v>
      </c>
      <c r="BK493" s="243">
        <f>ROUND(I493*H493,2)</f>
        <v>0</v>
      </c>
      <c r="BL493" s="17" t="s">
        <v>156</v>
      </c>
      <c r="BM493" s="242" t="s">
        <v>591</v>
      </c>
    </row>
    <row r="494" s="1" customFormat="1">
      <c r="B494" s="39"/>
      <c r="C494" s="40"/>
      <c r="D494" s="244" t="s">
        <v>158</v>
      </c>
      <c r="E494" s="40"/>
      <c r="F494" s="245" t="s">
        <v>592</v>
      </c>
      <c r="G494" s="40"/>
      <c r="H494" s="40"/>
      <c r="I494" s="150"/>
      <c r="J494" s="40"/>
      <c r="K494" s="40"/>
      <c r="L494" s="44"/>
      <c r="M494" s="246"/>
      <c r="N494" s="87"/>
      <c r="O494" s="87"/>
      <c r="P494" s="87"/>
      <c r="Q494" s="87"/>
      <c r="R494" s="87"/>
      <c r="S494" s="87"/>
      <c r="T494" s="87"/>
      <c r="U494" s="88"/>
      <c r="AT494" s="17" t="s">
        <v>158</v>
      </c>
      <c r="AU494" s="17" t="s">
        <v>98</v>
      </c>
    </row>
    <row r="495" s="1" customFormat="1">
      <c r="B495" s="39"/>
      <c r="C495" s="40"/>
      <c r="D495" s="244" t="s">
        <v>160</v>
      </c>
      <c r="E495" s="40"/>
      <c r="F495" s="247" t="s">
        <v>593</v>
      </c>
      <c r="G495" s="40"/>
      <c r="H495" s="40"/>
      <c r="I495" s="150"/>
      <c r="J495" s="40"/>
      <c r="K495" s="40"/>
      <c r="L495" s="44"/>
      <c r="M495" s="246"/>
      <c r="N495" s="87"/>
      <c r="O495" s="87"/>
      <c r="P495" s="87"/>
      <c r="Q495" s="87"/>
      <c r="R495" s="87"/>
      <c r="S495" s="87"/>
      <c r="T495" s="87"/>
      <c r="U495" s="88"/>
      <c r="AT495" s="17" t="s">
        <v>160</v>
      </c>
      <c r="AU495" s="17" t="s">
        <v>98</v>
      </c>
    </row>
    <row r="496" s="12" customFormat="1">
      <c r="B496" s="248"/>
      <c r="C496" s="249"/>
      <c r="D496" s="244" t="s">
        <v>162</v>
      </c>
      <c r="E496" s="250" t="s">
        <v>1</v>
      </c>
      <c r="F496" s="251" t="s">
        <v>594</v>
      </c>
      <c r="G496" s="249"/>
      <c r="H496" s="250" t="s">
        <v>1</v>
      </c>
      <c r="I496" s="252"/>
      <c r="J496" s="249"/>
      <c r="K496" s="249"/>
      <c r="L496" s="253"/>
      <c r="M496" s="254"/>
      <c r="N496" s="255"/>
      <c r="O496" s="255"/>
      <c r="P496" s="255"/>
      <c r="Q496" s="255"/>
      <c r="R496" s="255"/>
      <c r="S496" s="255"/>
      <c r="T496" s="255"/>
      <c r="U496" s="256"/>
      <c r="AT496" s="257" t="s">
        <v>162</v>
      </c>
      <c r="AU496" s="257" t="s">
        <v>98</v>
      </c>
      <c r="AV496" s="12" t="s">
        <v>23</v>
      </c>
      <c r="AW496" s="12" t="s">
        <v>48</v>
      </c>
      <c r="AX496" s="12" t="s">
        <v>91</v>
      </c>
      <c r="AY496" s="257" t="s">
        <v>148</v>
      </c>
    </row>
    <row r="497" s="13" customFormat="1">
      <c r="B497" s="258"/>
      <c r="C497" s="259"/>
      <c r="D497" s="244" t="s">
        <v>162</v>
      </c>
      <c r="E497" s="260" t="s">
        <v>1</v>
      </c>
      <c r="F497" s="261" t="s">
        <v>191</v>
      </c>
      <c r="G497" s="259"/>
      <c r="H497" s="262">
        <v>6</v>
      </c>
      <c r="I497" s="263"/>
      <c r="J497" s="259"/>
      <c r="K497" s="259"/>
      <c r="L497" s="264"/>
      <c r="M497" s="265"/>
      <c r="N497" s="266"/>
      <c r="O497" s="266"/>
      <c r="P497" s="266"/>
      <c r="Q497" s="266"/>
      <c r="R497" s="266"/>
      <c r="S497" s="266"/>
      <c r="T497" s="266"/>
      <c r="U497" s="267"/>
      <c r="AT497" s="268" t="s">
        <v>162</v>
      </c>
      <c r="AU497" s="268" t="s">
        <v>98</v>
      </c>
      <c r="AV497" s="13" t="s">
        <v>98</v>
      </c>
      <c r="AW497" s="13" t="s">
        <v>48</v>
      </c>
      <c r="AX497" s="13" t="s">
        <v>91</v>
      </c>
      <c r="AY497" s="268" t="s">
        <v>148</v>
      </c>
    </row>
    <row r="498" s="1" customFormat="1" ht="16.5" customHeight="1">
      <c r="B498" s="39"/>
      <c r="C498" s="231" t="s">
        <v>595</v>
      </c>
      <c r="D498" s="231" t="s">
        <v>151</v>
      </c>
      <c r="E498" s="232" t="s">
        <v>596</v>
      </c>
      <c r="F498" s="233" t="s">
        <v>597</v>
      </c>
      <c r="G498" s="234" t="s">
        <v>555</v>
      </c>
      <c r="H498" s="235">
        <v>1</v>
      </c>
      <c r="I498" s="236"/>
      <c r="J498" s="237">
        <f>ROUND(I498*H498,2)</f>
        <v>0</v>
      </c>
      <c r="K498" s="233" t="s">
        <v>155</v>
      </c>
      <c r="L498" s="44"/>
      <c r="M498" s="238" t="s">
        <v>1</v>
      </c>
      <c r="N498" s="239" t="s">
        <v>56</v>
      </c>
      <c r="O498" s="87"/>
      <c r="P498" s="240">
        <f>O498*H498</f>
        <v>0</v>
      </c>
      <c r="Q498" s="240">
        <v>0.0066</v>
      </c>
      <c r="R498" s="240">
        <f>Q498*H498</f>
        <v>0.0066</v>
      </c>
      <c r="S498" s="240">
        <v>0</v>
      </c>
      <c r="T498" s="240">
        <f>S498*H498</f>
        <v>0</v>
      </c>
      <c r="U498" s="241" t="s">
        <v>1</v>
      </c>
      <c r="AR498" s="242" t="s">
        <v>156</v>
      </c>
      <c r="AT498" s="242" t="s">
        <v>151</v>
      </c>
      <c r="AU498" s="242" t="s">
        <v>98</v>
      </c>
      <c r="AY498" s="17" t="s">
        <v>148</v>
      </c>
      <c r="BE498" s="243">
        <f>IF(N498="základní",J498,0)</f>
        <v>0</v>
      </c>
      <c r="BF498" s="243">
        <f>IF(N498="snížená",J498,0)</f>
        <v>0</v>
      </c>
      <c r="BG498" s="243">
        <f>IF(N498="zákl. přenesená",J498,0)</f>
        <v>0</v>
      </c>
      <c r="BH498" s="243">
        <f>IF(N498="sníž. přenesená",J498,0)</f>
        <v>0</v>
      </c>
      <c r="BI498" s="243">
        <f>IF(N498="nulová",J498,0)</f>
        <v>0</v>
      </c>
      <c r="BJ498" s="17" t="s">
        <v>23</v>
      </c>
      <c r="BK498" s="243">
        <f>ROUND(I498*H498,2)</f>
        <v>0</v>
      </c>
      <c r="BL498" s="17" t="s">
        <v>156</v>
      </c>
      <c r="BM498" s="242" t="s">
        <v>598</v>
      </c>
    </row>
    <row r="499" s="1" customFormat="1">
      <c r="B499" s="39"/>
      <c r="C499" s="40"/>
      <c r="D499" s="244" t="s">
        <v>158</v>
      </c>
      <c r="E499" s="40"/>
      <c r="F499" s="245" t="s">
        <v>599</v>
      </c>
      <c r="G499" s="40"/>
      <c r="H499" s="40"/>
      <c r="I499" s="150"/>
      <c r="J499" s="40"/>
      <c r="K499" s="40"/>
      <c r="L499" s="44"/>
      <c r="M499" s="246"/>
      <c r="N499" s="87"/>
      <c r="O499" s="87"/>
      <c r="P499" s="87"/>
      <c r="Q499" s="87"/>
      <c r="R499" s="87"/>
      <c r="S499" s="87"/>
      <c r="T499" s="87"/>
      <c r="U499" s="88"/>
      <c r="AT499" s="17" t="s">
        <v>158</v>
      </c>
      <c r="AU499" s="17" t="s">
        <v>98</v>
      </c>
    </row>
    <row r="500" s="1" customFormat="1">
      <c r="B500" s="39"/>
      <c r="C500" s="40"/>
      <c r="D500" s="244" t="s">
        <v>160</v>
      </c>
      <c r="E500" s="40"/>
      <c r="F500" s="247" t="s">
        <v>600</v>
      </c>
      <c r="G500" s="40"/>
      <c r="H500" s="40"/>
      <c r="I500" s="150"/>
      <c r="J500" s="40"/>
      <c r="K500" s="40"/>
      <c r="L500" s="44"/>
      <c r="M500" s="246"/>
      <c r="N500" s="87"/>
      <c r="O500" s="87"/>
      <c r="P500" s="87"/>
      <c r="Q500" s="87"/>
      <c r="R500" s="87"/>
      <c r="S500" s="87"/>
      <c r="T500" s="87"/>
      <c r="U500" s="88"/>
      <c r="AT500" s="17" t="s">
        <v>160</v>
      </c>
      <c r="AU500" s="17" t="s">
        <v>98</v>
      </c>
    </row>
    <row r="501" s="12" customFormat="1">
      <c r="B501" s="248"/>
      <c r="C501" s="249"/>
      <c r="D501" s="244" t="s">
        <v>162</v>
      </c>
      <c r="E501" s="250" t="s">
        <v>1</v>
      </c>
      <c r="F501" s="251" t="s">
        <v>601</v>
      </c>
      <c r="G501" s="249"/>
      <c r="H501" s="250" t="s">
        <v>1</v>
      </c>
      <c r="I501" s="252"/>
      <c r="J501" s="249"/>
      <c r="K501" s="249"/>
      <c r="L501" s="253"/>
      <c r="M501" s="254"/>
      <c r="N501" s="255"/>
      <c r="O501" s="255"/>
      <c r="P501" s="255"/>
      <c r="Q501" s="255"/>
      <c r="R501" s="255"/>
      <c r="S501" s="255"/>
      <c r="T501" s="255"/>
      <c r="U501" s="256"/>
      <c r="AT501" s="257" t="s">
        <v>162</v>
      </c>
      <c r="AU501" s="257" t="s">
        <v>98</v>
      </c>
      <c r="AV501" s="12" t="s">
        <v>23</v>
      </c>
      <c r="AW501" s="12" t="s">
        <v>48</v>
      </c>
      <c r="AX501" s="12" t="s">
        <v>91</v>
      </c>
      <c r="AY501" s="257" t="s">
        <v>148</v>
      </c>
    </row>
    <row r="502" s="13" customFormat="1">
      <c r="B502" s="258"/>
      <c r="C502" s="259"/>
      <c r="D502" s="244" t="s">
        <v>162</v>
      </c>
      <c r="E502" s="260" t="s">
        <v>1</v>
      </c>
      <c r="F502" s="261" t="s">
        <v>23</v>
      </c>
      <c r="G502" s="259"/>
      <c r="H502" s="262">
        <v>1</v>
      </c>
      <c r="I502" s="263"/>
      <c r="J502" s="259"/>
      <c r="K502" s="259"/>
      <c r="L502" s="264"/>
      <c r="M502" s="265"/>
      <c r="N502" s="266"/>
      <c r="O502" s="266"/>
      <c r="P502" s="266"/>
      <c r="Q502" s="266"/>
      <c r="R502" s="266"/>
      <c r="S502" s="266"/>
      <c r="T502" s="266"/>
      <c r="U502" s="267"/>
      <c r="AT502" s="268" t="s">
        <v>162</v>
      </c>
      <c r="AU502" s="268" t="s">
        <v>98</v>
      </c>
      <c r="AV502" s="13" t="s">
        <v>98</v>
      </c>
      <c r="AW502" s="13" t="s">
        <v>48</v>
      </c>
      <c r="AX502" s="13" t="s">
        <v>23</v>
      </c>
      <c r="AY502" s="268" t="s">
        <v>148</v>
      </c>
    </row>
    <row r="503" s="1" customFormat="1" ht="24" customHeight="1">
      <c r="B503" s="39"/>
      <c r="C503" s="280" t="s">
        <v>602</v>
      </c>
      <c r="D503" s="280" t="s">
        <v>232</v>
      </c>
      <c r="E503" s="281" t="s">
        <v>603</v>
      </c>
      <c r="F503" s="282" t="s">
        <v>604</v>
      </c>
      <c r="G503" s="283" t="s">
        <v>555</v>
      </c>
      <c r="H503" s="284">
        <v>1</v>
      </c>
      <c r="I503" s="285"/>
      <c r="J503" s="286">
        <f>ROUND(I503*H503,2)</f>
        <v>0</v>
      </c>
      <c r="K503" s="282" t="s">
        <v>155</v>
      </c>
      <c r="L503" s="287"/>
      <c r="M503" s="288" t="s">
        <v>1</v>
      </c>
      <c r="N503" s="289" t="s">
        <v>56</v>
      </c>
      <c r="O503" s="87"/>
      <c r="P503" s="240">
        <f>O503*H503</f>
        <v>0</v>
      </c>
      <c r="Q503" s="240">
        <v>0.032000000000000001</v>
      </c>
      <c r="R503" s="240">
        <f>Q503*H503</f>
        <v>0.032000000000000001</v>
      </c>
      <c r="S503" s="240">
        <v>0</v>
      </c>
      <c r="T503" s="240">
        <f>S503*H503</f>
        <v>0</v>
      </c>
      <c r="U503" s="241" t="s">
        <v>1</v>
      </c>
      <c r="AR503" s="242" t="s">
        <v>207</v>
      </c>
      <c r="AT503" s="242" t="s">
        <v>232</v>
      </c>
      <c r="AU503" s="242" t="s">
        <v>98</v>
      </c>
      <c r="AY503" s="17" t="s">
        <v>148</v>
      </c>
      <c r="BE503" s="243">
        <f>IF(N503="základní",J503,0)</f>
        <v>0</v>
      </c>
      <c r="BF503" s="243">
        <f>IF(N503="snížená",J503,0)</f>
        <v>0</v>
      </c>
      <c r="BG503" s="243">
        <f>IF(N503="zákl. přenesená",J503,0)</f>
        <v>0</v>
      </c>
      <c r="BH503" s="243">
        <f>IF(N503="sníž. přenesená",J503,0)</f>
        <v>0</v>
      </c>
      <c r="BI503" s="243">
        <f>IF(N503="nulová",J503,0)</f>
        <v>0</v>
      </c>
      <c r="BJ503" s="17" t="s">
        <v>23</v>
      </c>
      <c r="BK503" s="243">
        <f>ROUND(I503*H503,2)</f>
        <v>0</v>
      </c>
      <c r="BL503" s="17" t="s">
        <v>156</v>
      </c>
      <c r="BM503" s="242" t="s">
        <v>605</v>
      </c>
    </row>
    <row r="504" s="1" customFormat="1">
      <c r="B504" s="39"/>
      <c r="C504" s="40"/>
      <c r="D504" s="244" t="s">
        <v>158</v>
      </c>
      <c r="E504" s="40"/>
      <c r="F504" s="245" t="s">
        <v>604</v>
      </c>
      <c r="G504" s="40"/>
      <c r="H504" s="40"/>
      <c r="I504" s="150"/>
      <c r="J504" s="40"/>
      <c r="K504" s="40"/>
      <c r="L504" s="44"/>
      <c r="M504" s="246"/>
      <c r="N504" s="87"/>
      <c r="O504" s="87"/>
      <c r="P504" s="87"/>
      <c r="Q504" s="87"/>
      <c r="R504" s="87"/>
      <c r="S504" s="87"/>
      <c r="T504" s="87"/>
      <c r="U504" s="88"/>
      <c r="AT504" s="17" t="s">
        <v>158</v>
      </c>
      <c r="AU504" s="17" t="s">
        <v>98</v>
      </c>
    </row>
    <row r="505" s="12" customFormat="1">
      <c r="B505" s="248"/>
      <c r="C505" s="249"/>
      <c r="D505" s="244" t="s">
        <v>162</v>
      </c>
      <c r="E505" s="250" t="s">
        <v>1</v>
      </c>
      <c r="F505" s="251" t="s">
        <v>601</v>
      </c>
      <c r="G505" s="249"/>
      <c r="H505" s="250" t="s">
        <v>1</v>
      </c>
      <c r="I505" s="252"/>
      <c r="J505" s="249"/>
      <c r="K505" s="249"/>
      <c r="L505" s="253"/>
      <c r="M505" s="254"/>
      <c r="N505" s="255"/>
      <c r="O505" s="255"/>
      <c r="P505" s="255"/>
      <c r="Q505" s="255"/>
      <c r="R505" s="255"/>
      <c r="S505" s="255"/>
      <c r="T505" s="255"/>
      <c r="U505" s="256"/>
      <c r="AT505" s="257" t="s">
        <v>162</v>
      </c>
      <c r="AU505" s="257" t="s">
        <v>98</v>
      </c>
      <c r="AV505" s="12" t="s">
        <v>23</v>
      </c>
      <c r="AW505" s="12" t="s">
        <v>48</v>
      </c>
      <c r="AX505" s="12" t="s">
        <v>91</v>
      </c>
      <c r="AY505" s="257" t="s">
        <v>148</v>
      </c>
    </row>
    <row r="506" s="13" customFormat="1">
      <c r="B506" s="258"/>
      <c r="C506" s="259"/>
      <c r="D506" s="244" t="s">
        <v>162</v>
      </c>
      <c r="E506" s="260" t="s">
        <v>1</v>
      </c>
      <c r="F506" s="261" t="s">
        <v>23</v>
      </c>
      <c r="G506" s="259"/>
      <c r="H506" s="262">
        <v>1</v>
      </c>
      <c r="I506" s="263"/>
      <c r="J506" s="259"/>
      <c r="K506" s="259"/>
      <c r="L506" s="264"/>
      <c r="M506" s="265"/>
      <c r="N506" s="266"/>
      <c r="O506" s="266"/>
      <c r="P506" s="266"/>
      <c r="Q506" s="266"/>
      <c r="R506" s="266"/>
      <c r="S506" s="266"/>
      <c r="T506" s="266"/>
      <c r="U506" s="267"/>
      <c r="AT506" s="268" t="s">
        <v>162</v>
      </c>
      <c r="AU506" s="268" t="s">
        <v>98</v>
      </c>
      <c r="AV506" s="13" t="s">
        <v>98</v>
      </c>
      <c r="AW506" s="13" t="s">
        <v>48</v>
      </c>
      <c r="AX506" s="13" t="s">
        <v>23</v>
      </c>
      <c r="AY506" s="268" t="s">
        <v>148</v>
      </c>
    </row>
    <row r="507" s="1" customFormat="1" ht="16.5" customHeight="1">
      <c r="B507" s="39"/>
      <c r="C507" s="231" t="s">
        <v>606</v>
      </c>
      <c r="D507" s="231" t="s">
        <v>151</v>
      </c>
      <c r="E507" s="232" t="s">
        <v>607</v>
      </c>
      <c r="F507" s="233" t="s">
        <v>608</v>
      </c>
      <c r="G507" s="234" t="s">
        <v>555</v>
      </c>
      <c r="H507" s="235">
        <v>1</v>
      </c>
      <c r="I507" s="236"/>
      <c r="J507" s="237">
        <f>ROUND(I507*H507,2)</f>
        <v>0</v>
      </c>
      <c r="K507" s="233" t="s">
        <v>155</v>
      </c>
      <c r="L507" s="44"/>
      <c r="M507" s="238" t="s">
        <v>1</v>
      </c>
      <c r="N507" s="239" t="s">
        <v>56</v>
      </c>
      <c r="O507" s="87"/>
      <c r="P507" s="240">
        <f>O507*H507</f>
        <v>0</v>
      </c>
      <c r="Q507" s="240">
        <v>0.0066</v>
      </c>
      <c r="R507" s="240">
        <f>Q507*H507</f>
        <v>0.0066</v>
      </c>
      <c r="S507" s="240">
        <v>0</v>
      </c>
      <c r="T507" s="240">
        <f>S507*H507</f>
        <v>0</v>
      </c>
      <c r="U507" s="241" t="s">
        <v>1</v>
      </c>
      <c r="AR507" s="242" t="s">
        <v>156</v>
      </c>
      <c r="AT507" s="242" t="s">
        <v>151</v>
      </c>
      <c r="AU507" s="242" t="s">
        <v>98</v>
      </c>
      <c r="AY507" s="17" t="s">
        <v>148</v>
      </c>
      <c r="BE507" s="243">
        <f>IF(N507="základní",J507,0)</f>
        <v>0</v>
      </c>
      <c r="BF507" s="243">
        <f>IF(N507="snížená",J507,0)</f>
        <v>0</v>
      </c>
      <c r="BG507" s="243">
        <f>IF(N507="zákl. přenesená",J507,0)</f>
        <v>0</v>
      </c>
      <c r="BH507" s="243">
        <f>IF(N507="sníž. přenesená",J507,0)</f>
        <v>0</v>
      </c>
      <c r="BI507" s="243">
        <f>IF(N507="nulová",J507,0)</f>
        <v>0</v>
      </c>
      <c r="BJ507" s="17" t="s">
        <v>23</v>
      </c>
      <c r="BK507" s="243">
        <f>ROUND(I507*H507,2)</f>
        <v>0</v>
      </c>
      <c r="BL507" s="17" t="s">
        <v>156</v>
      </c>
      <c r="BM507" s="242" t="s">
        <v>609</v>
      </c>
    </row>
    <row r="508" s="1" customFormat="1">
      <c r="B508" s="39"/>
      <c r="C508" s="40"/>
      <c r="D508" s="244" t="s">
        <v>158</v>
      </c>
      <c r="E508" s="40"/>
      <c r="F508" s="245" t="s">
        <v>610</v>
      </c>
      <c r="G508" s="40"/>
      <c r="H508" s="40"/>
      <c r="I508" s="150"/>
      <c r="J508" s="40"/>
      <c r="K508" s="40"/>
      <c r="L508" s="44"/>
      <c r="M508" s="246"/>
      <c r="N508" s="87"/>
      <c r="O508" s="87"/>
      <c r="P508" s="87"/>
      <c r="Q508" s="87"/>
      <c r="R508" s="87"/>
      <c r="S508" s="87"/>
      <c r="T508" s="87"/>
      <c r="U508" s="88"/>
      <c r="AT508" s="17" t="s">
        <v>158</v>
      </c>
      <c r="AU508" s="17" t="s">
        <v>98</v>
      </c>
    </row>
    <row r="509" s="1" customFormat="1">
      <c r="B509" s="39"/>
      <c r="C509" s="40"/>
      <c r="D509" s="244" t="s">
        <v>160</v>
      </c>
      <c r="E509" s="40"/>
      <c r="F509" s="247" t="s">
        <v>600</v>
      </c>
      <c r="G509" s="40"/>
      <c r="H509" s="40"/>
      <c r="I509" s="150"/>
      <c r="J509" s="40"/>
      <c r="K509" s="40"/>
      <c r="L509" s="44"/>
      <c r="M509" s="246"/>
      <c r="N509" s="87"/>
      <c r="O509" s="87"/>
      <c r="P509" s="87"/>
      <c r="Q509" s="87"/>
      <c r="R509" s="87"/>
      <c r="S509" s="87"/>
      <c r="T509" s="87"/>
      <c r="U509" s="88"/>
      <c r="AT509" s="17" t="s">
        <v>160</v>
      </c>
      <c r="AU509" s="17" t="s">
        <v>98</v>
      </c>
    </row>
    <row r="510" s="12" customFormat="1">
      <c r="B510" s="248"/>
      <c r="C510" s="249"/>
      <c r="D510" s="244" t="s">
        <v>162</v>
      </c>
      <c r="E510" s="250" t="s">
        <v>1</v>
      </c>
      <c r="F510" s="251" t="s">
        <v>601</v>
      </c>
      <c r="G510" s="249"/>
      <c r="H510" s="250" t="s">
        <v>1</v>
      </c>
      <c r="I510" s="252"/>
      <c r="J510" s="249"/>
      <c r="K510" s="249"/>
      <c r="L510" s="253"/>
      <c r="M510" s="254"/>
      <c r="N510" s="255"/>
      <c r="O510" s="255"/>
      <c r="P510" s="255"/>
      <c r="Q510" s="255"/>
      <c r="R510" s="255"/>
      <c r="S510" s="255"/>
      <c r="T510" s="255"/>
      <c r="U510" s="256"/>
      <c r="AT510" s="257" t="s">
        <v>162</v>
      </c>
      <c r="AU510" s="257" t="s">
        <v>98</v>
      </c>
      <c r="AV510" s="12" t="s">
        <v>23</v>
      </c>
      <c r="AW510" s="12" t="s">
        <v>48</v>
      </c>
      <c r="AX510" s="12" t="s">
        <v>91</v>
      </c>
      <c r="AY510" s="257" t="s">
        <v>148</v>
      </c>
    </row>
    <row r="511" s="13" customFormat="1">
      <c r="B511" s="258"/>
      <c r="C511" s="259"/>
      <c r="D511" s="244" t="s">
        <v>162</v>
      </c>
      <c r="E511" s="260" t="s">
        <v>1</v>
      </c>
      <c r="F511" s="261" t="s">
        <v>23</v>
      </c>
      <c r="G511" s="259"/>
      <c r="H511" s="262">
        <v>1</v>
      </c>
      <c r="I511" s="263"/>
      <c r="J511" s="259"/>
      <c r="K511" s="259"/>
      <c r="L511" s="264"/>
      <c r="M511" s="265"/>
      <c r="N511" s="266"/>
      <c r="O511" s="266"/>
      <c r="P511" s="266"/>
      <c r="Q511" s="266"/>
      <c r="R511" s="266"/>
      <c r="S511" s="266"/>
      <c r="T511" s="266"/>
      <c r="U511" s="267"/>
      <c r="AT511" s="268" t="s">
        <v>162</v>
      </c>
      <c r="AU511" s="268" t="s">
        <v>98</v>
      </c>
      <c r="AV511" s="13" t="s">
        <v>98</v>
      </c>
      <c r="AW511" s="13" t="s">
        <v>48</v>
      </c>
      <c r="AX511" s="13" t="s">
        <v>23</v>
      </c>
      <c r="AY511" s="268" t="s">
        <v>148</v>
      </c>
    </row>
    <row r="512" s="1" customFormat="1" ht="24" customHeight="1">
      <c r="B512" s="39"/>
      <c r="C512" s="280" t="s">
        <v>611</v>
      </c>
      <c r="D512" s="280" t="s">
        <v>232</v>
      </c>
      <c r="E512" s="281" t="s">
        <v>612</v>
      </c>
      <c r="F512" s="282" t="s">
        <v>613</v>
      </c>
      <c r="G512" s="283" t="s">
        <v>555</v>
      </c>
      <c r="H512" s="284">
        <v>1</v>
      </c>
      <c r="I512" s="285"/>
      <c r="J512" s="286">
        <f>ROUND(I512*H512,2)</f>
        <v>0</v>
      </c>
      <c r="K512" s="282" t="s">
        <v>155</v>
      </c>
      <c r="L512" s="287"/>
      <c r="M512" s="288" t="s">
        <v>1</v>
      </c>
      <c r="N512" s="289" t="s">
        <v>56</v>
      </c>
      <c r="O512" s="87"/>
      <c r="P512" s="240">
        <f>O512*H512</f>
        <v>0</v>
      </c>
      <c r="Q512" s="240">
        <v>0.39300000000000002</v>
      </c>
      <c r="R512" s="240">
        <f>Q512*H512</f>
        <v>0.39300000000000002</v>
      </c>
      <c r="S512" s="240">
        <v>0</v>
      </c>
      <c r="T512" s="240">
        <f>S512*H512</f>
        <v>0</v>
      </c>
      <c r="U512" s="241" t="s">
        <v>1</v>
      </c>
      <c r="AR512" s="242" t="s">
        <v>207</v>
      </c>
      <c r="AT512" s="242" t="s">
        <v>232</v>
      </c>
      <c r="AU512" s="242" t="s">
        <v>98</v>
      </c>
      <c r="AY512" s="17" t="s">
        <v>148</v>
      </c>
      <c r="BE512" s="243">
        <f>IF(N512="základní",J512,0)</f>
        <v>0</v>
      </c>
      <c r="BF512" s="243">
        <f>IF(N512="snížená",J512,0)</f>
        <v>0</v>
      </c>
      <c r="BG512" s="243">
        <f>IF(N512="zákl. přenesená",J512,0)</f>
        <v>0</v>
      </c>
      <c r="BH512" s="243">
        <f>IF(N512="sníž. přenesená",J512,0)</f>
        <v>0</v>
      </c>
      <c r="BI512" s="243">
        <f>IF(N512="nulová",J512,0)</f>
        <v>0</v>
      </c>
      <c r="BJ512" s="17" t="s">
        <v>23</v>
      </c>
      <c r="BK512" s="243">
        <f>ROUND(I512*H512,2)</f>
        <v>0</v>
      </c>
      <c r="BL512" s="17" t="s">
        <v>156</v>
      </c>
      <c r="BM512" s="242" t="s">
        <v>614</v>
      </c>
    </row>
    <row r="513" s="1" customFormat="1">
      <c r="B513" s="39"/>
      <c r="C513" s="40"/>
      <c r="D513" s="244" t="s">
        <v>158</v>
      </c>
      <c r="E513" s="40"/>
      <c r="F513" s="245" t="s">
        <v>613</v>
      </c>
      <c r="G513" s="40"/>
      <c r="H513" s="40"/>
      <c r="I513" s="150"/>
      <c r="J513" s="40"/>
      <c r="K513" s="40"/>
      <c r="L513" s="44"/>
      <c r="M513" s="246"/>
      <c r="N513" s="87"/>
      <c r="O513" s="87"/>
      <c r="P513" s="87"/>
      <c r="Q513" s="87"/>
      <c r="R513" s="87"/>
      <c r="S513" s="87"/>
      <c r="T513" s="87"/>
      <c r="U513" s="88"/>
      <c r="AT513" s="17" t="s">
        <v>158</v>
      </c>
      <c r="AU513" s="17" t="s">
        <v>98</v>
      </c>
    </row>
    <row r="514" s="12" customFormat="1">
      <c r="B514" s="248"/>
      <c r="C514" s="249"/>
      <c r="D514" s="244" t="s">
        <v>162</v>
      </c>
      <c r="E514" s="250" t="s">
        <v>1</v>
      </c>
      <c r="F514" s="251" t="s">
        <v>601</v>
      </c>
      <c r="G514" s="249"/>
      <c r="H514" s="250" t="s">
        <v>1</v>
      </c>
      <c r="I514" s="252"/>
      <c r="J514" s="249"/>
      <c r="K514" s="249"/>
      <c r="L514" s="253"/>
      <c r="M514" s="254"/>
      <c r="N514" s="255"/>
      <c r="O514" s="255"/>
      <c r="P514" s="255"/>
      <c r="Q514" s="255"/>
      <c r="R514" s="255"/>
      <c r="S514" s="255"/>
      <c r="T514" s="255"/>
      <c r="U514" s="256"/>
      <c r="AT514" s="257" t="s">
        <v>162</v>
      </c>
      <c r="AU514" s="257" t="s">
        <v>98</v>
      </c>
      <c r="AV514" s="12" t="s">
        <v>23</v>
      </c>
      <c r="AW514" s="12" t="s">
        <v>48</v>
      </c>
      <c r="AX514" s="12" t="s">
        <v>91</v>
      </c>
      <c r="AY514" s="257" t="s">
        <v>148</v>
      </c>
    </row>
    <row r="515" s="13" customFormat="1">
      <c r="B515" s="258"/>
      <c r="C515" s="259"/>
      <c r="D515" s="244" t="s">
        <v>162</v>
      </c>
      <c r="E515" s="260" t="s">
        <v>1</v>
      </c>
      <c r="F515" s="261" t="s">
        <v>23</v>
      </c>
      <c r="G515" s="259"/>
      <c r="H515" s="262">
        <v>1</v>
      </c>
      <c r="I515" s="263"/>
      <c r="J515" s="259"/>
      <c r="K515" s="259"/>
      <c r="L515" s="264"/>
      <c r="M515" s="265"/>
      <c r="N515" s="266"/>
      <c r="O515" s="266"/>
      <c r="P515" s="266"/>
      <c r="Q515" s="266"/>
      <c r="R515" s="266"/>
      <c r="S515" s="266"/>
      <c r="T515" s="266"/>
      <c r="U515" s="267"/>
      <c r="AT515" s="268" t="s">
        <v>162</v>
      </c>
      <c r="AU515" s="268" t="s">
        <v>98</v>
      </c>
      <c r="AV515" s="13" t="s">
        <v>98</v>
      </c>
      <c r="AW515" s="13" t="s">
        <v>48</v>
      </c>
      <c r="AX515" s="13" t="s">
        <v>23</v>
      </c>
      <c r="AY515" s="268" t="s">
        <v>148</v>
      </c>
    </row>
    <row r="516" s="1" customFormat="1" ht="24" customHeight="1">
      <c r="B516" s="39"/>
      <c r="C516" s="231" t="s">
        <v>615</v>
      </c>
      <c r="D516" s="231" t="s">
        <v>151</v>
      </c>
      <c r="E516" s="232" t="s">
        <v>616</v>
      </c>
      <c r="F516" s="233" t="s">
        <v>617</v>
      </c>
      <c r="G516" s="234" t="s">
        <v>555</v>
      </c>
      <c r="H516" s="235">
        <v>1</v>
      </c>
      <c r="I516" s="236"/>
      <c r="J516" s="237">
        <f>ROUND(I516*H516,2)</f>
        <v>0</v>
      </c>
      <c r="K516" s="233" t="s">
        <v>155</v>
      </c>
      <c r="L516" s="44"/>
      <c r="M516" s="238" t="s">
        <v>1</v>
      </c>
      <c r="N516" s="239" t="s">
        <v>56</v>
      </c>
      <c r="O516" s="87"/>
      <c r="P516" s="240">
        <f>O516*H516</f>
        <v>0</v>
      </c>
      <c r="Q516" s="240">
        <v>0.21734000000000001</v>
      </c>
      <c r="R516" s="240">
        <f>Q516*H516</f>
        <v>0.21734000000000001</v>
      </c>
      <c r="S516" s="240">
        <v>0</v>
      </c>
      <c r="T516" s="240">
        <f>S516*H516</f>
        <v>0</v>
      </c>
      <c r="U516" s="241" t="s">
        <v>1</v>
      </c>
      <c r="AR516" s="242" t="s">
        <v>156</v>
      </c>
      <c r="AT516" s="242" t="s">
        <v>151</v>
      </c>
      <c r="AU516" s="242" t="s">
        <v>98</v>
      </c>
      <c r="AY516" s="17" t="s">
        <v>148</v>
      </c>
      <c r="BE516" s="243">
        <f>IF(N516="základní",J516,0)</f>
        <v>0</v>
      </c>
      <c r="BF516" s="243">
        <f>IF(N516="snížená",J516,0)</f>
        <v>0</v>
      </c>
      <c r="BG516" s="243">
        <f>IF(N516="zákl. přenesená",J516,0)</f>
        <v>0</v>
      </c>
      <c r="BH516" s="243">
        <f>IF(N516="sníž. přenesená",J516,0)</f>
        <v>0</v>
      </c>
      <c r="BI516" s="243">
        <f>IF(N516="nulová",J516,0)</f>
        <v>0</v>
      </c>
      <c r="BJ516" s="17" t="s">
        <v>23</v>
      </c>
      <c r="BK516" s="243">
        <f>ROUND(I516*H516,2)</f>
        <v>0</v>
      </c>
      <c r="BL516" s="17" t="s">
        <v>156</v>
      </c>
      <c r="BM516" s="242" t="s">
        <v>618</v>
      </c>
    </row>
    <row r="517" s="1" customFormat="1">
      <c r="B517" s="39"/>
      <c r="C517" s="40"/>
      <c r="D517" s="244" t="s">
        <v>158</v>
      </c>
      <c r="E517" s="40"/>
      <c r="F517" s="245" t="s">
        <v>617</v>
      </c>
      <c r="G517" s="40"/>
      <c r="H517" s="40"/>
      <c r="I517" s="150"/>
      <c r="J517" s="40"/>
      <c r="K517" s="40"/>
      <c r="L517" s="44"/>
      <c r="M517" s="246"/>
      <c r="N517" s="87"/>
      <c r="O517" s="87"/>
      <c r="P517" s="87"/>
      <c r="Q517" s="87"/>
      <c r="R517" s="87"/>
      <c r="S517" s="87"/>
      <c r="T517" s="87"/>
      <c r="U517" s="88"/>
      <c r="AT517" s="17" t="s">
        <v>158</v>
      </c>
      <c r="AU517" s="17" t="s">
        <v>98</v>
      </c>
    </row>
    <row r="518" s="1" customFormat="1">
      <c r="B518" s="39"/>
      <c r="C518" s="40"/>
      <c r="D518" s="244" t="s">
        <v>160</v>
      </c>
      <c r="E518" s="40"/>
      <c r="F518" s="247" t="s">
        <v>619</v>
      </c>
      <c r="G518" s="40"/>
      <c r="H518" s="40"/>
      <c r="I518" s="150"/>
      <c r="J518" s="40"/>
      <c r="K518" s="40"/>
      <c r="L518" s="44"/>
      <c r="M518" s="246"/>
      <c r="N518" s="87"/>
      <c r="O518" s="87"/>
      <c r="P518" s="87"/>
      <c r="Q518" s="87"/>
      <c r="R518" s="87"/>
      <c r="S518" s="87"/>
      <c r="T518" s="87"/>
      <c r="U518" s="88"/>
      <c r="AT518" s="17" t="s">
        <v>160</v>
      </c>
      <c r="AU518" s="17" t="s">
        <v>98</v>
      </c>
    </row>
    <row r="519" s="12" customFormat="1">
      <c r="B519" s="248"/>
      <c r="C519" s="249"/>
      <c r="D519" s="244" t="s">
        <v>162</v>
      </c>
      <c r="E519" s="250" t="s">
        <v>1</v>
      </c>
      <c r="F519" s="251" t="s">
        <v>571</v>
      </c>
      <c r="G519" s="249"/>
      <c r="H519" s="250" t="s">
        <v>1</v>
      </c>
      <c r="I519" s="252"/>
      <c r="J519" s="249"/>
      <c r="K519" s="249"/>
      <c r="L519" s="253"/>
      <c r="M519" s="254"/>
      <c r="N519" s="255"/>
      <c r="O519" s="255"/>
      <c r="P519" s="255"/>
      <c r="Q519" s="255"/>
      <c r="R519" s="255"/>
      <c r="S519" s="255"/>
      <c r="T519" s="255"/>
      <c r="U519" s="256"/>
      <c r="AT519" s="257" t="s">
        <v>162</v>
      </c>
      <c r="AU519" s="257" t="s">
        <v>98</v>
      </c>
      <c r="AV519" s="12" t="s">
        <v>23</v>
      </c>
      <c r="AW519" s="12" t="s">
        <v>48</v>
      </c>
      <c r="AX519" s="12" t="s">
        <v>91</v>
      </c>
      <c r="AY519" s="257" t="s">
        <v>148</v>
      </c>
    </row>
    <row r="520" s="13" customFormat="1">
      <c r="B520" s="258"/>
      <c r="C520" s="259"/>
      <c r="D520" s="244" t="s">
        <v>162</v>
      </c>
      <c r="E520" s="260" t="s">
        <v>1</v>
      </c>
      <c r="F520" s="261" t="s">
        <v>23</v>
      </c>
      <c r="G520" s="259"/>
      <c r="H520" s="262">
        <v>1</v>
      </c>
      <c r="I520" s="263"/>
      <c r="J520" s="259"/>
      <c r="K520" s="259"/>
      <c r="L520" s="264"/>
      <c r="M520" s="265"/>
      <c r="N520" s="266"/>
      <c r="O520" s="266"/>
      <c r="P520" s="266"/>
      <c r="Q520" s="266"/>
      <c r="R520" s="266"/>
      <c r="S520" s="266"/>
      <c r="T520" s="266"/>
      <c r="U520" s="267"/>
      <c r="AT520" s="268" t="s">
        <v>162</v>
      </c>
      <c r="AU520" s="268" t="s">
        <v>98</v>
      </c>
      <c r="AV520" s="13" t="s">
        <v>98</v>
      </c>
      <c r="AW520" s="13" t="s">
        <v>48</v>
      </c>
      <c r="AX520" s="13" t="s">
        <v>91</v>
      </c>
      <c r="AY520" s="268" t="s">
        <v>148</v>
      </c>
    </row>
    <row r="521" s="1" customFormat="1" ht="24" customHeight="1">
      <c r="B521" s="39"/>
      <c r="C521" s="280" t="s">
        <v>620</v>
      </c>
      <c r="D521" s="280" t="s">
        <v>232</v>
      </c>
      <c r="E521" s="281" t="s">
        <v>621</v>
      </c>
      <c r="F521" s="282" t="s">
        <v>622</v>
      </c>
      <c r="G521" s="283" t="s">
        <v>555</v>
      </c>
      <c r="H521" s="284">
        <v>1</v>
      </c>
      <c r="I521" s="285"/>
      <c r="J521" s="286">
        <f>ROUND(I521*H521,2)</f>
        <v>0</v>
      </c>
      <c r="K521" s="282" t="s">
        <v>155</v>
      </c>
      <c r="L521" s="287"/>
      <c r="M521" s="288" t="s">
        <v>1</v>
      </c>
      <c r="N521" s="289" t="s">
        <v>56</v>
      </c>
      <c r="O521" s="87"/>
      <c r="P521" s="240">
        <f>O521*H521</f>
        <v>0</v>
      </c>
      <c r="Q521" s="240">
        <v>0.0040000000000000001</v>
      </c>
      <c r="R521" s="240">
        <f>Q521*H521</f>
        <v>0.0040000000000000001</v>
      </c>
      <c r="S521" s="240">
        <v>0</v>
      </c>
      <c r="T521" s="240">
        <f>S521*H521</f>
        <v>0</v>
      </c>
      <c r="U521" s="241" t="s">
        <v>1</v>
      </c>
      <c r="AR521" s="242" t="s">
        <v>207</v>
      </c>
      <c r="AT521" s="242" t="s">
        <v>232</v>
      </c>
      <c r="AU521" s="242" t="s">
        <v>98</v>
      </c>
      <c r="AY521" s="17" t="s">
        <v>148</v>
      </c>
      <c r="BE521" s="243">
        <f>IF(N521="základní",J521,0)</f>
        <v>0</v>
      </c>
      <c r="BF521" s="243">
        <f>IF(N521="snížená",J521,0)</f>
        <v>0</v>
      </c>
      <c r="BG521" s="243">
        <f>IF(N521="zákl. přenesená",J521,0)</f>
        <v>0</v>
      </c>
      <c r="BH521" s="243">
        <f>IF(N521="sníž. přenesená",J521,0)</f>
        <v>0</v>
      </c>
      <c r="BI521" s="243">
        <f>IF(N521="nulová",J521,0)</f>
        <v>0</v>
      </c>
      <c r="BJ521" s="17" t="s">
        <v>23</v>
      </c>
      <c r="BK521" s="243">
        <f>ROUND(I521*H521,2)</f>
        <v>0</v>
      </c>
      <c r="BL521" s="17" t="s">
        <v>156</v>
      </c>
      <c r="BM521" s="242" t="s">
        <v>623</v>
      </c>
    </row>
    <row r="522" s="1" customFormat="1">
      <c r="B522" s="39"/>
      <c r="C522" s="40"/>
      <c r="D522" s="244" t="s">
        <v>158</v>
      </c>
      <c r="E522" s="40"/>
      <c r="F522" s="245" t="s">
        <v>622</v>
      </c>
      <c r="G522" s="40"/>
      <c r="H522" s="40"/>
      <c r="I522" s="150"/>
      <c r="J522" s="40"/>
      <c r="K522" s="40"/>
      <c r="L522" s="44"/>
      <c r="M522" s="246"/>
      <c r="N522" s="87"/>
      <c r="O522" s="87"/>
      <c r="P522" s="87"/>
      <c r="Q522" s="87"/>
      <c r="R522" s="87"/>
      <c r="S522" s="87"/>
      <c r="T522" s="87"/>
      <c r="U522" s="88"/>
      <c r="AT522" s="17" t="s">
        <v>158</v>
      </c>
      <c r="AU522" s="17" t="s">
        <v>98</v>
      </c>
    </row>
    <row r="523" s="12" customFormat="1">
      <c r="B523" s="248"/>
      <c r="C523" s="249"/>
      <c r="D523" s="244" t="s">
        <v>162</v>
      </c>
      <c r="E523" s="250" t="s">
        <v>1</v>
      </c>
      <c r="F523" s="251" t="s">
        <v>571</v>
      </c>
      <c r="G523" s="249"/>
      <c r="H523" s="250" t="s">
        <v>1</v>
      </c>
      <c r="I523" s="252"/>
      <c r="J523" s="249"/>
      <c r="K523" s="249"/>
      <c r="L523" s="253"/>
      <c r="M523" s="254"/>
      <c r="N523" s="255"/>
      <c r="O523" s="255"/>
      <c r="P523" s="255"/>
      <c r="Q523" s="255"/>
      <c r="R523" s="255"/>
      <c r="S523" s="255"/>
      <c r="T523" s="255"/>
      <c r="U523" s="256"/>
      <c r="AT523" s="257" t="s">
        <v>162</v>
      </c>
      <c r="AU523" s="257" t="s">
        <v>98</v>
      </c>
      <c r="AV523" s="12" t="s">
        <v>23</v>
      </c>
      <c r="AW523" s="12" t="s">
        <v>48</v>
      </c>
      <c r="AX523" s="12" t="s">
        <v>91</v>
      </c>
      <c r="AY523" s="257" t="s">
        <v>148</v>
      </c>
    </row>
    <row r="524" s="13" customFormat="1">
      <c r="B524" s="258"/>
      <c r="C524" s="259"/>
      <c r="D524" s="244" t="s">
        <v>162</v>
      </c>
      <c r="E524" s="260" t="s">
        <v>1</v>
      </c>
      <c r="F524" s="261" t="s">
        <v>23</v>
      </c>
      <c r="G524" s="259"/>
      <c r="H524" s="262">
        <v>1</v>
      </c>
      <c r="I524" s="263"/>
      <c r="J524" s="259"/>
      <c r="K524" s="259"/>
      <c r="L524" s="264"/>
      <c r="M524" s="265"/>
      <c r="N524" s="266"/>
      <c r="O524" s="266"/>
      <c r="P524" s="266"/>
      <c r="Q524" s="266"/>
      <c r="R524" s="266"/>
      <c r="S524" s="266"/>
      <c r="T524" s="266"/>
      <c r="U524" s="267"/>
      <c r="AT524" s="268" t="s">
        <v>162</v>
      </c>
      <c r="AU524" s="268" t="s">
        <v>98</v>
      </c>
      <c r="AV524" s="13" t="s">
        <v>98</v>
      </c>
      <c r="AW524" s="13" t="s">
        <v>48</v>
      </c>
      <c r="AX524" s="13" t="s">
        <v>91</v>
      </c>
      <c r="AY524" s="268" t="s">
        <v>148</v>
      </c>
    </row>
    <row r="525" s="1" customFormat="1" ht="16.5" customHeight="1">
      <c r="B525" s="39"/>
      <c r="C525" s="280" t="s">
        <v>624</v>
      </c>
      <c r="D525" s="280" t="s">
        <v>232</v>
      </c>
      <c r="E525" s="281" t="s">
        <v>625</v>
      </c>
      <c r="F525" s="282" t="s">
        <v>626</v>
      </c>
      <c r="G525" s="283" t="s">
        <v>555</v>
      </c>
      <c r="H525" s="284">
        <v>1</v>
      </c>
      <c r="I525" s="285"/>
      <c r="J525" s="286">
        <f>ROUND(I525*H525,2)</f>
        <v>0</v>
      </c>
      <c r="K525" s="282" t="s">
        <v>1</v>
      </c>
      <c r="L525" s="287"/>
      <c r="M525" s="288" t="s">
        <v>1</v>
      </c>
      <c r="N525" s="289" t="s">
        <v>56</v>
      </c>
      <c r="O525" s="87"/>
      <c r="P525" s="240">
        <f>O525*H525</f>
        <v>0</v>
      </c>
      <c r="Q525" s="240">
        <v>0.050000000000000003</v>
      </c>
      <c r="R525" s="240">
        <f>Q525*H525</f>
        <v>0.050000000000000003</v>
      </c>
      <c r="S525" s="240">
        <v>0</v>
      </c>
      <c r="T525" s="240">
        <f>S525*H525</f>
        <v>0</v>
      </c>
      <c r="U525" s="241" t="s">
        <v>1</v>
      </c>
      <c r="AR525" s="242" t="s">
        <v>207</v>
      </c>
      <c r="AT525" s="242" t="s">
        <v>232</v>
      </c>
      <c r="AU525" s="242" t="s">
        <v>98</v>
      </c>
      <c r="AY525" s="17" t="s">
        <v>148</v>
      </c>
      <c r="BE525" s="243">
        <f>IF(N525="základní",J525,0)</f>
        <v>0</v>
      </c>
      <c r="BF525" s="243">
        <f>IF(N525="snížená",J525,0)</f>
        <v>0</v>
      </c>
      <c r="BG525" s="243">
        <f>IF(N525="zákl. přenesená",J525,0)</f>
        <v>0</v>
      </c>
      <c r="BH525" s="243">
        <f>IF(N525="sníž. přenesená",J525,0)</f>
        <v>0</v>
      </c>
      <c r="BI525" s="243">
        <f>IF(N525="nulová",J525,0)</f>
        <v>0</v>
      </c>
      <c r="BJ525" s="17" t="s">
        <v>23</v>
      </c>
      <c r="BK525" s="243">
        <f>ROUND(I525*H525,2)</f>
        <v>0</v>
      </c>
      <c r="BL525" s="17" t="s">
        <v>156</v>
      </c>
      <c r="BM525" s="242" t="s">
        <v>627</v>
      </c>
    </row>
    <row r="526" s="1" customFormat="1">
      <c r="B526" s="39"/>
      <c r="C526" s="40"/>
      <c r="D526" s="244" t="s">
        <v>158</v>
      </c>
      <c r="E526" s="40"/>
      <c r="F526" s="245" t="s">
        <v>628</v>
      </c>
      <c r="G526" s="40"/>
      <c r="H526" s="40"/>
      <c r="I526" s="150"/>
      <c r="J526" s="40"/>
      <c r="K526" s="40"/>
      <c r="L526" s="44"/>
      <c r="M526" s="246"/>
      <c r="N526" s="87"/>
      <c r="O526" s="87"/>
      <c r="P526" s="87"/>
      <c r="Q526" s="87"/>
      <c r="R526" s="87"/>
      <c r="S526" s="87"/>
      <c r="T526" s="87"/>
      <c r="U526" s="88"/>
      <c r="AT526" s="17" t="s">
        <v>158</v>
      </c>
      <c r="AU526" s="17" t="s">
        <v>98</v>
      </c>
    </row>
    <row r="527" s="12" customFormat="1">
      <c r="B527" s="248"/>
      <c r="C527" s="249"/>
      <c r="D527" s="244" t="s">
        <v>162</v>
      </c>
      <c r="E527" s="250" t="s">
        <v>1</v>
      </c>
      <c r="F527" s="251" t="s">
        <v>571</v>
      </c>
      <c r="G527" s="249"/>
      <c r="H527" s="250" t="s">
        <v>1</v>
      </c>
      <c r="I527" s="252"/>
      <c r="J527" s="249"/>
      <c r="K527" s="249"/>
      <c r="L527" s="253"/>
      <c r="M527" s="254"/>
      <c r="N527" s="255"/>
      <c r="O527" s="255"/>
      <c r="P527" s="255"/>
      <c r="Q527" s="255"/>
      <c r="R527" s="255"/>
      <c r="S527" s="255"/>
      <c r="T527" s="255"/>
      <c r="U527" s="256"/>
      <c r="AT527" s="257" t="s">
        <v>162</v>
      </c>
      <c r="AU527" s="257" t="s">
        <v>98</v>
      </c>
      <c r="AV527" s="12" t="s">
        <v>23</v>
      </c>
      <c r="AW527" s="12" t="s">
        <v>48</v>
      </c>
      <c r="AX527" s="12" t="s">
        <v>91</v>
      </c>
      <c r="AY527" s="257" t="s">
        <v>148</v>
      </c>
    </row>
    <row r="528" s="13" customFormat="1">
      <c r="B528" s="258"/>
      <c r="C528" s="259"/>
      <c r="D528" s="244" t="s">
        <v>162</v>
      </c>
      <c r="E528" s="260" t="s">
        <v>1</v>
      </c>
      <c r="F528" s="261" t="s">
        <v>23</v>
      </c>
      <c r="G528" s="259"/>
      <c r="H528" s="262">
        <v>1</v>
      </c>
      <c r="I528" s="263"/>
      <c r="J528" s="259"/>
      <c r="K528" s="259"/>
      <c r="L528" s="264"/>
      <c r="M528" s="265"/>
      <c r="N528" s="266"/>
      <c r="O528" s="266"/>
      <c r="P528" s="266"/>
      <c r="Q528" s="266"/>
      <c r="R528" s="266"/>
      <c r="S528" s="266"/>
      <c r="T528" s="266"/>
      <c r="U528" s="267"/>
      <c r="AT528" s="268" t="s">
        <v>162</v>
      </c>
      <c r="AU528" s="268" t="s">
        <v>98</v>
      </c>
      <c r="AV528" s="13" t="s">
        <v>98</v>
      </c>
      <c r="AW528" s="13" t="s">
        <v>48</v>
      </c>
      <c r="AX528" s="13" t="s">
        <v>91</v>
      </c>
      <c r="AY528" s="268" t="s">
        <v>148</v>
      </c>
    </row>
    <row r="529" s="1" customFormat="1" ht="24" customHeight="1">
      <c r="B529" s="39"/>
      <c r="C529" s="231" t="s">
        <v>629</v>
      </c>
      <c r="D529" s="231" t="s">
        <v>151</v>
      </c>
      <c r="E529" s="232" t="s">
        <v>630</v>
      </c>
      <c r="F529" s="233" t="s">
        <v>631</v>
      </c>
      <c r="G529" s="234" t="s">
        <v>555</v>
      </c>
      <c r="H529" s="235">
        <v>2</v>
      </c>
      <c r="I529" s="236"/>
      <c r="J529" s="237">
        <f>ROUND(I529*H529,2)</f>
        <v>0</v>
      </c>
      <c r="K529" s="233" t="s">
        <v>155</v>
      </c>
      <c r="L529" s="44"/>
      <c r="M529" s="238" t="s">
        <v>1</v>
      </c>
      <c r="N529" s="239" t="s">
        <v>56</v>
      </c>
      <c r="O529" s="87"/>
      <c r="P529" s="240">
        <f>O529*H529</f>
        <v>0</v>
      </c>
      <c r="Q529" s="240">
        <v>0.42368</v>
      </c>
      <c r="R529" s="240">
        <f>Q529*H529</f>
        <v>0.84736</v>
      </c>
      <c r="S529" s="240">
        <v>0</v>
      </c>
      <c r="T529" s="240">
        <f>S529*H529</f>
        <v>0</v>
      </c>
      <c r="U529" s="241" t="s">
        <v>1</v>
      </c>
      <c r="AR529" s="242" t="s">
        <v>156</v>
      </c>
      <c r="AT529" s="242" t="s">
        <v>151</v>
      </c>
      <c r="AU529" s="242" t="s">
        <v>98</v>
      </c>
      <c r="AY529" s="17" t="s">
        <v>148</v>
      </c>
      <c r="BE529" s="243">
        <f>IF(N529="základní",J529,0)</f>
        <v>0</v>
      </c>
      <c r="BF529" s="243">
        <f>IF(N529="snížená",J529,0)</f>
        <v>0</v>
      </c>
      <c r="BG529" s="243">
        <f>IF(N529="zákl. přenesená",J529,0)</f>
        <v>0</v>
      </c>
      <c r="BH529" s="243">
        <f>IF(N529="sníž. přenesená",J529,0)</f>
        <v>0</v>
      </c>
      <c r="BI529" s="243">
        <f>IF(N529="nulová",J529,0)</f>
        <v>0</v>
      </c>
      <c r="BJ529" s="17" t="s">
        <v>23</v>
      </c>
      <c r="BK529" s="243">
        <f>ROUND(I529*H529,2)</f>
        <v>0</v>
      </c>
      <c r="BL529" s="17" t="s">
        <v>156</v>
      </c>
      <c r="BM529" s="242" t="s">
        <v>632</v>
      </c>
    </row>
    <row r="530" s="1" customFormat="1">
      <c r="B530" s="39"/>
      <c r="C530" s="40"/>
      <c r="D530" s="244" t="s">
        <v>158</v>
      </c>
      <c r="E530" s="40"/>
      <c r="F530" s="245" t="s">
        <v>633</v>
      </c>
      <c r="G530" s="40"/>
      <c r="H530" s="40"/>
      <c r="I530" s="150"/>
      <c r="J530" s="40"/>
      <c r="K530" s="40"/>
      <c r="L530" s="44"/>
      <c r="M530" s="246"/>
      <c r="N530" s="87"/>
      <c r="O530" s="87"/>
      <c r="P530" s="87"/>
      <c r="Q530" s="87"/>
      <c r="R530" s="87"/>
      <c r="S530" s="87"/>
      <c r="T530" s="87"/>
      <c r="U530" s="88"/>
      <c r="AT530" s="17" t="s">
        <v>158</v>
      </c>
      <c r="AU530" s="17" t="s">
        <v>98</v>
      </c>
    </row>
    <row r="531" s="1" customFormat="1">
      <c r="B531" s="39"/>
      <c r="C531" s="40"/>
      <c r="D531" s="244" t="s">
        <v>160</v>
      </c>
      <c r="E531" s="40"/>
      <c r="F531" s="247" t="s">
        <v>634</v>
      </c>
      <c r="G531" s="40"/>
      <c r="H531" s="40"/>
      <c r="I531" s="150"/>
      <c r="J531" s="40"/>
      <c r="K531" s="40"/>
      <c r="L531" s="44"/>
      <c r="M531" s="246"/>
      <c r="N531" s="87"/>
      <c r="O531" s="87"/>
      <c r="P531" s="87"/>
      <c r="Q531" s="87"/>
      <c r="R531" s="87"/>
      <c r="S531" s="87"/>
      <c r="T531" s="87"/>
      <c r="U531" s="88"/>
      <c r="AT531" s="17" t="s">
        <v>160</v>
      </c>
      <c r="AU531" s="17" t="s">
        <v>98</v>
      </c>
    </row>
    <row r="532" s="12" customFormat="1">
      <c r="B532" s="248"/>
      <c r="C532" s="249"/>
      <c r="D532" s="244" t="s">
        <v>162</v>
      </c>
      <c r="E532" s="250" t="s">
        <v>1</v>
      </c>
      <c r="F532" s="251" t="s">
        <v>635</v>
      </c>
      <c r="G532" s="249"/>
      <c r="H532" s="250" t="s">
        <v>1</v>
      </c>
      <c r="I532" s="252"/>
      <c r="J532" s="249"/>
      <c r="K532" s="249"/>
      <c r="L532" s="253"/>
      <c r="M532" s="254"/>
      <c r="N532" s="255"/>
      <c r="O532" s="255"/>
      <c r="P532" s="255"/>
      <c r="Q532" s="255"/>
      <c r="R532" s="255"/>
      <c r="S532" s="255"/>
      <c r="T532" s="255"/>
      <c r="U532" s="256"/>
      <c r="AT532" s="257" t="s">
        <v>162</v>
      </c>
      <c r="AU532" s="257" t="s">
        <v>98</v>
      </c>
      <c r="AV532" s="12" t="s">
        <v>23</v>
      </c>
      <c r="AW532" s="12" t="s">
        <v>48</v>
      </c>
      <c r="AX532" s="12" t="s">
        <v>91</v>
      </c>
      <c r="AY532" s="257" t="s">
        <v>148</v>
      </c>
    </row>
    <row r="533" s="13" customFormat="1">
      <c r="B533" s="258"/>
      <c r="C533" s="259"/>
      <c r="D533" s="244" t="s">
        <v>162</v>
      </c>
      <c r="E533" s="260" t="s">
        <v>1</v>
      </c>
      <c r="F533" s="261" t="s">
        <v>98</v>
      </c>
      <c r="G533" s="259"/>
      <c r="H533" s="262">
        <v>2</v>
      </c>
      <c r="I533" s="263"/>
      <c r="J533" s="259"/>
      <c r="K533" s="259"/>
      <c r="L533" s="264"/>
      <c r="M533" s="265"/>
      <c r="N533" s="266"/>
      <c r="O533" s="266"/>
      <c r="P533" s="266"/>
      <c r="Q533" s="266"/>
      <c r="R533" s="266"/>
      <c r="S533" s="266"/>
      <c r="T533" s="266"/>
      <c r="U533" s="267"/>
      <c r="AT533" s="268" t="s">
        <v>162</v>
      </c>
      <c r="AU533" s="268" t="s">
        <v>98</v>
      </c>
      <c r="AV533" s="13" t="s">
        <v>98</v>
      </c>
      <c r="AW533" s="13" t="s">
        <v>48</v>
      </c>
      <c r="AX533" s="13" t="s">
        <v>91</v>
      </c>
      <c r="AY533" s="268" t="s">
        <v>148</v>
      </c>
    </row>
    <row r="534" s="1" customFormat="1" ht="24" customHeight="1">
      <c r="B534" s="39"/>
      <c r="C534" s="231" t="s">
        <v>636</v>
      </c>
      <c r="D534" s="231" t="s">
        <v>151</v>
      </c>
      <c r="E534" s="232" t="s">
        <v>637</v>
      </c>
      <c r="F534" s="233" t="s">
        <v>638</v>
      </c>
      <c r="G534" s="234" t="s">
        <v>555</v>
      </c>
      <c r="H534" s="235">
        <v>2</v>
      </c>
      <c r="I534" s="236"/>
      <c r="J534" s="237">
        <f>ROUND(I534*H534,2)</f>
        <v>0</v>
      </c>
      <c r="K534" s="233" t="s">
        <v>155</v>
      </c>
      <c r="L534" s="44"/>
      <c r="M534" s="238" t="s">
        <v>1</v>
      </c>
      <c r="N534" s="239" t="s">
        <v>56</v>
      </c>
      <c r="O534" s="87"/>
      <c r="P534" s="240">
        <f>O534*H534</f>
        <v>0</v>
      </c>
      <c r="Q534" s="240">
        <v>0.42080000000000001</v>
      </c>
      <c r="R534" s="240">
        <f>Q534*H534</f>
        <v>0.84160000000000001</v>
      </c>
      <c r="S534" s="240">
        <v>0</v>
      </c>
      <c r="T534" s="240">
        <f>S534*H534</f>
        <v>0</v>
      </c>
      <c r="U534" s="241" t="s">
        <v>1</v>
      </c>
      <c r="AR534" s="242" t="s">
        <v>156</v>
      </c>
      <c r="AT534" s="242" t="s">
        <v>151</v>
      </c>
      <c r="AU534" s="242" t="s">
        <v>98</v>
      </c>
      <c r="AY534" s="17" t="s">
        <v>148</v>
      </c>
      <c r="BE534" s="243">
        <f>IF(N534="základní",J534,0)</f>
        <v>0</v>
      </c>
      <c r="BF534" s="243">
        <f>IF(N534="snížená",J534,0)</f>
        <v>0</v>
      </c>
      <c r="BG534" s="243">
        <f>IF(N534="zákl. přenesená",J534,0)</f>
        <v>0</v>
      </c>
      <c r="BH534" s="243">
        <f>IF(N534="sníž. přenesená",J534,0)</f>
        <v>0</v>
      </c>
      <c r="BI534" s="243">
        <f>IF(N534="nulová",J534,0)</f>
        <v>0</v>
      </c>
      <c r="BJ534" s="17" t="s">
        <v>23</v>
      </c>
      <c r="BK534" s="243">
        <f>ROUND(I534*H534,2)</f>
        <v>0</v>
      </c>
      <c r="BL534" s="17" t="s">
        <v>156</v>
      </c>
      <c r="BM534" s="242" t="s">
        <v>639</v>
      </c>
    </row>
    <row r="535" s="1" customFormat="1">
      <c r="B535" s="39"/>
      <c r="C535" s="40"/>
      <c r="D535" s="244" t="s">
        <v>158</v>
      </c>
      <c r="E535" s="40"/>
      <c r="F535" s="245" t="s">
        <v>640</v>
      </c>
      <c r="G535" s="40"/>
      <c r="H535" s="40"/>
      <c r="I535" s="150"/>
      <c r="J535" s="40"/>
      <c r="K535" s="40"/>
      <c r="L535" s="44"/>
      <c r="M535" s="246"/>
      <c r="N535" s="87"/>
      <c r="O535" s="87"/>
      <c r="P535" s="87"/>
      <c r="Q535" s="87"/>
      <c r="R535" s="87"/>
      <c r="S535" s="87"/>
      <c r="T535" s="87"/>
      <c r="U535" s="88"/>
      <c r="AT535" s="17" t="s">
        <v>158</v>
      </c>
      <c r="AU535" s="17" t="s">
        <v>98</v>
      </c>
    </row>
    <row r="536" s="1" customFormat="1">
      <c r="B536" s="39"/>
      <c r="C536" s="40"/>
      <c r="D536" s="244" t="s">
        <v>160</v>
      </c>
      <c r="E536" s="40"/>
      <c r="F536" s="247" t="s">
        <v>634</v>
      </c>
      <c r="G536" s="40"/>
      <c r="H536" s="40"/>
      <c r="I536" s="150"/>
      <c r="J536" s="40"/>
      <c r="K536" s="40"/>
      <c r="L536" s="44"/>
      <c r="M536" s="246"/>
      <c r="N536" s="87"/>
      <c r="O536" s="87"/>
      <c r="P536" s="87"/>
      <c r="Q536" s="87"/>
      <c r="R536" s="87"/>
      <c r="S536" s="87"/>
      <c r="T536" s="87"/>
      <c r="U536" s="88"/>
      <c r="AT536" s="17" t="s">
        <v>160</v>
      </c>
      <c r="AU536" s="17" t="s">
        <v>98</v>
      </c>
    </row>
    <row r="537" s="12" customFormat="1">
      <c r="B537" s="248"/>
      <c r="C537" s="249"/>
      <c r="D537" s="244" t="s">
        <v>162</v>
      </c>
      <c r="E537" s="250" t="s">
        <v>1</v>
      </c>
      <c r="F537" s="251" t="s">
        <v>635</v>
      </c>
      <c r="G537" s="249"/>
      <c r="H537" s="250" t="s">
        <v>1</v>
      </c>
      <c r="I537" s="252"/>
      <c r="J537" s="249"/>
      <c r="K537" s="249"/>
      <c r="L537" s="253"/>
      <c r="M537" s="254"/>
      <c r="N537" s="255"/>
      <c r="O537" s="255"/>
      <c r="P537" s="255"/>
      <c r="Q537" s="255"/>
      <c r="R537" s="255"/>
      <c r="S537" s="255"/>
      <c r="T537" s="255"/>
      <c r="U537" s="256"/>
      <c r="AT537" s="257" t="s">
        <v>162</v>
      </c>
      <c r="AU537" s="257" t="s">
        <v>98</v>
      </c>
      <c r="AV537" s="12" t="s">
        <v>23</v>
      </c>
      <c r="AW537" s="12" t="s">
        <v>48</v>
      </c>
      <c r="AX537" s="12" t="s">
        <v>91</v>
      </c>
      <c r="AY537" s="257" t="s">
        <v>148</v>
      </c>
    </row>
    <row r="538" s="13" customFormat="1">
      <c r="B538" s="258"/>
      <c r="C538" s="259"/>
      <c r="D538" s="244" t="s">
        <v>162</v>
      </c>
      <c r="E538" s="260" t="s">
        <v>1</v>
      </c>
      <c r="F538" s="261" t="s">
        <v>98</v>
      </c>
      <c r="G538" s="259"/>
      <c r="H538" s="262">
        <v>2</v>
      </c>
      <c r="I538" s="263"/>
      <c r="J538" s="259"/>
      <c r="K538" s="259"/>
      <c r="L538" s="264"/>
      <c r="M538" s="265"/>
      <c r="N538" s="266"/>
      <c r="O538" s="266"/>
      <c r="P538" s="266"/>
      <c r="Q538" s="266"/>
      <c r="R538" s="266"/>
      <c r="S538" s="266"/>
      <c r="T538" s="266"/>
      <c r="U538" s="267"/>
      <c r="AT538" s="268" t="s">
        <v>162</v>
      </c>
      <c r="AU538" s="268" t="s">
        <v>98</v>
      </c>
      <c r="AV538" s="13" t="s">
        <v>98</v>
      </c>
      <c r="AW538" s="13" t="s">
        <v>48</v>
      </c>
      <c r="AX538" s="13" t="s">
        <v>91</v>
      </c>
      <c r="AY538" s="268" t="s">
        <v>148</v>
      </c>
    </row>
    <row r="539" s="1" customFormat="1" ht="24" customHeight="1">
      <c r="B539" s="39"/>
      <c r="C539" s="231" t="s">
        <v>641</v>
      </c>
      <c r="D539" s="231" t="s">
        <v>151</v>
      </c>
      <c r="E539" s="232" t="s">
        <v>642</v>
      </c>
      <c r="F539" s="233" t="s">
        <v>643</v>
      </c>
      <c r="G539" s="234" t="s">
        <v>555</v>
      </c>
      <c r="H539" s="235">
        <v>2</v>
      </c>
      <c r="I539" s="236"/>
      <c r="J539" s="237">
        <f>ROUND(I539*H539,2)</f>
        <v>0</v>
      </c>
      <c r="K539" s="233" t="s">
        <v>155</v>
      </c>
      <c r="L539" s="44"/>
      <c r="M539" s="238" t="s">
        <v>1</v>
      </c>
      <c r="N539" s="239" t="s">
        <v>56</v>
      </c>
      <c r="O539" s="87"/>
      <c r="P539" s="240">
        <f>O539*H539</f>
        <v>0</v>
      </c>
      <c r="Q539" s="240">
        <v>0.32973999999999998</v>
      </c>
      <c r="R539" s="240">
        <f>Q539*H539</f>
        <v>0.65947999999999996</v>
      </c>
      <c r="S539" s="240">
        <v>0</v>
      </c>
      <c r="T539" s="240">
        <f>S539*H539</f>
        <v>0</v>
      </c>
      <c r="U539" s="241" t="s">
        <v>1</v>
      </c>
      <c r="AR539" s="242" t="s">
        <v>156</v>
      </c>
      <c r="AT539" s="242" t="s">
        <v>151</v>
      </c>
      <c r="AU539" s="242" t="s">
        <v>98</v>
      </c>
      <c r="AY539" s="17" t="s">
        <v>148</v>
      </c>
      <c r="BE539" s="243">
        <f>IF(N539="základní",J539,0)</f>
        <v>0</v>
      </c>
      <c r="BF539" s="243">
        <f>IF(N539="snížená",J539,0)</f>
        <v>0</v>
      </c>
      <c r="BG539" s="243">
        <f>IF(N539="zákl. přenesená",J539,0)</f>
        <v>0</v>
      </c>
      <c r="BH539" s="243">
        <f>IF(N539="sníž. přenesená",J539,0)</f>
        <v>0</v>
      </c>
      <c r="BI539" s="243">
        <f>IF(N539="nulová",J539,0)</f>
        <v>0</v>
      </c>
      <c r="BJ539" s="17" t="s">
        <v>23</v>
      </c>
      <c r="BK539" s="243">
        <f>ROUND(I539*H539,2)</f>
        <v>0</v>
      </c>
      <c r="BL539" s="17" t="s">
        <v>156</v>
      </c>
      <c r="BM539" s="242" t="s">
        <v>644</v>
      </c>
    </row>
    <row r="540" s="1" customFormat="1">
      <c r="B540" s="39"/>
      <c r="C540" s="40"/>
      <c r="D540" s="244" t="s">
        <v>158</v>
      </c>
      <c r="E540" s="40"/>
      <c r="F540" s="245" t="s">
        <v>645</v>
      </c>
      <c r="G540" s="40"/>
      <c r="H540" s="40"/>
      <c r="I540" s="150"/>
      <c r="J540" s="40"/>
      <c r="K540" s="40"/>
      <c r="L540" s="44"/>
      <c r="M540" s="246"/>
      <c r="N540" s="87"/>
      <c r="O540" s="87"/>
      <c r="P540" s="87"/>
      <c r="Q540" s="87"/>
      <c r="R540" s="87"/>
      <c r="S540" s="87"/>
      <c r="T540" s="87"/>
      <c r="U540" s="88"/>
      <c r="AT540" s="17" t="s">
        <v>158</v>
      </c>
      <c r="AU540" s="17" t="s">
        <v>98</v>
      </c>
    </row>
    <row r="541" s="1" customFormat="1">
      <c r="B541" s="39"/>
      <c r="C541" s="40"/>
      <c r="D541" s="244" t="s">
        <v>160</v>
      </c>
      <c r="E541" s="40"/>
      <c r="F541" s="247" t="s">
        <v>634</v>
      </c>
      <c r="G541" s="40"/>
      <c r="H541" s="40"/>
      <c r="I541" s="150"/>
      <c r="J541" s="40"/>
      <c r="K541" s="40"/>
      <c r="L541" s="44"/>
      <c r="M541" s="246"/>
      <c r="N541" s="87"/>
      <c r="O541" s="87"/>
      <c r="P541" s="87"/>
      <c r="Q541" s="87"/>
      <c r="R541" s="87"/>
      <c r="S541" s="87"/>
      <c r="T541" s="87"/>
      <c r="U541" s="88"/>
      <c r="AT541" s="17" t="s">
        <v>160</v>
      </c>
      <c r="AU541" s="17" t="s">
        <v>98</v>
      </c>
    </row>
    <row r="542" s="12" customFormat="1">
      <c r="B542" s="248"/>
      <c r="C542" s="249"/>
      <c r="D542" s="244" t="s">
        <v>162</v>
      </c>
      <c r="E542" s="250" t="s">
        <v>1</v>
      </c>
      <c r="F542" s="251" t="s">
        <v>635</v>
      </c>
      <c r="G542" s="249"/>
      <c r="H542" s="250" t="s">
        <v>1</v>
      </c>
      <c r="I542" s="252"/>
      <c r="J542" s="249"/>
      <c r="K542" s="249"/>
      <c r="L542" s="253"/>
      <c r="M542" s="254"/>
      <c r="N542" s="255"/>
      <c r="O542" s="255"/>
      <c r="P542" s="255"/>
      <c r="Q542" s="255"/>
      <c r="R542" s="255"/>
      <c r="S542" s="255"/>
      <c r="T542" s="255"/>
      <c r="U542" s="256"/>
      <c r="AT542" s="257" t="s">
        <v>162</v>
      </c>
      <c r="AU542" s="257" t="s">
        <v>98</v>
      </c>
      <c r="AV542" s="12" t="s">
        <v>23</v>
      </c>
      <c r="AW542" s="12" t="s">
        <v>48</v>
      </c>
      <c r="AX542" s="12" t="s">
        <v>91</v>
      </c>
      <c r="AY542" s="257" t="s">
        <v>148</v>
      </c>
    </row>
    <row r="543" s="13" customFormat="1">
      <c r="B543" s="258"/>
      <c r="C543" s="259"/>
      <c r="D543" s="244" t="s">
        <v>162</v>
      </c>
      <c r="E543" s="260" t="s">
        <v>1</v>
      </c>
      <c r="F543" s="261" t="s">
        <v>98</v>
      </c>
      <c r="G543" s="259"/>
      <c r="H543" s="262">
        <v>2</v>
      </c>
      <c r="I543" s="263"/>
      <c r="J543" s="259"/>
      <c r="K543" s="259"/>
      <c r="L543" s="264"/>
      <c r="M543" s="265"/>
      <c r="N543" s="266"/>
      <c r="O543" s="266"/>
      <c r="P543" s="266"/>
      <c r="Q543" s="266"/>
      <c r="R543" s="266"/>
      <c r="S543" s="266"/>
      <c r="T543" s="266"/>
      <c r="U543" s="267"/>
      <c r="AT543" s="268" t="s">
        <v>162</v>
      </c>
      <c r="AU543" s="268" t="s">
        <v>98</v>
      </c>
      <c r="AV543" s="13" t="s">
        <v>98</v>
      </c>
      <c r="AW543" s="13" t="s">
        <v>48</v>
      </c>
      <c r="AX543" s="13" t="s">
        <v>91</v>
      </c>
      <c r="AY543" s="268" t="s">
        <v>148</v>
      </c>
    </row>
    <row r="544" s="1" customFormat="1" ht="24" customHeight="1">
      <c r="B544" s="39"/>
      <c r="C544" s="231" t="s">
        <v>646</v>
      </c>
      <c r="D544" s="231" t="s">
        <v>151</v>
      </c>
      <c r="E544" s="232" t="s">
        <v>647</v>
      </c>
      <c r="F544" s="233" t="s">
        <v>648</v>
      </c>
      <c r="G544" s="234" t="s">
        <v>555</v>
      </c>
      <c r="H544" s="235">
        <v>6</v>
      </c>
      <c r="I544" s="236"/>
      <c r="J544" s="237">
        <f>ROUND(I544*H544,2)</f>
        <v>0</v>
      </c>
      <c r="K544" s="233" t="s">
        <v>155</v>
      </c>
      <c r="L544" s="44"/>
      <c r="M544" s="238" t="s">
        <v>1</v>
      </c>
      <c r="N544" s="239" t="s">
        <v>56</v>
      </c>
      <c r="O544" s="87"/>
      <c r="P544" s="240">
        <f>O544*H544</f>
        <v>0</v>
      </c>
      <c r="Q544" s="240">
        <v>0.31108000000000002</v>
      </c>
      <c r="R544" s="240">
        <f>Q544*H544</f>
        <v>1.8664800000000001</v>
      </c>
      <c r="S544" s="240">
        <v>0</v>
      </c>
      <c r="T544" s="240">
        <f>S544*H544</f>
        <v>0</v>
      </c>
      <c r="U544" s="241" t="s">
        <v>1</v>
      </c>
      <c r="AR544" s="242" t="s">
        <v>156</v>
      </c>
      <c r="AT544" s="242" t="s">
        <v>151</v>
      </c>
      <c r="AU544" s="242" t="s">
        <v>98</v>
      </c>
      <c r="AY544" s="17" t="s">
        <v>148</v>
      </c>
      <c r="BE544" s="243">
        <f>IF(N544="základní",J544,0)</f>
        <v>0</v>
      </c>
      <c r="BF544" s="243">
        <f>IF(N544="snížená",J544,0)</f>
        <v>0</v>
      </c>
      <c r="BG544" s="243">
        <f>IF(N544="zákl. přenesená",J544,0)</f>
        <v>0</v>
      </c>
      <c r="BH544" s="243">
        <f>IF(N544="sníž. přenesená",J544,0)</f>
        <v>0</v>
      </c>
      <c r="BI544" s="243">
        <f>IF(N544="nulová",J544,0)</f>
        <v>0</v>
      </c>
      <c r="BJ544" s="17" t="s">
        <v>23</v>
      </c>
      <c r="BK544" s="243">
        <f>ROUND(I544*H544,2)</f>
        <v>0</v>
      </c>
      <c r="BL544" s="17" t="s">
        <v>156</v>
      </c>
      <c r="BM544" s="242" t="s">
        <v>649</v>
      </c>
    </row>
    <row r="545" s="1" customFormat="1">
      <c r="B545" s="39"/>
      <c r="C545" s="40"/>
      <c r="D545" s="244" t="s">
        <v>158</v>
      </c>
      <c r="E545" s="40"/>
      <c r="F545" s="245" t="s">
        <v>650</v>
      </c>
      <c r="G545" s="40"/>
      <c r="H545" s="40"/>
      <c r="I545" s="150"/>
      <c r="J545" s="40"/>
      <c r="K545" s="40"/>
      <c r="L545" s="44"/>
      <c r="M545" s="246"/>
      <c r="N545" s="87"/>
      <c r="O545" s="87"/>
      <c r="P545" s="87"/>
      <c r="Q545" s="87"/>
      <c r="R545" s="87"/>
      <c r="S545" s="87"/>
      <c r="T545" s="87"/>
      <c r="U545" s="88"/>
      <c r="AT545" s="17" t="s">
        <v>158</v>
      </c>
      <c r="AU545" s="17" t="s">
        <v>98</v>
      </c>
    </row>
    <row r="546" s="1" customFormat="1">
      <c r="B546" s="39"/>
      <c r="C546" s="40"/>
      <c r="D546" s="244" t="s">
        <v>160</v>
      </c>
      <c r="E546" s="40"/>
      <c r="F546" s="247" t="s">
        <v>634</v>
      </c>
      <c r="G546" s="40"/>
      <c r="H546" s="40"/>
      <c r="I546" s="150"/>
      <c r="J546" s="40"/>
      <c r="K546" s="40"/>
      <c r="L546" s="44"/>
      <c r="M546" s="246"/>
      <c r="N546" s="87"/>
      <c r="O546" s="87"/>
      <c r="P546" s="87"/>
      <c r="Q546" s="87"/>
      <c r="R546" s="87"/>
      <c r="S546" s="87"/>
      <c r="T546" s="87"/>
      <c r="U546" s="88"/>
      <c r="AT546" s="17" t="s">
        <v>160</v>
      </c>
      <c r="AU546" s="17" t="s">
        <v>98</v>
      </c>
    </row>
    <row r="547" s="12" customFormat="1">
      <c r="B547" s="248"/>
      <c r="C547" s="249"/>
      <c r="D547" s="244" t="s">
        <v>162</v>
      </c>
      <c r="E547" s="250" t="s">
        <v>1</v>
      </c>
      <c r="F547" s="251" t="s">
        <v>651</v>
      </c>
      <c r="G547" s="249"/>
      <c r="H547" s="250" t="s">
        <v>1</v>
      </c>
      <c r="I547" s="252"/>
      <c r="J547" s="249"/>
      <c r="K547" s="249"/>
      <c r="L547" s="253"/>
      <c r="M547" s="254"/>
      <c r="N547" s="255"/>
      <c r="O547" s="255"/>
      <c r="P547" s="255"/>
      <c r="Q547" s="255"/>
      <c r="R547" s="255"/>
      <c r="S547" s="255"/>
      <c r="T547" s="255"/>
      <c r="U547" s="256"/>
      <c r="AT547" s="257" t="s">
        <v>162</v>
      </c>
      <c r="AU547" s="257" t="s">
        <v>98</v>
      </c>
      <c r="AV547" s="12" t="s">
        <v>23</v>
      </c>
      <c r="AW547" s="12" t="s">
        <v>48</v>
      </c>
      <c r="AX547" s="12" t="s">
        <v>91</v>
      </c>
      <c r="AY547" s="257" t="s">
        <v>148</v>
      </c>
    </row>
    <row r="548" s="13" customFormat="1">
      <c r="B548" s="258"/>
      <c r="C548" s="259"/>
      <c r="D548" s="244" t="s">
        <v>162</v>
      </c>
      <c r="E548" s="260" t="s">
        <v>1</v>
      </c>
      <c r="F548" s="261" t="s">
        <v>191</v>
      </c>
      <c r="G548" s="259"/>
      <c r="H548" s="262">
        <v>6</v>
      </c>
      <c r="I548" s="263"/>
      <c r="J548" s="259"/>
      <c r="K548" s="259"/>
      <c r="L548" s="264"/>
      <c r="M548" s="265"/>
      <c r="N548" s="266"/>
      <c r="O548" s="266"/>
      <c r="P548" s="266"/>
      <c r="Q548" s="266"/>
      <c r="R548" s="266"/>
      <c r="S548" s="266"/>
      <c r="T548" s="266"/>
      <c r="U548" s="267"/>
      <c r="AT548" s="268" t="s">
        <v>162</v>
      </c>
      <c r="AU548" s="268" t="s">
        <v>98</v>
      </c>
      <c r="AV548" s="13" t="s">
        <v>98</v>
      </c>
      <c r="AW548" s="13" t="s">
        <v>48</v>
      </c>
      <c r="AX548" s="13" t="s">
        <v>91</v>
      </c>
      <c r="AY548" s="268" t="s">
        <v>148</v>
      </c>
    </row>
    <row r="549" s="1" customFormat="1" ht="24" customHeight="1">
      <c r="B549" s="39"/>
      <c r="C549" s="231" t="s">
        <v>652</v>
      </c>
      <c r="D549" s="231" t="s">
        <v>151</v>
      </c>
      <c r="E549" s="232" t="s">
        <v>653</v>
      </c>
      <c r="F549" s="233" t="s">
        <v>654</v>
      </c>
      <c r="G549" s="234" t="s">
        <v>202</v>
      </c>
      <c r="H549" s="235">
        <v>6.8840000000000003</v>
      </c>
      <c r="I549" s="236"/>
      <c r="J549" s="237">
        <f>ROUND(I549*H549,2)</f>
        <v>0</v>
      </c>
      <c r="K549" s="233" t="s">
        <v>155</v>
      </c>
      <c r="L549" s="44"/>
      <c r="M549" s="238" t="s">
        <v>1</v>
      </c>
      <c r="N549" s="239" t="s">
        <v>56</v>
      </c>
      <c r="O549" s="87"/>
      <c r="P549" s="240">
        <f>O549*H549</f>
        <v>0</v>
      </c>
      <c r="Q549" s="240">
        <v>0</v>
      </c>
      <c r="R549" s="240">
        <f>Q549*H549</f>
        <v>0</v>
      </c>
      <c r="S549" s="240">
        <v>0</v>
      </c>
      <c r="T549" s="240">
        <f>S549*H549</f>
        <v>0</v>
      </c>
      <c r="U549" s="241" t="s">
        <v>1</v>
      </c>
      <c r="AR549" s="242" t="s">
        <v>156</v>
      </c>
      <c r="AT549" s="242" t="s">
        <v>151</v>
      </c>
      <c r="AU549" s="242" t="s">
        <v>98</v>
      </c>
      <c r="AY549" s="17" t="s">
        <v>148</v>
      </c>
      <c r="BE549" s="243">
        <f>IF(N549="základní",J549,0)</f>
        <v>0</v>
      </c>
      <c r="BF549" s="243">
        <f>IF(N549="snížená",J549,0)</f>
        <v>0</v>
      </c>
      <c r="BG549" s="243">
        <f>IF(N549="zákl. přenesená",J549,0)</f>
        <v>0</v>
      </c>
      <c r="BH549" s="243">
        <f>IF(N549="sníž. přenesená",J549,0)</f>
        <v>0</v>
      </c>
      <c r="BI549" s="243">
        <f>IF(N549="nulová",J549,0)</f>
        <v>0</v>
      </c>
      <c r="BJ549" s="17" t="s">
        <v>23</v>
      </c>
      <c r="BK549" s="243">
        <f>ROUND(I549*H549,2)</f>
        <v>0</v>
      </c>
      <c r="BL549" s="17" t="s">
        <v>156</v>
      </c>
      <c r="BM549" s="242" t="s">
        <v>655</v>
      </c>
    </row>
    <row r="550" s="1" customFormat="1">
      <c r="B550" s="39"/>
      <c r="C550" s="40"/>
      <c r="D550" s="244" t="s">
        <v>158</v>
      </c>
      <c r="E550" s="40"/>
      <c r="F550" s="245" t="s">
        <v>656</v>
      </c>
      <c r="G550" s="40"/>
      <c r="H550" s="40"/>
      <c r="I550" s="150"/>
      <c r="J550" s="40"/>
      <c r="K550" s="40"/>
      <c r="L550" s="44"/>
      <c r="M550" s="246"/>
      <c r="N550" s="87"/>
      <c r="O550" s="87"/>
      <c r="P550" s="87"/>
      <c r="Q550" s="87"/>
      <c r="R550" s="87"/>
      <c r="S550" s="87"/>
      <c r="T550" s="87"/>
      <c r="U550" s="88"/>
      <c r="AT550" s="17" t="s">
        <v>158</v>
      </c>
      <c r="AU550" s="17" t="s">
        <v>98</v>
      </c>
    </row>
    <row r="551" s="1" customFormat="1">
      <c r="B551" s="39"/>
      <c r="C551" s="40"/>
      <c r="D551" s="244" t="s">
        <v>160</v>
      </c>
      <c r="E551" s="40"/>
      <c r="F551" s="247" t="s">
        <v>657</v>
      </c>
      <c r="G551" s="40"/>
      <c r="H551" s="40"/>
      <c r="I551" s="150"/>
      <c r="J551" s="40"/>
      <c r="K551" s="40"/>
      <c r="L551" s="44"/>
      <c r="M551" s="246"/>
      <c r="N551" s="87"/>
      <c r="O551" s="87"/>
      <c r="P551" s="87"/>
      <c r="Q551" s="87"/>
      <c r="R551" s="87"/>
      <c r="S551" s="87"/>
      <c r="T551" s="87"/>
      <c r="U551" s="88"/>
      <c r="AT551" s="17" t="s">
        <v>160</v>
      </c>
      <c r="AU551" s="17" t="s">
        <v>98</v>
      </c>
    </row>
    <row r="552" s="11" customFormat="1" ht="22.8" customHeight="1">
      <c r="B552" s="215"/>
      <c r="C552" s="216"/>
      <c r="D552" s="217" t="s">
        <v>90</v>
      </c>
      <c r="E552" s="229" t="s">
        <v>658</v>
      </c>
      <c r="F552" s="229" t="s">
        <v>659</v>
      </c>
      <c r="G552" s="216"/>
      <c r="H552" s="216"/>
      <c r="I552" s="219"/>
      <c r="J552" s="230">
        <f>BK552</f>
        <v>0</v>
      </c>
      <c r="K552" s="216"/>
      <c r="L552" s="221"/>
      <c r="M552" s="222"/>
      <c r="N552" s="223"/>
      <c r="O552" s="223"/>
      <c r="P552" s="224">
        <f>SUM(P553:P586)</f>
        <v>0</v>
      </c>
      <c r="Q552" s="223"/>
      <c r="R552" s="224">
        <f>SUM(R553:R586)</f>
        <v>0.63717409999999997</v>
      </c>
      <c r="S552" s="223"/>
      <c r="T552" s="224">
        <f>SUM(T553:T586)</f>
        <v>0</v>
      </c>
      <c r="U552" s="225"/>
      <c r="AR552" s="226" t="s">
        <v>23</v>
      </c>
      <c r="AT552" s="227" t="s">
        <v>90</v>
      </c>
      <c r="AU552" s="227" t="s">
        <v>23</v>
      </c>
      <c r="AY552" s="226" t="s">
        <v>148</v>
      </c>
      <c r="BK552" s="228">
        <f>SUM(BK553:BK586)</f>
        <v>0</v>
      </c>
    </row>
    <row r="553" s="1" customFormat="1" ht="16.5" customHeight="1">
      <c r="B553" s="39"/>
      <c r="C553" s="231" t="s">
        <v>660</v>
      </c>
      <c r="D553" s="231" t="s">
        <v>151</v>
      </c>
      <c r="E553" s="232" t="s">
        <v>661</v>
      </c>
      <c r="F553" s="233" t="s">
        <v>662</v>
      </c>
      <c r="G553" s="234" t="s">
        <v>154</v>
      </c>
      <c r="H553" s="235">
        <v>0.33000000000000002</v>
      </c>
      <c r="I553" s="236"/>
      <c r="J553" s="237">
        <f>ROUND(I553*H553,2)</f>
        <v>0</v>
      </c>
      <c r="K553" s="233" t="s">
        <v>155</v>
      </c>
      <c r="L553" s="44"/>
      <c r="M553" s="238" t="s">
        <v>1</v>
      </c>
      <c r="N553" s="239" t="s">
        <v>56</v>
      </c>
      <c r="O553" s="87"/>
      <c r="P553" s="240">
        <f>O553*H553</f>
        <v>0</v>
      </c>
      <c r="Q553" s="240">
        <v>1.8907700000000001</v>
      </c>
      <c r="R553" s="240">
        <f>Q553*H553</f>
        <v>0.62395410000000007</v>
      </c>
      <c r="S553" s="240">
        <v>0</v>
      </c>
      <c r="T553" s="240">
        <f>S553*H553</f>
        <v>0</v>
      </c>
      <c r="U553" s="241" t="s">
        <v>1</v>
      </c>
      <c r="AR553" s="242" t="s">
        <v>156</v>
      </c>
      <c r="AT553" s="242" t="s">
        <v>151</v>
      </c>
      <c r="AU553" s="242" t="s">
        <v>98</v>
      </c>
      <c r="AY553" s="17" t="s">
        <v>148</v>
      </c>
      <c r="BE553" s="243">
        <f>IF(N553="základní",J553,0)</f>
        <v>0</v>
      </c>
      <c r="BF553" s="243">
        <f>IF(N553="snížená",J553,0)</f>
        <v>0</v>
      </c>
      <c r="BG553" s="243">
        <f>IF(N553="zákl. přenesená",J553,0)</f>
        <v>0</v>
      </c>
      <c r="BH553" s="243">
        <f>IF(N553="sníž. přenesená",J553,0)</f>
        <v>0</v>
      </c>
      <c r="BI553" s="243">
        <f>IF(N553="nulová",J553,0)</f>
        <v>0</v>
      </c>
      <c r="BJ553" s="17" t="s">
        <v>23</v>
      </c>
      <c r="BK553" s="243">
        <f>ROUND(I553*H553,2)</f>
        <v>0</v>
      </c>
      <c r="BL553" s="17" t="s">
        <v>156</v>
      </c>
      <c r="BM553" s="242" t="s">
        <v>663</v>
      </c>
    </row>
    <row r="554" s="1" customFormat="1">
      <c r="B554" s="39"/>
      <c r="C554" s="40"/>
      <c r="D554" s="244" t="s">
        <v>158</v>
      </c>
      <c r="E554" s="40"/>
      <c r="F554" s="245" t="s">
        <v>664</v>
      </c>
      <c r="G554" s="40"/>
      <c r="H554" s="40"/>
      <c r="I554" s="150"/>
      <c r="J554" s="40"/>
      <c r="K554" s="40"/>
      <c r="L554" s="44"/>
      <c r="M554" s="246"/>
      <c r="N554" s="87"/>
      <c r="O554" s="87"/>
      <c r="P554" s="87"/>
      <c r="Q554" s="87"/>
      <c r="R554" s="87"/>
      <c r="S554" s="87"/>
      <c r="T554" s="87"/>
      <c r="U554" s="88"/>
      <c r="AT554" s="17" t="s">
        <v>158</v>
      </c>
      <c r="AU554" s="17" t="s">
        <v>98</v>
      </c>
    </row>
    <row r="555" s="1" customFormat="1">
      <c r="B555" s="39"/>
      <c r="C555" s="40"/>
      <c r="D555" s="244" t="s">
        <v>160</v>
      </c>
      <c r="E555" s="40"/>
      <c r="F555" s="247" t="s">
        <v>665</v>
      </c>
      <c r="G555" s="40"/>
      <c r="H555" s="40"/>
      <c r="I555" s="150"/>
      <c r="J555" s="40"/>
      <c r="K555" s="40"/>
      <c r="L555" s="44"/>
      <c r="M555" s="246"/>
      <c r="N555" s="87"/>
      <c r="O555" s="87"/>
      <c r="P555" s="87"/>
      <c r="Q555" s="87"/>
      <c r="R555" s="87"/>
      <c r="S555" s="87"/>
      <c r="T555" s="87"/>
      <c r="U555" s="88"/>
      <c r="AT555" s="17" t="s">
        <v>160</v>
      </c>
      <c r="AU555" s="17" t="s">
        <v>98</v>
      </c>
    </row>
    <row r="556" s="12" customFormat="1">
      <c r="B556" s="248"/>
      <c r="C556" s="249"/>
      <c r="D556" s="244" t="s">
        <v>162</v>
      </c>
      <c r="E556" s="250" t="s">
        <v>1</v>
      </c>
      <c r="F556" s="251" t="s">
        <v>229</v>
      </c>
      <c r="G556" s="249"/>
      <c r="H556" s="250" t="s">
        <v>1</v>
      </c>
      <c r="I556" s="252"/>
      <c r="J556" s="249"/>
      <c r="K556" s="249"/>
      <c r="L556" s="253"/>
      <c r="M556" s="254"/>
      <c r="N556" s="255"/>
      <c r="O556" s="255"/>
      <c r="P556" s="255"/>
      <c r="Q556" s="255"/>
      <c r="R556" s="255"/>
      <c r="S556" s="255"/>
      <c r="T556" s="255"/>
      <c r="U556" s="256"/>
      <c r="AT556" s="257" t="s">
        <v>162</v>
      </c>
      <c r="AU556" s="257" t="s">
        <v>98</v>
      </c>
      <c r="AV556" s="12" t="s">
        <v>23</v>
      </c>
      <c r="AW556" s="12" t="s">
        <v>48</v>
      </c>
      <c r="AX556" s="12" t="s">
        <v>91</v>
      </c>
      <c r="AY556" s="257" t="s">
        <v>148</v>
      </c>
    </row>
    <row r="557" s="13" customFormat="1">
      <c r="B557" s="258"/>
      <c r="C557" s="259"/>
      <c r="D557" s="244" t="s">
        <v>162</v>
      </c>
      <c r="E557" s="260" t="s">
        <v>1</v>
      </c>
      <c r="F557" s="261" t="s">
        <v>666</v>
      </c>
      <c r="G557" s="259"/>
      <c r="H557" s="262">
        <v>0.33000000000000002</v>
      </c>
      <c r="I557" s="263"/>
      <c r="J557" s="259"/>
      <c r="K557" s="259"/>
      <c r="L557" s="264"/>
      <c r="M557" s="265"/>
      <c r="N557" s="266"/>
      <c r="O557" s="266"/>
      <c r="P557" s="266"/>
      <c r="Q557" s="266"/>
      <c r="R557" s="266"/>
      <c r="S557" s="266"/>
      <c r="T557" s="266"/>
      <c r="U557" s="267"/>
      <c r="AT557" s="268" t="s">
        <v>162</v>
      </c>
      <c r="AU557" s="268" t="s">
        <v>98</v>
      </c>
      <c r="AV557" s="13" t="s">
        <v>98</v>
      </c>
      <c r="AW557" s="13" t="s">
        <v>48</v>
      </c>
      <c r="AX557" s="13" t="s">
        <v>91</v>
      </c>
      <c r="AY557" s="268" t="s">
        <v>148</v>
      </c>
    </row>
    <row r="558" s="1" customFormat="1" ht="24" customHeight="1">
      <c r="B558" s="39"/>
      <c r="C558" s="231" t="s">
        <v>667</v>
      </c>
      <c r="D558" s="231" t="s">
        <v>151</v>
      </c>
      <c r="E558" s="232" t="s">
        <v>668</v>
      </c>
      <c r="F558" s="233" t="s">
        <v>669</v>
      </c>
      <c r="G558" s="234" t="s">
        <v>395</v>
      </c>
      <c r="H558" s="235">
        <v>2</v>
      </c>
      <c r="I558" s="236"/>
      <c r="J558" s="237">
        <f>ROUND(I558*H558,2)</f>
        <v>0</v>
      </c>
      <c r="K558" s="233" t="s">
        <v>155</v>
      </c>
      <c r="L558" s="44"/>
      <c r="M558" s="238" t="s">
        <v>1</v>
      </c>
      <c r="N558" s="239" t="s">
        <v>56</v>
      </c>
      <c r="O558" s="87"/>
      <c r="P558" s="240">
        <f>O558*H558</f>
        <v>0</v>
      </c>
      <c r="Q558" s="240">
        <v>1.0000000000000001E-05</v>
      </c>
      <c r="R558" s="240">
        <f>Q558*H558</f>
        <v>2.0000000000000002E-05</v>
      </c>
      <c r="S558" s="240">
        <v>0</v>
      </c>
      <c r="T558" s="240">
        <f>S558*H558</f>
        <v>0</v>
      </c>
      <c r="U558" s="241" t="s">
        <v>1</v>
      </c>
      <c r="AR558" s="242" t="s">
        <v>156</v>
      </c>
      <c r="AT558" s="242" t="s">
        <v>151</v>
      </c>
      <c r="AU558" s="242" t="s">
        <v>98</v>
      </c>
      <c r="AY558" s="17" t="s">
        <v>148</v>
      </c>
      <c r="BE558" s="243">
        <f>IF(N558="základní",J558,0)</f>
        <v>0</v>
      </c>
      <c r="BF558" s="243">
        <f>IF(N558="snížená",J558,0)</f>
        <v>0</v>
      </c>
      <c r="BG558" s="243">
        <f>IF(N558="zákl. přenesená",J558,0)</f>
        <v>0</v>
      </c>
      <c r="BH558" s="243">
        <f>IF(N558="sníž. přenesená",J558,0)</f>
        <v>0</v>
      </c>
      <c r="BI558" s="243">
        <f>IF(N558="nulová",J558,0)</f>
        <v>0</v>
      </c>
      <c r="BJ558" s="17" t="s">
        <v>23</v>
      </c>
      <c r="BK558" s="243">
        <f>ROUND(I558*H558,2)</f>
        <v>0</v>
      </c>
      <c r="BL558" s="17" t="s">
        <v>156</v>
      </c>
      <c r="BM558" s="242" t="s">
        <v>670</v>
      </c>
    </row>
    <row r="559" s="1" customFormat="1">
      <c r="B559" s="39"/>
      <c r="C559" s="40"/>
      <c r="D559" s="244" t="s">
        <v>158</v>
      </c>
      <c r="E559" s="40"/>
      <c r="F559" s="245" t="s">
        <v>671</v>
      </c>
      <c r="G559" s="40"/>
      <c r="H559" s="40"/>
      <c r="I559" s="150"/>
      <c r="J559" s="40"/>
      <c r="K559" s="40"/>
      <c r="L559" s="44"/>
      <c r="M559" s="246"/>
      <c r="N559" s="87"/>
      <c r="O559" s="87"/>
      <c r="P559" s="87"/>
      <c r="Q559" s="87"/>
      <c r="R559" s="87"/>
      <c r="S559" s="87"/>
      <c r="T559" s="87"/>
      <c r="U559" s="88"/>
      <c r="AT559" s="17" t="s">
        <v>158</v>
      </c>
      <c r="AU559" s="17" t="s">
        <v>98</v>
      </c>
    </row>
    <row r="560" s="1" customFormat="1">
      <c r="B560" s="39"/>
      <c r="C560" s="40"/>
      <c r="D560" s="244" t="s">
        <v>160</v>
      </c>
      <c r="E560" s="40"/>
      <c r="F560" s="247" t="s">
        <v>672</v>
      </c>
      <c r="G560" s="40"/>
      <c r="H560" s="40"/>
      <c r="I560" s="150"/>
      <c r="J560" s="40"/>
      <c r="K560" s="40"/>
      <c r="L560" s="44"/>
      <c r="M560" s="246"/>
      <c r="N560" s="87"/>
      <c r="O560" s="87"/>
      <c r="P560" s="87"/>
      <c r="Q560" s="87"/>
      <c r="R560" s="87"/>
      <c r="S560" s="87"/>
      <c r="T560" s="87"/>
      <c r="U560" s="88"/>
      <c r="AT560" s="17" t="s">
        <v>160</v>
      </c>
      <c r="AU560" s="17" t="s">
        <v>98</v>
      </c>
    </row>
    <row r="561" s="12" customFormat="1">
      <c r="B561" s="248"/>
      <c r="C561" s="249"/>
      <c r="D561" s="244" t="s">
        <v>162</v>
      </c>
      <c r="E561" s="250" t="s">
        <v>1</v>
      </c>
      <c r="F561" s="251" t="s">
        <v>229</v>
      </c>
      <c r="G561" s="249"/>
      <c r="H561" s="250" t="s">
        <v>1</v>
      </c>
      <c r="I561" s="252"/>
      <c r="J561" s="249"/>
      <c r="K561" s="249"/>
      <c r="L561" s="253"/>
      <c r="M561" s="254"/>
      <c r="N561" s="255"/>
      <c r="O561" s="255"/>
      <c r="P561" s="255"/>
      <c r="Q561" s="255"/>
      <c r="R561" s="255"/>
      <c r="S561" s="255"/>
      <c r="T561" s="255"/>
      <c r="U561" s="256"/>
      <c r="AT561" s="257" t="s">
        <v>162</v>
      </c>
      <c r="AU561" s="257" t="s">
        <v>98</v>
      </c>
      <c r="AV561" s="12" t="s">
        <v>23</v>
      </c>
      <c r="AW561" s="12" t="s">
        <v>48</v>
      </c>
      <c r="AX561" s="12" t="s">
        <v>91</v>
      </c>
      <c r="AY561" s="257" t="s">
        <v>148</v>
      </c>
    </row>
    <row r="562" s="13" customFormat="1">
      <c r="B562" s="258"/>
      <c r="C562" s="259"/>
      <c r="D562" s="244" t="s">
        <v>162</v>
      </c>
      <c r="E562" s="260" t="s">
        <v>1</v>
      </c>
      <c r="F562" s="261" t="s">
        <v>98</v>
      </c>
      <c r="G562" s="259"/>
      <c r="H562" s="262">
        <v>2</v>
      </c>
      <c r="I562" s="263"/>
      <c r="J562" s="259"/>
      <c r="K562" s="259"/>
      <c r="L562" s="264"/>
      <c r="M562" s="265"/>
      <c r="N562" s="266"/>
      <c r="O562" s="266"/>
      <c r="P562" s="266"/>
      <c r="Q562" s="266"/>
      <c r="R562" s="266"/>
      <c r="S562" s="266"/>
      <c r="T562" s="266"/>
      <c r="U562" s="267"/>
      <c r="AT562" s="268" t="s">
        <v>162</v>
      </c>
      <c r="AU562" s="268" t="s">
        <v>98</v>
      </c>
      <c r="AV562" s="13" t="s">
        <v>98</v>
      </c>
      <c r="AW562" s="13" t="s">
        <v>48</v>
      </c>
      <c r="AX562" s="13" t="s">
        <v>91</v>
      </c>
      <c r="AY562" s="268" t="s">
        <v>148</v>
      </c>
    </row>
    <row r="563" s="1" customFormat="1" ht="16.5" customHeight="1">
      <c r="B563" s="39"/>
      <c r="C563" s="280" t="s">
        <v>673</v>
      </c>
      <c r="D563" s="280" t="s">
        <v>232</v>
      </c>
      <c r="E563" s="281" t="s">
        <v>674</v>
      </c>
      <c r="F563" s="282" t="s">
        <v>675</v>
      </c>
      <c r="G563" s="283" t="s">
        <v>395</v>
      </c>
      <c r="H563" s="284">
        <v>2</v>
      </c>
      <c r="I563" s="285"/>
      <c r="J563" s="286">
        <f>ROUND(I563*H563,2)</f>
        <v>0</v>
      </c>
      <c r="K563" s="282" t="s">
        <v>155</v>
      </c>
      <c r="L563" s="287"/>
      <c r="M563" s="288" t="s">
        <v>1</v>
      </c>
      <c r="N563" s="289" t="s">
        <v>56</v>
      </c>
      <c r="O563" s="87"/>
      <c r="P563" s="240">
        <f>O563*H563</f>
        <v>0</v>
      </c>
      <c r="Q563" s="240">
        <v>0.0034199999999999999</v>
      </c>
      <c r="R563" s="240">
        <f>Q563*H563</f>
        <v>0.0068399999999999997</v>
      </c>
      <c r="S563" s="240">
        <v>0</v>
      </c>
      <c r="T563" s="240">
        <f>S563*H563</f>
        <v>0</v>
      </c>
      <c r="U563" s="241" t="s">
        <v>1</v>
      </c>
      <c r="AR563" s="242" t="s">
        <v>207</v>
      </c>
      <c r="AT563" s="242" t="s">
        <v>232</v>
      </c>
      <c r="AU563" s="242" t="s">
        <v>98</v>
      </c>
      <c r="AY563" s="17" t="s">
        <v>148</v>
      </c>
      <c r="BE563" s="243">
        <f>IF(N563="základní",J563,0)</f>
        <v>0</v>
      </c>
      <c r="BF563" s="243">
        <f>IF(N563="snížená",J563,0)</f>
        <v>0</v>
      </c>
      <c r="BG563" s="243">
        <f>IF(N563="zákl. přenesená",J563,0)</f>
        <v>0</v>
      </c>
      <c r="BH563" s="243">
        <f>IF(N563="sníž. přenesená",J563,0)</f>
        <v>0</v>
      </c>
      <c r="BI563" s="243">
        <f>IF(N563="nulová",J563,0)</f>
        <v>0</v>
      </c>
      <c r="BJ563" s="17" t="s">
        <v>23</v>
      </c>
      <c r="BK563" s="243">
        <f>ROUND(I563*H563,2)</f>
        <v>0</v>
      </c>
      <c r="BL563" s="17" t="s">
        <v>156</v>
      </c>
      <c r="BM563" s="242" t="s">
        <v>676</v>
      </c>
    </row>
    <row r="564" s="1" customFormat="1">
      <c r="B564" s="39"/>
      <c r="C564" s="40"/>
      <c r="D564" s="244" t="s">
        <v>158</v>
      </c>
      <c r="E564" s="40"/>
      <c r="F564" s="245" t="s">
        <v>675</v>
      </c>
      <c r="G564" s="40"/>
      <c r="H564" s="40"/>
      <c r="I564" s="150"/>
      <c r="J564" s="40"/>
      <c r="K564" s="40"/>
      <c r="L564" s="44"/>
      <c r="M564" s="246"/>
      <c r="N564" s="87"/>
      <c r="O564" s="87"/>
      <c r="P564" s="87"/>
      <c r="Q564" s="87"/>
      <c r="R564" s="87"/>
      <c r="S564" s="87"/>
      <c r="T564" s="87"/>
      <c r="U564" s="88"/>
      <c r="AT564" s="17" t="s">
        <v>158</v>
      </c>
      <c r="AU564" s="17" t="s">
        <v>98</v>
      </c>
    </row>
    <row r="565" s="12" customFormat="1">
      <c r="B565" s="248"/>
      <c r="C565" s="249"/>
      <c r="D565" s="244" t="s">
        <v>162</v>
      </c>
      <c r="E565" s="250" t="s">
        <v>1</v>
      </c>
      <c r="F565" s="251" t="s">
        <v>229</v>
      </c>
      <c r="G565" s="249"/>
      <c r="H565" s="250" t="s">
        <v>1</v>
      </c>
      <c r="I565" s="252"/>
      <c r="J565" s="249"/>
      <c r="K565" s="249"/>
      <c r="L565" s="253"/>
      <c r="M565" s="254"/>
      <c r="N565" s="255"/>
      <c r="O565" s="255"/>
      <c r="P565" s="255"/>
      <c r="Q565" s="255"/>
      <c r="R565" s="255"/>
      <c r="S565" s="255"/>
      <c r="T565" s="255"/>
      <c r="U565" s="256"/>
      <c r="AT565" s="257" t="s">
        <v>162</v>
      </c>
      <c r="AU565" s="257" t="s">
        <v>98</v>
      </c>
      <c r="AV565" s="12" t="s">
        <v>23</v>
      </c>
      <c r="AW565" s="12" t="s">
        <v>48</v>
      </c>
      <c r="AX565" s="12" t="s">
        <v>91</v>
      </c>
      <c r="AY565" s="257" t="s">
        <v>148</v>
      </c>
    </row>
    <row r="566" s="13" customFormat="1">
      <c r="B566" s="258"/>
      <c r="C566" s="259"/>
      <c r="D566" s="244" t="s">
        <v>162</v>
      </c>
      <c r="E566" s="260" t="s">
        <v>1</v>
      </c>
      <c r="F566" s="261" t="s">
        <v>98</v>
      </c>
      <c r="G566" s="259"/>
      <c r="H566" s="262">
        <v>2</v>
      </c>
      <c r="I566" s="263"/>
      <c r="J566" s="259"/>
      <c r="K566" s="259"/>
      <c r="L566" s="264"/>
      <c r="M566" s="265"/>
      <c r="N566" s="266"/>
      <c r="O566" s="266"/>
      <c r="P566" s="266"/>
      <c r="Q566" s="266"/>
      <c r="R566" s="266"/>
      <c r="S566" s="266"/>
      <c r="T566" s="266"/>
      <c r="U566" s="267"/>
      <c r="AT566" s="268" t="s">
        <v>162</v>
      </c>
      <c r="AU566" s="268" t="s">
        <v>98</v>
      </c>
      <c r="AV566" s="13" t="s">
        <v>98</v>
      </c>
      <c r="AW566" s="13" t="s">
        <v>48</v>
      </c>
      <c r="AX566" s="13" t="s">
        <v>91</v>
      </c>
      <c r="AY566" s="268" t="s">
        <v>148</v>
      </c>
    </row>
    <row r="567" s="1" customFormat="1" ht="24" customHeight="1">
      <c r="B567" s="39"/>
      <c r="C567" s="231" t="s">
        <v>563</v>
      </c>
      <c r="D567" s="231" t="s">
        <v>151</v>
      </c>
      <c r="E567" s="232" t="s">
        <v>677</v>
      </c>
      <c r="F567" s="233" t="s">
        <v>678</v>
      </c>
      <c r="G567" s="234" t="s">
        <v>555</v>
      </c>
      <c r="H567" s="235">
        <v>7</v>
      </c>
      <c r="I567" s="236"/>
      <c r="J567" s="237">
        <f>ROUND(I567*H567,2)</f>
        <v>0</v>
      </c>
      <c r="K567" s="233" t="s">
        <v>155</v>
      </c>
      <c r="L567" s="44"/>
      <c r="M567" s="238" t="s">
        <v>1</v>
      </c>
      <c r="N567" s="239" t="s">
        <v>56</v>
      </c>
      <c r="O567" s="87"/>
      <c r="P567" s="240">
        <f>O567*H567</f>
        <v>0</v>
      </c>
      <c r="Q567" s="240">
        <v>0</v>
      </c>
      <c r="R567" s="240">
        <f>Q567*H567</f>
        <v>0</v>
      </c>
      <c r="S567" s="240">
        <v>0</v>
      </c>
      <c r="T567" s="240">
        <f>S567*H567</f>
        <v>0</v>
      </c>
      <c r="U567" s="241" t="s">
        <v>1</v>
      </c>
      <c r="AR567" s="242" t="s">
        <v>156</v>
      </c>
      <c r="AT567" s="242" t="s">
        <v>151</v>
      </c>
      <c r="AU567" s="242" t="s">
        <v>98</v>
      </c>
      <c r="AY567" s="17" t="s">
        <v>148</v>
      </c>
      <c r="BE567" s="243">
        <f>IF(N567="základní",J567,0)</f>
        <v>0</v>
      </c>
      <c r="BF567" s="243">
        <f>IF(N567="snížená",J567,0)</f>
        <v>0</v>
      </c>
      <c r="BG567" s="243">
        <f>IF(N567="zákl. přenesená",J567,0)</f>
        <v>0</v>
      </c>
      <c r="BH567" s="243">
        <f>IF(N567="sníž. přenesená",J567,0)</f>
        <v>0</v>
      </c>
      <c r="BI567" s="243">
        <f>IF(N567="nulová",J567,0)</f>
        <v>0</v>
      </c>
      <c r="BJ567" s="17" t="s">
        <v>23</v>
      </c>
      <c r="BK567" s="243">
        <f>ROUND(I567*H567,2)</f>
        <v>0</v>
      </c>
      <c r="BL567" s="17" t="s">
        <v>156</v>
      </c>
      <c r="BM567" s="242" t="s">
        <v>679</v>
      </c>
    </row>
    <row r="568" s="1" customFormat="1">
      <c r="B568" s="39"/>
      <c r="C568" s="40"/>
      <c r="D568" s="244" t="s">
        <v>158</v>
      </c>
      <c r="E568" s="40"/>
      <c r="F568" s="245" t="s">
        <v>680</v>
      </c>
      <c r="G568" s="40"/>
      <c r="H568" s="40"/>
      <c r="I568" s="150"/>
      <c r="J568" s="40"/>
      <c r="K568" s="40"/>
      <c r="L568" s="44"/>
      <c r="M568" s="246"/>
      <c r="N568" s="87"/>
      <c r="O568" s="87"/>
      <c r="P568" s="87"/>
      <c r="Q568" s="87"/>
      <c r="R568" s="87"/>
      <c r="S568" s="87"/>
      <c r="T568" s="87"/>
      <c r="U568" s="88"/>
      <c r="AT568" s="17" t="s">
        <v>158</v>
      </c>
      <c r="AU568" s="17" t="s">
        <v>98</v>
      </c>
    </row>
    <row r="569" s="1" customFormat="1">
      <c r="B569" s="39"/>
      <c r="C569" s="40"/>
      <c r="D569" s="244" t="s">
        <v>160</v>
      </c>
      <c r="E569" s="40"/>
      <c r="F569" s="247" t="s">
        <v>681</v>
      </c>
      <c r="G569" s="40"/>
      <c r="H569" s="40"/>
      <c r="I569" s="150"/>
      <c r="J569" s="40"/>
      <c r="K569" s="40"/>
      <c r="L569" s="44"/>
      <c r="M569" s="246"/>
      <c r="N569" s="87"/>
      <c r="O569" s="87"/>
      <c r="P569" s="87"/>
      <c r="Q569" s="87"/>
      <c r="R569" s="87"/>
      <c r="S569" s="87"/>
      <c r="T569" s="87"/>
      <c r="U569" s="88"/>
      <c r="AT569" s="17" t="s">
        <v>160</v>
      </c>
      <c r="AU569" s="17" t="s">
        <v>98</v>
      </c>
    </row>
    <row r="570" s="12" customFormat="1">
      <c r="B570" s="248"/>
      <c r="C570" s="249"/>
      <c r="D570" s="244" t="s">
        <v>162</v>
      </c>
      <c r="E570" s="250" t="s">
        <v>1</v>
      </c>
      <c r="F570" s="251" t="s">
        <v>229</v>
      </c>
      <c r="G570" s="249"/>
      <c r="H570" s="250" t="s">
        <v>1</v>
      </c>
      <c r="I570" s="252"/>
      <c r="J570" s="249"/>
      <c r="K570" s="249"/>
      <c r="L570" s="253"/>
      <c r="M570" s="254"/>
      <c r="N570" s="255"/>
      <c r="O570" s="255"/>
      <c r="P570" s="255"/>
      <c r="Q570" s="255"/>
      <c r="R570" s="255"/>
      <c r="S570" s="255"/>
      <c r="T570" s="255"/>
      <c r="U570" s="256"/>
      <c r="AT570" s="257" t="s">
        <v>162</v>
      </c>
      <c r="AU570" s="257" t="s">
        <v>98</v>
      </c>
      <c r="AV570" s="12" t="s">
        <v>23</v>
      </c>
      <c r="AW570" s="12" t="s">
        <v>48</v>
      </c>
      <c r="AX570" s="12" t="s">
        <v>91</v>
      </c>
      <c r="AY570" s="257" t="s">
        <v>148</v>
      </c>
    </row>
    <row r="571" s="13" customFormat="1">
      <c r="B571" s="258"/>
      <c r="C571" s="259"/>
      <c r="D571" s="244" t="s">
        <v>162</v>
      </c>
      <c r="E571" s="260" t="s">
        <v>1</v>
      </c>
      <c r="F571" s="261" t="s">
        <v>682</v>
      </c>
      <c r="G571" s="259"/>
      <c r="H571" s="262">
        <v>7</v>
      </c>
      <c r="I571" s="263"/>
      <c r="J571" s="259"/>
      <c r="K571" s="259"/>
      <c r="L571" s="264"/>
      <c r="M571" s="265"/>
      <c r="N571" s="266"/>
      <c r="O571" s="266"/>
      <c r="P571" s="266"/>
      <c r="Q571" s="266"/>
      <c r="R571" s="266"/>
      <c r="S571" s="266"/>
      <c r="T571" s="266"/>
      <c r="U571" s="267"/>
      <c r="AT571" s="268" t="s">
        <v>162</v>
      </c>
      <c r="AU571" s="268" t="s">
        <v>98</v>
      </c>
      <c r="AV571" s="13" t="s">
        <v>98</v>
      </c>
      <c r="AW571" s="13" t="s">
        <v>48</v>
      </c>
      <c r="AX571" s="13" t="s">
        <v>91</v>
      </c>
      <c r="AY571" s="268" t="s">
        <v>148</v>
      </c>
    </row>
    <row r="572" s="1" customFormat="1" ht="16.5" customHeight="1">
      <c r="B572" s="39"/>
      <c r="C572" s="280" t="s">
        <v>683</v>
      </c>
      <c r="D572" s="280" t="s">
        <v>232</v>
      </c>
      <c r="E572" s="281" t="s">
        <v>684</v>
      </c>
      <c r="F572" s="282" t="s">
        <v>685</v>
      </c>
      <c r="G572" s="283" t="s">
        <v>555</v>
      </c>
      <c r="H572" s="284">
        <v>4</v>
      </c>
      <c r="I572" s="285"/>
      <c r="J572" s="286">
        <f>ROUND(I572*H572,2)</f>
        <v>0</v>
      </c>
      <c r="K572" s="282" t="s">
        <v>155</v>
      </c>
      <c r="L572" s="287"/>
      <c r="M572" s="288" t="s">
        <v>1</v>
      </c>
      <c r="N572" s="289" t="s">
        <v>56</v>
      </c>
      <c r="O572" s="87"/>
      <c r="P572" s="240">
        <f>O572*H572</f>
        <v>0</v>
      </c>
      <c r="Q572" s="240">
        <v>0.00088000000000000003</v>
      </c>
      <c r="R572" s="240">
        <f>Q572*H572</f>
        <v>0.0035200000000000001</v>
      </c>
      <c r="S572" s="240">
        <v>0</v>
      </c>
      <c r="T572" s="240">
        <f>S572*H572</f>
        <v>0</v>
      </c>
      <c r="U572" s="241" t="s">
        <v>1</v>
      </c>
      <c r="AR572" s="242" t="s">
        <v>207</v>
      </c>
      <c r="AT572" s="242" t="s">
        <v>232</v>
      </c>
      <c r="AU572" s="242" t="s">
        <v>98</v>
      </c>
      <c r="AY572" s="17" t="s">
        <v>148</v>
      </c>
      <c r="BE572" s="243">
        <f>IF(N572="základní",J572,0)</f>
        <v>0</v>
      </c>
      <c r="BF572" s="243">
        <f>IF(N572="snížená",J572,0)</f>
        <v>0</v>
      </c>
      <c r="BG572" s="243">
        <f>IF(N572="zákl. přenesená",J572,0)</f>
        <v>0</v>
      </c>
      <c r="BH572" s="243">
        <f>IF(N572="sníž. přenesená",J572,0)</f>
        <v>0</v>
      </c>
      <c r="BI572" s="243">
        <f>IF(N572="nulová",J572,0)</f>
        <v>0</v>
      </c>
      <c r="BJ572" s="17" t="s">
        <v>23</v>
      </c>
      <c r="BK572" s="243">
        <f>ROUND(I572*H572,2)</f>
        <v>0</v>
      </c>
      <c r="BL572" s="17" t="s">
        <v>156</v>
      </c>
      <c r="BM572" s="242" t="s">
        <v>686</v>
      </c>
    </row>
    <row r="573" s="1" customFormat="1">
      <c r="B573" s="39"/>
      <c r="C573" s="40"/>
      <c r="D573" s="244" t="s">
        <v>158</v>
      </c>
      <c r="E573" s="40"/>
      <c r="F573" s="245" t="s">
        <v>685</v>
      </c>
      <c r="G573" s="40"/>
      <c r="H573" s="40"/>
      <c r="I573" s="150"/>
      <c r="J573" s="40"/>
      <c r="K573" s="40"/>
      <c r="L573" s="44"/>
      <c r="M573" s="246"/>
      <c r="N573" s="87"/>
      <c r="O573" s="87"/>
      <c r="P573" s="87"/>
      <c r="Q573" s="87"/>
      <c r="R573" s="87"/>
      <c r="S573" s="87"/>
      <c r="T573" s="87"/>
      <c r="U573" s="88"/>
      <c r="AT573" s="17" t="s">
        <v>158</v>
      </c>
      <c r="AU573" s="17" t="s">
        <v>98</v>
      </c>
    </row>
    <row r="574" s="12" customFormat="1">
      <c r="B574" s="248"/>
      <c r="C574" s="249"/>
      <c r="D574" s="244" t="s">
        <v>162</v>
      </c>
      <c r="E574" s="250" t="s">
        <v>1</v>
      </c>
      <c r="F574" s="251" t="s">
        <v>229</v>
      </c>
      <c r="G574" s="249"/>
      <c r="H574" s="250" t="s">
        <v>1</v>
      </c>
      <c r="I574" s="252"/>
      <c r="J574" s="249"/>
      <c r="K574" s="249"/>
      <c r="L574" s="253"/>
      <c r="M574" s="254"/>
      <c r="N574" s="255"/>
      <c r="O574" s="255"/>
      <c r="P574" s="255"/>
      <c r="Q574" s="255"/>
      <c r="R574" s="255"/>
      <c r="S574" s="255"/>
      <c r="T574" s="255"/>
      <c r="U574" s="256"/>
      <c r="AT574" s="257" t="s">
        <v>162</v>
      </c>
      <c r="AU574" s="257" t="s">
        <v>98</v>
      </c>
      <c r="AV574" s="12" t="s">
        <v>23</v>
      </c>
      <c r="AW574" s="12" t="s">
        <v>48</v>
      </c>
      <c r="AX574" s="12" t="s">
        <v>91</v>
      </c>
      <c r="AY574" s="257" t="s">
        <v>148</v>
      </c>
    </row>
    <row r="575" s="13" customFormat="1">
      <c r="B575" s="258"/>
      <c r="C575" s="259"/>
      <c r="D575" s="244" t="s">
        <v>162</v>
      </c>
      <c r="E575" s="260" t="s">
        <v>1</v>
      </c>
      <c r="F575" s="261" t="s">
        <v>156</v>
      </c>
      <c r="G575" s="259"/>
      <c r="H575" s="262">
        <v>4</v>
      </c>
      <c r="I575" s="263"/>
      <c r="J575" s="259"/>
      <c r="K575" s="259"/>
      <c r="L575" s="264"/>
      <c r="M575" s="265"/>
      <c r="N575" s="266"/>
      <c r="O575" s="266"/>
      <c r="P575" s="266"/>
      <c r="Q575" s="266"/>
      <c r="R575" s="266"/>
      <c r="S575" s="266"/>
      <c r="T575" s="266"/>
      <c r="U575" s="267"/>
      <c r="AT575" s="268" t="s">
        <v>162</v>
      </c>
      <c r="AU575" s="268" t="s">
        <v>98</v>
      </c>
      <c r="AV575" s="13" t="s">
        <v>98</v>
      </c>
      <c r="AW575" s="13" t="s">
        <v>48</v>
      </c>
      <c r="AX575" s="13" t="s">
        <v>91</v>
      </c>
      <c r="AY575" s="268" t="s">
        <v>148</v>
      </c>
    </row>
    <row r="576" s="1" customFormat="1" ht="16.5" customHeight="1">
      <c r="B576" s="39"/>
      <c r="C576" s="280" t="s">
        <v>687</v>
      </c>
      <c r="D576" s="280" t="s">
        <v>232</v>
      </c>
      <c r="E576" s="281" t="s">
        <v>688</v>
      </c>
      <c r="F576" s="282" t="s">
        <v>689</v>
      </c>
      <c r="G576" s="283" t="s">
        <v>555</v>
      </c>
      <c r="H576" s="284">
        <v>2</v>
      </c>
      <c r="I576" s="285"/>
      <c r="J576" s="286">
        <f>ROUND(I576*H576,2)</f>
        <v>0</v>
      </c>
      <c r="K576" s="282" t="s">
        <v>155</v>
      </c>
      <c r="L576" s="287"/>
      <c r="M576" s="288" t="s">
        <v>1</v>
      </c>
      <c r="N576" s="289" t="s">
        <v>56</v>
      </c>
      <c r="O576" s="87"/>
      <c r="P576" s="240">
        <f>O576*H576</f>
        <v>0</v>
      </c>
      <c r="Q576" s="240">
        <v>0.00064999999999999997</v>
      </c>
      <c r="R576" s="240">
        <f>Q576*H576</f>
        <v>0.0012999999999999999</v>
      </c>
      <c r="S576" s="240">
        <v>0</v>
      </c>
      <c r="T576" s="240">
        <f>S576*H576</f>
        <v>0</v>
      </c>
      <c r="U576" s="241" t="s">
        <v>1</v>
      </c>
      <c r="AR576" s="242" t="s">
        <v>207</v>
      </c>
      <c r="AT576" s="242" t="s">
        <v>232</v>
      </c>
      <c r="AU576" s="242" t="s">
        <v>98</v>
      </c>
      <c r="AY576" s="17" t="s">
        <v>148</v>
      </c>
      <c r="BE576" s="243">
        <f>IF(N576="základní",J576,0)</f>
        <v>0</v>
      </c>
      <c r="BF576" s="243">
        <f>IF(N576="snížená",J576,0)</f>
        <v>0</v>
      </c>
      <c r="BG576" s="243">
        <f>IF(N576="zákl. přenesená",J576,0)</f>
        <v>0</v>
      </c>
      <c r="BH576" s="243">
        <f>IF(N576="sníž. přenesená",J576,0)</f>
        <v>0</v>
      </c>
      <c r="BI576" s="243">
        <f>IF(N576="nulová",J576,0)</f>
        <v>0</v>
      </c>
      <c r="BJ576" s="17" t="s">
        <v>23</v>
      </c>
      <c r="BK576" s="243">
        <f>ROUND(I576*H576,2)</f>
        <v>0</v>
      </c>
      <c r="BL576" s="17" t="s">
        <v>156</v>
      </c>
      <c r="BM576" s="242" t="s">
        <v>690</v>
      </c>
    </row>
    <row r="577" s="1" customFormat="1">
      <c r="B577" s="39"/>
      <c r="C577" s="40"/>
      <c r="D577" s="244" t="s">
        <v>158</v>
      </c>
      <c r="E577" s="40"/>
      <c r="F577" s="245" t="s">
        <v>689</v>
      </c>
      <c r="G577" s="40"/>
      <c r="H577" s="40"/>
      <c r="I577" s="150"/>
      <c r="J577" s="40"/>
      <c r="K577" s="40"/>
      <c r="L577" s="44"/>
      <c r="M577" s="246"/>
      <c r="N577" s="87"/>
      <c r="O577" s="87"/>
      <c r="P577" s="87"/>
      <c r="Q577" s="87"/>
      <c r="R577" s="87"/>
      <c r="S577" s="87"/>
      <c r="T577" s="87"/>
      <c r="U577" s="88"/>
      <c r="AT577" s="17" t="s">
        <v>158</v>
      </c>
      <c r="AU577" s="17" t="s">
        <v>98</v>
      </c>
    </row>
    <row r="578" s="12" customFormat="1">
      <c r="B578" s="248"/>
      <c r="C578" s="249"/>
      <c r="D578" s="244" t="s">
        <v>162</v>
      </c>
      <c r="E578" s="250" t="s">
        <v>1</v>
      </c>
      <c r="F578" s="251" t="s">
        <v>229</v>
      </c>
      <c r="G578" s="249"/>
      <c r="H578" s="250" t="s">
        <v>1</v>
      </c>
      <c r="I578" s="252"/>
      <c r="J578" s="249"/>
      <c r="K578" s="249"/>
      <c r="L578" s="253"/>
      <c r="M578" s="254"/>
      <c r="N578" s="255"/>
      <c r="O578" s="255"/>
      <c r="P578" s="255"/>
      <c r="Q578" s="255"/>
      <c r="R578" s="255"/>
      <c r="S578" s="255"/>
      <c r="T578" s="255"/>
      <c r="U578" s="256"/>
      <c r="AT578" s="257" t="s">
        <v>162</v>
      </c>
      <c r="AU578" s="257" t="s">
        <v>98</v>
      </c>
      <c r="AV578" s="12" t="s">
        <v>23</v>
      </c>
      <c r="AW578" s="12" t="s">
        <v>48</v>
      </c>
      <c r="AX578" s="12" t="s">
        <v>91</v>
      </c>
      <c r="AY578" s="257" t="s">
        <v>148</v>
      </c>
    </row>
    <row r="579" s="13" customFormat="1">
      <c r="B579" s="258"/>
      <c r="C579" s="259"/>
      <c r="D579" s="244" t="s">
        <v>162</v>
      </c>
      <c r="E579" s="260" t="s">
        <v>1</v>
      </c>
      <c r="F579" s="261" t="s">
        <v>98</v>
      </c>
      <c r="G579" s="259"/>
      <c r="H579" s="262">
        <v>2</v>
      </c>
      <c r="I579" s="263"/>
      <c r="J579" s="259"/>
      <c r="K579" s="259"/>
      <c r="L579" s="264"/>
      <c r="M579" s="265"/>
      <c r="N579" s="266"/>
      <c r="O579" s="266"/>
      <c r="P579" s="266"/>
      <c r="Q579" s="266"/>
      <c r="R579" s="266"/>
      <c r="S579" s="266"/>
      <c r="T579" s="266"/>
      <c r="U579" s="267"/>
      <c r="AT579" s="268" t="s">
        <v>162</v>
      </c>
      <c r="AU579" s="268" t="s">
        <v>98</v>
      </c>
      <c r="AV579" s="13" t="s">
        <v>98</v>
      </c>
      <c r="AW579" s="13" t="s">
        <v>48</v>
      </c>
      <c r="AX579" s="13" t="s">
        <v>91</v>
      </c>
      <c r="AY579" s="268" t="s">
        <v>148</v>
      </c>
    </row>
    <row r="580" s="1" customFormat="1" ht="16.5" customHeight="1">
      <c r="B580" s="39"/>
      <c r="C580" s="280" t="s">
        <v>691</v>
      </c>
      <c r="D580" s="280" t="s">
        <v>232</v>
      </c>
      <c r="E580" s="281" t="s">
        <v>692</v>
      </c>
      <c r="F580" s="282" t="s">
        <v>693</v>
      </c>
      <c r="G580" s="283" t="s">
        <v>555</v>
      </c>
      <c r="H580" s="284">
        <v>1</v>
      </c>
      <c r="I580" s="285"/>
      <c r="J580" s="286">
        <f>ROUND(I580*H580,2)</f>
        <v>0</v>
      </c>
      <c r="K580" s="282" t="s">
        <v>1</v>
      </c>
      <c r="L580" s="287"/>
      <c r="M580" s="288" t="s">
        <v>1</v>
      </c>
      <c r="N580" s="289" t="s">
        <v>56</v>
      </c>
      <c r="O580" s="87"/>
      <c r="P580" s="240">
        <f>O580*H580</f>
        <v>0</v>
      </c>
      <c r="Q580" s="240">
        <v>0.0015399999999999999</v>
      </c>
      <c r="R580" s="240">
        <f>Q580*H580</f>
        <v>0.0015399999999999999</v>
      </c>
      <c r="S580" s="240">
        <v>0</v>
      </c>
      <c r="T580" s="240">
        <f>S580*H580</f>
        <v>0</v>
      </c>
      <c r="U580" s="241" t="s">
        <v>1</v>
      </c>
      <c r="AR580" s="242" t="s">
        <v>207</v>
      </c>
      <c r="AT580" s="242" t="s">
        <v>232</v>
      </c>
      <c r="AU580" s="242" t="s">
        <v>98</v>
      </c>
      <c r="AY580" s="17" t="s">
        <v>148</v>
      </c>
      <c r="BE580" s="243">
        <f>IF(N580="základní",J580,0)</f>
        <v>0</v>
      </c>
      <c r="BF580" s="243">
        <f>IF(N580="snížená",J580,0)</f>
        <v>0</v>
      </c>
      <c r="BG580" s="243">
        <f>IF(N580="zákl. přenesená",J580,0)</f>
        <v>0</v>
      </c>
      <c r="BH580" s="243">
        <f>IF(N580="sníž. přenesená",J580,0)</f>
        <v>0</v>
      </c>
      <c r="BI580" s="243">
        <f>IF(N580="nulová",J580,0)</f>
        <v>0</v>
      </c>
      <c r="BJ580" s="17" t="s">
        <v>23</v>
      </c>
      <c r="BK580" s="243">
        <f>ROUND(I580*H580,2)</f>
        <v>0</v>
      </c>
      <c r="BL580" s="17" t="s">
        <v>156</v>
      </c>
      <c r="BM580" s="242" t="s">
        <v>694</v>
      </c>
    </row>
    <row r="581" s="1" customFormat="1">
      <c r="B581" s="39"/>
      <c r="C581" s="40"/>
      <c r="D581" s="244" t="s">
        <v>158</v>
      </c>
      <c r="E581" s="40"/>
      <c r="F581" s="245" t="s">
        <v>695</v>
      </c>
      <c r="G581" s="40"/>
      <c r="H581" s="40"/>
      <c r="I581" s="150"/>
      <c r="J581" s="40"/>
      <c r="K581" s="40"/>
      <c r="L581" s="44"/>
      <c r="M581" s="246"/>
      <c r="N581" s="87"/>
      <c r="O581" s="87"/>
      <c r="P581" s="87"/>
      <c r="Q581" s="87"/>
      <c r="R581" s="87"/>
      <c r="S581" s="87"/>
      <c r="T581" s="87"/>
      <c r="U581" s="88"/>
      <c r="AT581" s="17" t="s">
        <v>158</v>
      </c>
      <c r="AU581" s="17" t="s">
        <v>98</v>
      </c>
    </row>
    <row r="582" s="12" customFormat="1">
      <c r="B582" s="248"/>
      <c r="C582" s="249"/>
      <c r="D582" s="244" t="s">
        <v>162</v>
      </c>
      <c r="E582" s="250" t="s">
        <v>1</v>
      </c>
      <c r="F582" s="251" t="s">
        <v>229</v>
      </c>
      <c r="G582" s="249"/>
      <c r="H582" s="250" t="s">
        <v>1</v>
      </c>
      <c r="I582" s="252"/>
      <c r="J582" s="249"/>
      <c r="K582" s="249"/>
      <c r="L582" s="253"/>
      <c r="M582" s="254"/>
      <c r="N582" s="255"/>
      <c r="O582" s="255"/>
      <c r="P582" s="255"/>
      <c r="Q582" s="255"/>
      <c r="R582" s="255"/>
      <c r="S582" s="255"/>
      <c r="T582" s="255"/>
      <c r="U582" s="256"/>
      <c r="AT582" s="257" t="s">
        <v>162</v>
      </c>
      <c r="AU582" s="257" t="s">
        <v>98</v>
      </c>
      <c r="AV582" s="12" t="s">
        <v>23</v>
      </c>
      <c r="AW582" s="12" t="s">
        <v>48</v>
      </c>
      <c r="AX582" s="12" t="s">
        <v>91</v>
      </c>
      <c r="AY582" s="257" t="s">
        <v>148</v>
      </c>
    </row>
    <row r="583" s="13" customFormat="1">
      <c r="B583" s="258"/>
      <c r="C583" s="259"/>
      <c r="D583" s="244" t="s">
        <v>162</v>
      </c>
      <c r="E583" s="260" t="s">
        <v>1</v>
      </c>
      <c r="F583" s="261" t="s">
        <v>23</v>
      </c>
      <c r="G583" s="259"/>
      <c r="H583" s="262">
        <v>1</v>
      </c>
      <c r="I583" s="263"/>
      <c r="J583" s="259"/>
      <c r="K583" s="259"/>
      <c r="L583" s="264"/>
      <c r="M583" s="265"/>
      <c r="N583" s="266"/>
      <c r="O583" s="266"/>
      <c r="P583" s="266"/>
      <c r="Q583" s="266"/>
      <c r="R583" s="266"/>
      <c r="S583" s="266"/>
      <c r="T583" s="266"/>
      <c r="U583" s="267"/>
      <c r="AT583" s="268" t="s">
        <v>162</v>
      </c>
      <c r="AU583" s="268" t="s">
        <v>98</v>
      </c>
      <c r="AV583" s="13" t="s">
        <v>98</v>
      </c>
      <c r="AW583" s="13" t="s">
        <v>48</v>
      </c>
      <c r="AX583" s="13" t="s">
        <v>91</v>
      </c>
      <c r="AY583" s="268" t="s">
        <v>148</v>
      </c>
    </row>
    <row r="584" s="1" customFormat="1" ht="24" customHeight="1">
      <c r="B584" s="39"/>
      <c r="C584" s="231" t="s">
        <v>696</v>
      </c>
      <c r="D584" s="231" t="s">
        <v>151</v>
      </c>
      <c r="E584" s="232" t="s">
        <v>697</v>
      </c>
      <c r="F584" s="233" t="s">
        <v>698</v>
      </c>
      <c r="G584" s="234" t="s">
        <v>202</v>
      </c>
      <c r="H584" s="235">
        <v>0.63700000000000001</v>
      </c>
      <c r="I584" s="236"/>
      <c r="J584" s="237">
        <f>ROUND(I584*H584,2)</f>
        <v>0</v>
      </c>
      <c r="K584" s="233" t="s">
        <v>155</v>
      </c>
      <c r="L584" s="44"/>
      <c r="M584" s="238" t="s">
        <v>1</v>
      </c>
      <c r="N584" s="239" t="s">
        <v>56</v>
      </c>
      <c r="O584" s="87"/>
      <c r="P584" s="240">
        <f>O584*H584</f>
        <v>0</v>
      </c>
      <c r="Q584" s="240">
        <v>0</v>
      </c>
      <c r="R584" s="240">
        <f>Q584*H584</f>
        <v>0</v>
      </c>
      <c r="S584" s="240">
        <v>0</v>
      </c>
      <c r="T584" s="240">
        <f>S584*H584</f>
        <v>0</v>
      </c>
      <c r="U584" s="241" t="s">
        <v>1</v>
      </c>
      <c r="AR584" s="242" t="s">
        <v>156</v>
      </c>
      <c r="AT584" s="242" t="s">
        <v>151</v>
      </c>
      <c r="AU584" s="242" t="s">
        <v>98</v>
      </c>
      <c r="AY584" s="17" t="s">
        <v>148</v>
      </c>
      <c r="BE584" s="243">
        <f>IF(N584="základní",J584,0)</f>
        <v>0</v>
      </c>
      <c r="BF584" s="243">
        <f>IF(N584="snížená",J584,0)</f>
        <v>0</v>
      </c>
      <c r="BG584" s="243">
        <f>IF(N584="zákl. přenesená",J584,0)</f>
        <v>0</v>
      </c>
      <c r="BH584" s="243">
        <f>IF(N584="sníž. přenesená",J584,0)</f>
        <v>0</v>
      </c>
      <c r="BI584" s="243">
        <f>IF(N584="nulová",J584,0)</f>
        <v>0</v>
      </c>
      <c r="BJ584" s="17" t="s">
        <v>23</v>
      </c>
      <c r="BK584" s="243">
        <f>ROUND(I584*H584,2)</f>
        <v>0</v>
      </c>
      <c r="BL584" s="17" t="s">
        <v>156</v>
      </c>
      <c r="BM584" s="242" t="s">
        <v>699</v>
      </c>
    </row>
    <row r="585" s="1" customFormat="1">
      <c r="B585" s="39"/>
      <c r="C585" s="40"/>
      <c r="D585" s="244" t="s">
        <v>158</v>
      </c>
      <c r="E585" s="40"/>
      <c r="F585" s="245" t="s">
        <v>700</v>
      </c>
      <c r="G585" s="40"/>
      <c r="H585" s="40"/>
      <c r="I585" s="150"/>
      <c r="J585" s="40"/>
      <c r="K585" s="40"/>
      <c r="L585" s="44"/>
      <c r="M585" s="246"/>
      <c r="N585" s="87"/>
      <c r="O585" s="87"/>
      <c r="P585" s="87"/>
      <c r="Q585" s="87"/>
      <c r="R585" s="87"/>
      <c r="S585" s="87"/>
      <c r="T585" s="87"/>
      <c r="U585" s="88"/>
      <c r="AT585" s="17" t="s">
        <v>158</v>
      </c>
      <c r="AU585" s="17" t="s">
        <v>98</v>
      </c>
    </row>
    <row r="586" s="1" customFormat="1">
      <c r="B586" s="39"/>
      <c r="C586" s="40"/>
      <c r="D586" s="244" t="s">
        <v>160</v>
      </c>
      <c r="E586" s="40"/>
      <c r="F586" s="247" t="s">
        <v>657</v>
      </c>
      <c r="G586" s="40"/>
      <c r="H586" s="40"/>
      <c r="I586" s="150"/>
      <c r="J586" s="40"/>
      <c r="K586" s="40"/>
      <c r="L586" s="44"/>
      <c r="M586" s="246"/>
      <c r="N586" s="87"/>
      <c r="O586" s="87"/>
      <c r="P586" s="87"/>
      <c r="Q586" s="87"/>
      <c r="R586" s="87"/>
      <c r="S586" s="87"/>
      <c r="T586" s="87"/>
      <c r="U586" s="88"/>
      <c r="AT586" s="17" t="s">
        <v>160</v>
      </c>
      <c r="AU586" s="17" t="s">
        <v>98</v>
      </c>
    </row>
    <row r="587" s="11" customFormat="1" ht="22.8" customHeight="1">
      <c r="B587" s="215"/>
      <c r="C587" s="216"/>
      <c r="D587" s="217" t="s">
        <v>90</v>
      </c>
      <c r="E587" s="229" t="s">
        <v>701</v>
      </c>
      <c r="F587" s="229" t="s">
        <v>702</v>
      </c>
      <c r="G587" s="216"/>
      <c r="H587" s="216"/>
      <c r="I587" s="219"/>
      <c r="J587" s="230">
        <f>BK587</f>
        <v>0</v>
      </c>
      <c r="K587" s="216"/>
      <c r="L587" s="221"/>
      <c r="M587" s="222"/>
      <c r="N587" s="223"/>
      <c r="O587" s="223"/>
      <c r="P587" s="224">
        <f>SUM(P588:P675)</f>
        <v>0</v>
      </c>
      <c r="Q587" s="223"/>
      <c r="R587" s="224">
        <f>SUM(R588:R675)</f>
        <v>6.3871064999999998</v>
      </c>
      <c r="S587" s="223"/>
      <c r="T587" s="224">
        <f>SUM(T588:T675)</f>
        <v>0</v>
      </c>
      <c r="U587" s="225"/>
      <c r="AR587" s="226" t="s">
        <v>23</v>
      </c>
      <c r="AT587" s="227" t="s">
        <v>90</v>
      </c>
      <c r="AU587" s="227" t="s">
        <v>23</v>
      </c>
      <c r="AY587" s="226" t="s">
        <v>148</v>
      </c>
      <c r="BK587" s="228">
        <f>SUM(BK588:BK675)</f>
        <v>0</v>
      </c>
    </row>
    <row r="588" s="1" customFormat="1" ht="24" customHeight="1">
      <c r="B588" s="39"/>
      <c r="C588" s="231" t="s">
        <v>703</v>
      </c>
      <c r="D588" s="231" t="s">
        <v>151</v>
      </c>
      <c r="E588" s="232" t="s">
        <v>704</v>
      </c>
      <c r="F588" s="233" t="s">
        <v>705</v>
      </c>
      <c r="G588" s="234" t="s">
        <v>261</v>
      </c>
      <c r="H588" s="235">
        <v>287</v>
      </c>
      <c r="I588" s="236"/>
      <c r="J588" s="237">
        <f>ROUND(I588*H588,2)</f>
        <v>0</v>
      </c>
      <c r="K588" s="233" t="s">
        <v>155</v>
      </c>
      <c r="L588" s="44"/>
      <c r="M588" s="238" t="s">
        <v>1</v>
      </c>
      <c r="N588" s="239" t="s">
        <v>56</v>
      </c>
      <c r="O588" s="87"/>
      <c r="P588" s="240">
        <f>O588*H588</f>
        <v>0</v>
      </c>
      <c r="Q588" s="240">
        <v>0.00010000000000000001</v>
      </c>
      <c r="R588" s="240">
        <f>Q588*H588</f>
        <v>0.0287</v>
      </c>
      <c r="S588" s="240">
        <v>0</v>
      </c>
      <c r="T588" s="240">
        <f>S588*H588</f>
        <v>0</v>
      </c>
      <c r="U588" s="241" t="s">
        <v>1</v>
      </c>
      <c r="AR588" s="242" t="s">
        <v>156</v>
      </c>
      <c r="AT588" s="242" t="s">
        <v>151</v>
      </c>
      <c r="AU588" s="242" t="s">
        <v>98</v>
      </c>
      <c r="AY588" s="17" t="s">
        <v>148</v>
      </c>
      <c r="BE588" s="243">
        <f>IF(N588="základní",J588,0)</f>
        <v>0</v>
      </c>
      <c r="BF588" s="243">
        <f>IF(N588="snížená",J588,0)</f>
        <v>0</v>
      </c>
      <c r="BG588" s="243">
        <f>IF(N588="zákl. přenesená",J588,0)</f>
        <v>0</v>
      </c>
      <c r="BH588" s="243">
        <f>IF(N588="sníž. přenesená",J588,0)</f>
        <v>0</v>
      </c>
      <c r="BI588" s="243">
        <f>IF(N588="nulová",J588,0)</f>
        <v>0</v>
      </c>
      <c r="BJ588" s="17" t="s">
        <v>23</v>
      </c>
      <c r="BK588" s="243">
        <f>ROUND(I588*H588,2)</f>
        <v>0</v>
      </c>
      <c r="BL588" s="17" t="s">
        <v>156</v>
      </c>
      <c r="BM588" s="242" t="s">
        <v>706</v>
      </c>
    </row>
    <row r="589" s="1" customFormat="1">
      <c r="B589" s="39"/>
      <c r="C589" s="40"/>
      <c r="D589" s="244" t="s">
        <v>158</v>
      </c>
      <c r="E589" s="40"/>
      <c r="F589" s="245" t="s">
        <v>707</v>
      </c>
      <c r="G589" s="40"/>
      <c r="H589" s="40"/>
      <c r="I589" s="150"/>
      <c r="J589" s="40"/>
      <c r="K589" s="40"/>
      <c r="L589" s="44"/>
      <c r="M589" s="246"/>
      <c r="N589" s="87"/>
      <c r="O589" s="87"/>
      <c r="P589" s="87"/>
      <c r="Q589" s="87"/>
      <c r="R589" s="87"/>
      <c r="S589" s="87"/>
      <c r="T589" s="87"/>
      <c r="U589" s="88"/>
      <c r="AT589" s="17" t="s">
        <v>158</v>
      </c>
      <c r="AU589" s="17" t="s">
        <v>98</v>
      </c>
    </row>
    <row r="590" s="1" customFormat="1">
      <c r="B590" s="39"/>
      <c r="C590" s="40"/>
      <c r="D590" s="244" t="s">
        <v>160</v>
      </c>
      <c r="E590" s="40"/>
      <c r="F590" s="247" t="s">
        <v>708</v>
      </c>
      <c r="G590" s="40"/>
      <c r="H590" s="40"/>
      <c r="I590" s="150"/>
      <c r="J590" s="40"/>
      <c r="K590" s="40"/>
      <c r="L590" s="44"/>
      <c r="M590" s="246"/>
      <c r="N590" s="87"/>
      <c r="O590" s="87"/>
      <c r="P590" s="87"/>
      <c r="Q590" s="87"/>
      <c r="R590" s="87"/>
      <c r="S590" s="87"/>
      <c r="T590" s="87"/>
      <c r="U590" s="88"/>
      <c r="AT590" s="17" t="s">
        <v>160</v>
      </c>
      <c r="AU590" s="17" t="s">
        <v>98</v>
      </c>
    </row>
    <row r="591" s="12" customFormat="1">
      <c r="B591" s="248"/>
      <c r="C591" s="249"/>
      <c r="D591" s="244" t="s">
        <v>162</v>
      </c>
      <c r="E591" s="250" t="s">
        <v>1</v>
      </c>
      <c r="F591" s="251" t="s">
        <v>709</v>
      </c>
      <c r="G591" s="249"/>
      <c r="H591" s="250" t="s">
        <v>1</v>
      </c>
      <c r="I591" s="252"/>
      <c r="J591" s="249"/>
      <c r="K591" s="249"/>
      <c r="L591" s="253"/>
      <c r="M591" s="254"/>
      <c r="N591" s="255"/>
      <c r="O591" s="255"/>
      <c r="P591" s="255"/>
      <c r="Q591" s="255"/>
      <c r="R591" s="255"/>
      <c r="S591" s="255"/>
      <c r="T591" s="255"/>
      <c r="U591" s="256"/>
      <c r="AT591" s="257" t="s">
        <v>162</v>
      </c>
      <c r="AU591" s="257" t="s">
        <v>98</v>
      </c>
      <c r="AV591" s="12" t="s">
        <v>23</v>
      </c>
      <c r="AW591" s="12" t="s">
        <v>48</v>
      </c>
      <c r="AX591" s="12" t="s">
        <v>91</v>
      </c>
      <c r="AY591" s="257" t="s">
        <v>148</v>
      </c>
    </row>
    <row r="592" s="13" customFormat="1">
      <c r="B592" s="258"/>
      <c r="C592" s="259"/>
      <c r="D592" s="244" t="s">
        <v>162</v>
      </c>
      <c r="E592" s="260" t="s">
        <v>1</v>
      </c>
      <c r="F592" s="261" t="s">
        <v>323</v>
      </c>
      <c r="G592" s="259"/>
      <c r="H592" s="262">
        <v>287</v>
      </c>
      <c r="I592" s="263"/>
      <c r="J592" s="259"/>
      <c r="K592" s="259"/>
      <c r="L592" s="264"/>
      <c r="M592" s="265"/>
      <c r="N592" s="266"/>
      <c r="O592" s="266"/>
      <c r="P592" s="266"/>
      <c r="Q592" s="266"/>
      <c r="R592" s="266"/>
      <c r="S592" s="266"/>
      <c r="T592" s="266"/>
      <c r="U592" s="267"/>
      <c r="AT592" s="268" t="s">
        <v>162</v>
      </c>
      <c r="AU592" s="268" t="s">
        <v>98</v>
      </c>
      <c r="AV592" s="13" t="s">
        <v>98</v>
      </c>
      <c r="AW592" s="13" t="s">
        <v>48</v>
      </c>
      <c r="AX592" s="13" t="s">
        <v>91</v>
      </c>
      <c r="AY592" s="268" t="s">
        <v>148</v>
      </c>
    </row>
    <row r="593" s="1" customFormat="1" ht="24" customHeight="1">
      <c r="B593" s="39"/>
      <c r="C593" s="280" t="s">
        <v>658</v>
      </c>
      <c r="D593" s="280" t="s">
        <v>232</v>
      </c>
      <c r="E593" s="281" t="s">
        <v>710</v>
      </c>
      <c r="F593" s="282" t="s">
        <v>711</v>
      </c>
      <c r="G593" s="283" t="s">
        <v>261</v>
      </c>
      <c r="H593" s="284">
        <v>315.69999999999999</v>
      </c>
      <c r="I593" s="285"/>
      <c r="J593" s="286">
        <f>ROUND(I593*H593,2)</f>
        <v>0</v>
      </c>
      <c r="K593" s="282" t="s">
        <v>155</v>
      </c>
      <c r="L593" s="287"/>
      <c r="M593" s="288" t="s">
        <v>1</v>
      </c>
      <c r="N593" s="289" t="s">
        <v>56</v>
      </c>
      <c r="O593" s="87"/>
      <c r="P593" s="240">
        <f>O593*H593</f>
        <v>0</v>
      </c>
      <c r="Q593" s="240">
        <v>0.00029999999999999997</v>
      </c>
      <c r="R593" s="240">
        <f>Q593*H593</f>
        <v>0.094709999999999989</v>
      </c>
      <c r="S593" s="240">
        <v>0</v>
      </c>
      <c r="T593" s="240">
        <f>S593*H593</f>
        <v>0</v>
      </c>
      <c r="U593" s="241" t="s">
        <v>1</v>
      </c>
      <c r="AR593" s="242" t="s">
        <v>207</v>
      </c>
      <c r="AT593" s="242" t="s">
        <v>232</v>
      </c>
      <c r="AU593" s="242" t="s">
        <v>98</v>
      </c>
      <c r="AY593" s="17" t="s">
        <v>148</v>
      </c>
      <c r="BE593" s="243">
        <f>IF(N593="základní",J593,0)</f>
        <v>0</v>
      </c>
      <c r="BF593" s="243">
        <f>IF(N593="snížená",J593,0)</f>
        <v>0</v>
      </c>
      <c r="BG593" s="243">
        <f>IF(N593="zákl. přenesená",J593,0)</f>
        <v>0</v>
      </c>
      <c r="BH593" s="243">
        <f>IF(N593="sníž. přenesená",J593,0)</f>
        <v>0</v>
      </c>
      <c r="BI593" s="243">
        <f>IF(N593="nulová",J593,0)</f>
        <v>0</v>
      </c>
      <c r="BJ593" s="17" t="s">
        <v>23</v>
      </c>
      <c r="BK593" s="243">
        <f>ROUND(I593*H593,2)</f>
        <v>0</v>
      </c>
      <c r="BL593" s="17" t="s">
        <v>156</v>
      </c>
      <c r="BM593" s="242" t="s">
        <v>712</v>
      </c>
    </row>
    <row r="594" s="1" customFormat="1">
      <c r="B594" s="39"/>
      <c r="C594" s="40"/>
      <c r="D594" s="244" t="s">
        <v>158</v>
      </c>
      <c r="E594" s="40"/>
      <c r="F594" s="245" t="s">
        <v>711</v>
      </c>
      <c r="G594" s="40"/>
      <c r="H594" s="40"/>
      <c r="I594" s="150"/>
      <c r="J594" s="40"/>
      <c r="K594" s="40"/>
      <c r="L594" s="44"/>
      <c r="M594" s="246"/>
      <c r="N594" s="87"/>
      <c r="O594" s="87"/>
      <c r="P594" s="87"/>
      <c r="Q594" s="87"/>
      <c r="R594" s="87"/>
      <c r="S594" s="87"/>
      <c r="T594" s="87"/>
      <c r="U594" s="88"/>
      <c r="AT594" s="17" t="s">
        <v>158</v>
      </c>
      <c r="AU594" s="17" t="s">
        <v>98</v>
      </c>
    </row>
    <row r="595" s="12" customFormat="1">
      <c r="B595" s="248"/>
      <c r="C595" s="249"/>
      <c r="D595" s="244" t="s">
        <v>162</v>
      </c>
      <c r="E595" s="250" t="s">
        <v>1</v>
      </c>
      <c r="F595" s="251" t="s">
        <v>709</v>
      </c>
      <c r="G595" s="249"/>
      <c r="H595" s="250" t="s">
        <v>1</v>
      </c>
      <c r="I595" s="252"/>
      <c r="J595" s="249"/>
      <c r="K595" s="249"/>
      <c r="L595" s="253"/>
      <c r="M595" s="254"/>
      <c r="N595" s="255"/>
      <c r="O595" s="255"/>
      <c r="P595" s="255"/>
      <c r="Q595" s="255"/>
      <c r="R595" s="255"/>
      <c r="S595" s="255"/>
      <c r="T595" s="255"/>
      <c r="U595" s="256"/>
      <c r="AT595" s="257" t="s">
        <v>162</v>
      </c>
      <c r="AU595" s="257" t="s">
        <v>98</v>
      </c>
      <c r="AV595" s="12" t="s">
        <v>23</v>
      </c>
      <c r="AW595" s="12" t="s">
        <v>48</v>
      </c>
      <c r="AX595" s="12" t="s">
        <v>91</v>
      </c>
      <c r="AY595" s="257" t="s">
        <v>148</v>
      </c>
    </row>
    <row r="596" s="13" customFormat="1">
      <c r="B596" s="258"/>
      <c r="C596" s="259"/>
      <c r="D596" s="244" t="s">
        <v>162</v>
      </c>
      <c r="E596" s="260" t="s">
        <v>1</v>
      </c>
      <c r="F596" s="261" t="s">
        <v>713</v>
      </c>
      <c r="G596" s="259"/>
      <c r="H596" s="262">
        <v>315.70000000000005</v>
      </c>
      <c r="I596" s="263"/>
      <c r="J596" s="259"/>
      <c r="K596" s="259"/>
      <c r="L596" s="264"/>
      <c r="M596" s="265"/>
      <c r="N596" s="266"/>
      <c r="O596" s="266"/>
      <c r="P596" s="266"/>
      <c r="Q596" s="266"/>
      <c r="R596" s="266"/>
      <c r="S596" s="266"/>
      <c r="T596" s="266"/>
      <c r="U596" s="267"/>
      <c r="AT596" s="268" t="s">
        <v>162</v>
      </c>
      <c r="AU596" s="268" t="s">
        <v>98</v>
      </c>
      <c r="AV596" s="13" t="s">
        <v>98</v>
      </c>
      <c r="AW596" s="13" t="s">
        <v>48</v>
      </c>
      <c r="AX596" s="13" t="s">
        <v>91</v>
      </c>
      <c r="AY596" s="268" t="s">
        <v>148</v>
      </c>
    </row>
    <row r="597" s="1" customFormat="1" ht="24" customHeight="1">
      <c r="B597" s="39"/>
      <c r="C597" s="231" t="s">
        <v>714</v>
      </c>
      <c r="D597" s="231" t="s">
        <v>151</v>
      </c>
      <c r="E597" s="232" t="s">
        <v>715</v>
      </c>
      <c r="F597" s="233" t="s">
        <v>716</v>
      </c>
      <c r="G597" s="234" t="s">
        <v>261</v>
      </c>
      <c r="H597" s="235">
        <v>9.5</v>
      </c>
      <c r="I597" s="236"/>
      <c r="J597" s="237">
        <f>ROUND(I597*H597,2)</f>
        <v>0</v>
      </c>
      <c r="K597" s="233" t="s">
        <v>155</v>
      </c>
      <c r="L597" s="44"/>
      <c r="M597" s="238" t="s">
        <v>1</v>
      </c>
      <c r="N597" s="239" t="s">
        <v>56</v>
      </c>
      <c r="O597" s="87"/>
      <c r="P597" s="240">
        <f>O597*H597</f>
        <v>0</v>
      </c>
      <c r="Q597" s="240">
        <v>0.00068999999999999997</v>
      </c>
      <c r="R597" s="240">
        <f>Q597*H597</f>
        <v>0.0065550000000000001</v>
      </c>
      <c r="S597" s="240">
        <v>0</v>
      </c>
      <c r="T597" s="240">
        <f>S597*H597</f>
        <v>0</v>
      </c>
      <c r="U597" s="241" t="s">
        <v>1</v>
      </c>
      <c r="AR597" s="242" t="s">
        <v>258</v>
      </c>
      <c r="AT597" s="242" t="s">
        <v>151</v>
      </c>
      <c r="AU597" s="242" t="s">
        <v>98</v>
      </c>
      <c r="AY597" s="17" t="s">
        <v>148</v>
      </c>
      <c r="BE597" s="243">
        <f>IF(N597="základní",J597,0)</f>
        <v>0</v>
      </c>
      <c r="BF597" s="243">
        <f>IF(N597="snížená",J597,0)</f>
        <v>0</v>
      </c>
      <c r="BG597" s="243">
        <f>IF(N597="zákl. přenesená",J597,0)</f>
        <v>0</v>
      </c>
      <c r="BH597" s="243">
        <f>IF(N597="sníž. přenesená",J597,0)</f>
        <v>0</v>
      </c>
      <c r="BI597" s="243">
        <f>IF(N597="nulová",J597,0)</f>
        <v>0</v>
      </c>
      <c r="BJ597" s="17" t="s">
        <v>23</v>
      </c>
      <c r="BK597" s="243">
        <f>ROUND(I597*H597,2)</f>
        <v>0</v>
      </c>
      <c r="BL597" s="17" t="s">
        <v>258</v>
      </c>
      <c r="BM597" s="242" t="s">
        <v>717</v>
      </c>
    </row>
    <row r="598" s="1" customFormat="1">
      <c r="B598" s="39"/>
      <c r="C598" s="40"/>
      <c r="D598" s="244" t="s">
        <v>158</v>
      </c>
      <c r="E598" s="40"/>
      <c r="F598" s="245" t="s">
        <v>718</v>
      </c>
      <c r="G598" s="40"/>
      <c r="H598" s="40"/>
      <c r="I598" s="150"/>
      <c r="J598" s="40"/>
      <c r="K598" s="40"/>
      <c r="L598" s="44"/>
      <c r="M598" s="246"/>
      <c r="N598" s="87"/>
      <c r="O598" s="87"/>
      <c r="P598" s="87"/>
      <c r="Q598" s="87"/>
      <c r="R598" s="87"/>
      <c r="S598" s="87"/>
      <c r="T598" s="87"/>
      <c r="U598" s="88"/>
      <c r="AT598" s="17" t="s">
        <v>158</v>
      </c>
      <c r="AU598" s="17" t="s">
        <v>98</v>
      </c>
    </row>
    <row r="599" s="12" customFormat="1">
      <c r="B599" s="248"/>
      <c r="C599" s="249"/>
      <c r="D599" s="244" t="s">
        <v>162</v>
      </c>
      <c r="E599" s="250" t="s">
        <v>1</v>
      </c>
      <c r="F599" s="251" t="s">
        <v>719</v>
      </c>
      <c r="G599" s="249"/>
      <c r="H599" s="250" t="s">
        <v>1</v>
      </c>
      <c r="I599" s="252"/>
      <c r="J599" s="249"/>
      <c r="K599" s="249"/>
      <c r="L599" s="253"/>
      <c r="M599" s="254"/>
      <c r="N599" s="255"/>
      <c r="O599" s="255"/>
      <c r="P599" s="255"/>
      <c r="Q599" s="255"/>
      <c r="R599" s="255"/>
      <c r="S599" s="255"/>
      <c r="T599" s="255"/>
      <c r="U599" s="256"/>
      <c r="AT599" s="257" t="s">
        <v>162</v>
      </c>
      <c r="AU599" s="257" t="s">
        <v>98</v>
      </c>
      <c r="AV599" s="12" t="s">
        <v>23</v>
      </c>
      <c r="AW599" s="12" t="s">
        <v>48</v>
      </c>
      <c r="AX599" s="12" t="s">
        <v>91</v>
      </c>
      <c r="AY599" s="257" t="s">
        <v>148</v>
      </c>
    </row>
    <row r="600" s="13" customFormat="1">
      <c r="B600" s="258"/>
      <c r="C600" s="259"/>
      <c r="D600" s="244" t="s">
        <v>162</v>
      </c>
      <c r="E600" s="260" t="s">
        <v>1</v>
      </c>
      <c r="F600" s="261" t="s">
        <v>720</v>
      </c>
      <c r="G600" s="259"/>
      <c r="H600" s="262">
        <v>9.5</v>
      </c>
      <c r="I600" s="263"/>
      <c r="J600" s="259"/>
      <c r="K600" s="259"/>
      <c r="L600" s="264"/>
      <c r="M600" s="265"/>
      <c r="N600" s="266"/>
      <c r="O600" s="266"/>
      <c r="P600" s="266"/>
      <c r="Q600" s="266"/>
      <c r="R600" s="266"/>
      <c r="S600" s="266"/>
      <c r="T600" s="266"/>
      <c r="U600" s="267"/>
      <c r="AT600" s="268" t="s">
        <v>162</v>
      </c>
      <c r="AU600" s="268" t="s">
        <v>98</v>
      </c>
      <c r="AV600" s="13" t="s">
        <v>98</v>
      </c>
      <c r="AW600" s="13" t="s">
        <v>48</v>
      </c>
      <c r="AX600" s="13" t="s">
        <v>91</v>
      </c>
      <c r="AY600" s="268" t="s">
        <v>148</v>
      </c>
    </row>
    <row r="601" s="1" customFormat="1" ht="24" customHeight="1">
      <c r="B601" s="39"/>
      <c r="C601" s="231" t="s">
        <v>721</v>
      </c>
      <c r="D601" s="231" t="s">
        <v>151</v>
      </c>
      <c r="E601" s="232" t="s">
        <v>722</v>
      </c>
      <c r="F601" s="233" t="s">
        <v>723</v>
      </c>
      <c r="G601" s="234" t="s">
        <v>395</v>
      </c>
      <c r="H601" s="235">
        <v>19</v>
      </c>
      <c r="I601" s="236"/>
      <c r="J601" s="237">
        <f>ROUND(I601*H601,2)</f>
        <v>0</v>
      </c>
      <c r="K601" s="233" t="s">
        <v>155</v>
      </c>
      <c r="L601" s="44"/>
      <c r="M601" s="238" t="s">
        <v>1</v>
      </c>
      <c r="N601" s="239" t="s">
        <v>56</v>
      </c>
      <c r="O601" s="87"/>
      <c r="P601" s="240">
        <f>O601*H601</f>
        <v>0</v>
      </c>
      <c r="Q601" s="240">
        <v>0.00025999999999999998</v>
      </c>
      <c r="R601" s="240">
        <f>Q601*H601</f>
        <v>0.0049399999999999999</v>
      </c>
      <c r="S601" s="240">
        <v>0</v>
      </c>
      <c r="T601" s="240">
        <f>S601*H601</f>
        <v>0</v>
      </c>
      <c r="U601" s="241" t="s">
        <v>1</v>
      </c>
      <c r="AR601" s="242" t="s">
        <v>258</v>
      </c>
      <c r="AT601" s="242" t="s">
        <v>151</v>
      </c>
      <c r="AU601" s="242" t="s">
        <v>98</v>
      </c>
      <c r="AY601" s="17" t="s">
        <v>148</v>
      </c>
      <c r="BE601" s="243">
        <f>IF(N601="základní",J601,0)</f>
        <v>0</v>
      </c>
      <c r="BF601" s="243">
        <f>IF(N601="snížená",J601,0)</f>
        <v>0</v>
      </c>
      <c r="BG601" s="243">
        <f>IF(N601="zákl. přenesená",J601,0)</f>
        <v>0</v>
      </c>
      <c r="BH601" s="243">
        <f>IF(N601="sníž. přenesená",J601,0)</f>
        <v>0</v>
      </c>
      <c r="BI601" s="243">
        <f>IF(N601="nulová",J601,0)</f>
        <v>0</v>
      </c>
      <c r="BJ601" s="17" t="s">
        <v>23</v>
      </c>
      <c r="BK601" s="243">
        <f>ROUND(I601*H601,2)</f>
        <v>0</v>
      </c>
      <c r="BL601" s="17" t="s">
        <v>258</v>
      </c>
      <c r="BM601" s="242" t="s">
        <v>724</v>
      </c>
    </row>
    <row r="602" s="1" customFormat="1">
      <c r="B602" s="39"/>
      <c r="C602" s="40"/>
      <c r="D602" s="244" t="s">
        <v>158</v>
      </c>
      <c r="E602" s="40"/>
      <c r="F602" s="245" t="s">
        <v>725</v>
      </c>
      <c r="G602" s="40"/>
      <c r="H602" s="40"/>
      <c r="I602" s="150"/>
      <c r="J602" s="40"/>
      <c r="K602" s="40"/>
      <c r="L602" s="44"/>
      <c r="M602" s="246"/>
      <c r="N602" s="87"/>
      <c r="O602" s="87"/>
      <c r="P602" s="87"/>
      <c r="Q602" s="87"/>
      <c r="R602" s="87"/>
      <c r="S602" s="87"/>
      <c r="T602" s="87"/>
      <c r="U602" s="88"/>
      <c r="AT602" s="17" t="s">
        <v>158</v>
      </c>
      <c r="AU602" s="17" t="s">
        <v>98</v>
      </c>
    </row>
    <row r="603" s="12" customFormat="1">
      <c r="B603" s="248"/>
      <c r="C603" s="249"/>
      <c r="D603" s="244" t="s">
        <v>162</v>
      </c>
      <c r="E603" s="250" t="s">
        <v>1</v>
      </c>
      <c r="F603" s="251" t="s">
        <v>719</v>
      </c>
      <c r="G603" s="249"/>
      <c r="H603" s="250" t="s">
        <v>1</v>
      </c>
      <c r="I603" s="252"/>
      <c r="J603" s="249"/>
      <c r="K603" s="249"/>
      <c r="L603" s="253"/>
      <c r="M603" s="254"/>
      <c r="N603" s="255"/>
      <c r="O603" s="255"/>
      <c r="P603" s="255"/>
      <c r="Q603" s="255"/>
      <c r="R603" s="255"/>
      <c r="S603" s="255"/>
      <c r="T603" s="255"/>
      <c r="U603" s="256"/>
      <c r="AT603" s="257" t="s">
        <v>162</v>
      </c>
      <c r="AU603" s="257" t="s">
        <v>98</v>
      </c>
      <c r="AV603" s="12" t="s">
        <v>23</v>
      </c>
      <c r="AW603" s="12" t="s">
        <v>48</v>
      </c>
      <c r="AX603" s="12" t="s">
        <v>91</v>
      </c>
      <c r="AY603" s="257" t="s">
        <v>148</v>
      </c>
    </row>
    <row r="604" s="13" customFormat="1">
      <c r="B604" s="258"/>
      <c r="C604" s="259"/>
      <c r="D604" s="244" t="s">
        <v>162</v>
      </c>
      <c r="E604" s="260" t="s">
        <v>1</v>
      </c>
      <c r="F604" s="261" t="s">
        <v>266</v>
      </c>
      <c r="G604" s="259"/>
      <c r="H604" s="262">
        <v>19</v>
      </c>
      <c r="I604" s="263"/>
      <c r="J604" s="259"/>
      <c r="K604" s="259"/>
      <c r="L604" s="264"/>
      <c r="M604" s="265"/>
      <c r="N604" s="266"/>
      <c r="O604" s="266"/>
      <c r="P604" s="266"/>
      <c r="Q604" s="266"/>
      <c r="R604" s="266"/>
      <c r="S604" s="266"/>
      <c r="T604" s="266"/>
      <c r="U604" s="267"/>
      <c r="AT604" s="268" t="s">
        <v>162</v>
      </c>
      <c r="AU604" s="268" t="s">
        <v>98</v>
      </c>
      <c r="AV604" s="13" t="s">
        <v>98</v>
      </c>
      <c r="AW604" s="13" t="s">
        <v>48</v>
      </c>
      <c r="AX604" s="13" t="s">
        <v>91</v>
      </c>
      <c r="AY604" s="268" t="s">
        <v>148</v>
      </c>
    </row>
    <row r="605" s="1" customFormat="1" ht="16.5" customHeight="1">
      <c r="B605" s="39"/>
      <c r="C605" s="231" t="s">
        <v>726</v>
      </c>
      <c r="D605" s="231" t="s">
        <v>151</v>
      </c>
      <c r="E605" s="232" t="s">
        <v>727</v>
      </c>
      <c r="F605" s="233" t="s">
        <v>728</v>
      </c>
      <c r="G605" s="234" t="s">
        <v>154</v>
      </c>
      <c r="H605" s="235">
        <v>0.47999999999999998</v>
      </c>
      <c r="I605" s="236"/>
      <c r="J605" s="237">
        <f>ROUND(I605*H605,2)</f>
        <v>0</v>
      </c>
      <c r="K605" s="233" t="s">
        <v>155</v>
      </c>
      <c r="L605" s="44"/>
      <c r="M605" s="238" t="s">
        <v>1</v>
      </c>
      <c r="N605" s="239" t="s">
        <v>56</v>
      </c>
      <c r="O605" s="87"/>
      <c r="P605" s="240">
        <f>O605*H605</f>
        <v>0</v>
      </c>
      <c r="Q605" s="240">
        <v>2.2563399999999998</v>
      </c>
      <c r="R605" s="240">
        <f>Q605*H605</f>
        <v>1.0830431999999999</v>
      </c>
      <c r="S605" s="240">
        <v>0</v>
      </c>
      <c r="T605" s="240">
        <f>S605*H605</f>
        <v>0</v>
      </c>
      <c r="U605" s="241" t="s">
        <v>1</v>
      </c>
      <c r="AR605" s="242" t="s">
        <v>156</v>
      </c>
      <c r="AT605" s="242" t="s">
        <v>151</v>
      </c>
      <c r="AU605" s="242" t="s">
        <v>98</v>
      </c>
      <c r="AY605" s="17" t="s">
        <v>148</v>
      </c>
      <c r="BE605" s="243">
        <f>IF(N605="základní",J605,0)</f>
        <v>0</v>
      </c>
      <c r="BF605" s="243">
        <f>IF(N605="snížená",J605,0)</f>
        <v>0</v>
      </c>
      <c r="BG605" s="243">
        <f>IF(N605="zákl. přenesená",J605,0)</f>
        <v>0</v>
      </c>
      <c r="BH605" s="243">
        <f>IF(N605="sníž. přenesená",J605,0)</f>
        <v>0</v>
      </c>
      <c r="BI605" s="243">
        <f>IF(N605="nulová",J605,0)</f>
        <v>0</v>
      </c>
      <c r="BJ605" s="17" t="s">
        <v>23</v>
      </c>
      <c r="BK605" s="243">
        <f>ROUND(I605*H605,2)</f>
        <v>0</v>
      </c>
      <c r="BL605" s="17" t="s">
        <v>156</v>
      </c>
      <c r="BM605" s="242" t="s">
        <v>729</v>
      </c>
    </row>
    <row r="606" s="1" customFormat="1">
      <c r="B606" s="39"/>
      <c r="C606" s="40"/>
      <c r="D606" s="244" t="s">
        <v>158</v>
      </c>
      <c r="E606" s="40"/>
      <c r="F606" s="245" t="s">
        <v>730</v>
      </c>
      <c r="G606" s="40"/>
      <c r="H606" s="40"/>
      <c r="I606" s="150"/>
      <c r="J606" s="40"/>
      <c r="K606" s="40"/>
      <c r="L606" s="44"/>
      <c r="M606" s="246"/>
      <c r="N606" s="87"/>
      <c r="O606" s="87"/>
      <c r="P606" s="87"/>
      <c r="Q606" s="87"/>
      <c r="R606" s="87"/>
      <c r="S606" s="87"/>
      <c r="T606" s="87"/>
      <c r="U606" s="88"/>
      <c r="AT606" s="17" t="s">
        <v>158</v>
      </c>
      <c r="AU606" s="17" t="s">
        <v>98</v>
      </c>
    </row>
    <row r="607" s="1" customFormat="1">
      <c r="B607" s="39"/>
      <c r="C607" s="40"/>
      <c r="D607" s="244" t="s">
        <v>160</v>
      </c>
      <c r="E607" s="40"/>
      <c r="F607" s="247" t="s">
        <v>731</v>
      </c>
      <c r="G607" s="40"/>
      <c r="H607" s="40"/>
      <c r="I607" s="150"/>
      <c r="J607" s="40"/>
      <c r="K607" s="40"/>
      <c r="L607" s="44"/>
      <c r="M607" s="246"/>
      <c r="N607" s="87"/>
      <c r="O607" s="87"/>
      <c r="P607" s="87"/>
      <c r="Q607" s="87"/>
      <c r="R607" s="87"/>
      <c r="S607" s="87"/>
      <c r="T607" s="87"/>
      <c r="U607" s="88"/>
      <c r="AT607" s="17" t="s">
        <v>160</v>
      </c>
      <c r="AU607" s="17" t="s">
        <v>98</v>
      </c>
    </row>
    <row r="608" s="12" customFormat="1">
      <c r="B608" s="248"/>
      <c r="C608" s="249"/>
      <c r="D608" s="244" t="s">
        <v>162</v>
      </c>
      <c r="E608" s="250" t="s">
        <v>1</v>
      </c>
      <c r="F608" s="251" t="s">
        <v>732</v>
      </c>
      <c r="G608" s="249"/>
      <c r="H608" s="250" t="s">
        <v>1</v>
      </c>
      <c r="I608" s="252"/>
      <c r="J608" s="249"/>
      <c r="K608" s="249"/>
      <c r="L608" s="253"/>
      <c r="M608" s="254"/>
      <c r="N608" s="255"/>
      <c r="O608" s="255"/>
      <c r="P608" s="255"/>
      <c r="Q608" s="255"/>
      <c r="R608" s="255"/>
      <c r="S608" s="255"/>
      <c r="T608" s="255"/>
      <c r="U608" s="256"/>
      <c r="AT608" s="257" t="s">
        <v>162</v>
      </c>
      <c r="AU608" s="257" t="s">
        <v>98</v>
      </c>
      <c r="AV608" s="12" t="s">
        <v>23</v>
      </c>
      <c r="AW608" s="12" t="s">
        <v>48</v>
      </c>
      <c r="AX608" s="12" t="s">
        <v>91</v>
      </c>
      <c r="AY608" s="257" t="s">
        <v>148</v>
      </c>
    </row>
    <row r="609" s="13" customFormat="1">
      <c r="B609" s="258"/>
      <c r="C609" s="259"/>
      <c r="D609" s="244" t="s">
        <v>162</v>
      </c>
      <c r="E609" s="260" t="s">
        <v>1</v>
      </c>
      <c r="F609" s="261" t="s">
        <v>733</v>
      </c>
      <c r="G609" s="259"/>
      <c r="H609" s="262">
        <v>0.19200000000000003</v>
      </c>
      <c r="I609" s="263"/>
      <c r="J609" s="259"/>
      <c r="K609" s="259"/>
      <c r="L609" s="264"/>
      <c r="M609" s="265"/>
      <c r="N609" s="266"/>
      <c r="O609" s="266"/>
      <c r="P609" s="266"/>
      <c r="Q609" s="266"/>
      <c r="R609" s="266"/>
      <c r="S609" s="266"/>
      <c r="T609" s="266"/>
      <c r="U609" s="267"/>
      <c r="AT609" s="268" t="s">
        <v>162</v>
      </c>
      <c r="AU609" s="268" t="s">
        <v>98</v>
      </c>
      <c r="AV609" s="13" t="s">
        <v>98</v>
      </c>
      <c r="AW609" s="13" t="s">
        <v>48</v>
      </c>
      <c r="AX609" s="13" t="s">
        <v>91</v>
      </c>
      <c r="AY609" s="268" t="s">
        <v>148</v>
      </c>
    </row>
    <row r="610" s="12" customFormat="1">
      <c r="B610" s="248"/>
      <c r="C610" s="249"/>
      <c r="D610" s="244" t="s">
        <v>162</v>
      </c>
      <c r="E610" s="250" t="s">
        <v>1</v>
      </c>
      <c r="F610" s="251" t="s">
        <v>734</v>
      </c>
      <c r="G610" s="249"/>
      <c r="H610" s="250" t="s">
        <v>1</v>
      </c>
      <c r="I610" s="252"/>
      <c r="J610" s="249"/>
      <c r="K610" s="249"/>
      <c r="L610" s="253"/>
      <c r="M610" s="254"/>
      <c r="N610" s="255"/>
      <c r="O610" s="255"/>
      <c r="P610" s="255"/>
      <c r="Q610" s="255"/>
      <c r="R610" s="255"/>
      <c r="S610" s="255"/>
      <c r="T610" s="255"/>
      <c r="U610" s="256"/>
      <c r="AT610" s="257" t="s">
        <v>162</v>
      </c>
      <c r="AU610" s="257" t="s">
        <v>98</v>
      </c>
      <c r="AV610" s="12" t="s">
        <v>23</v>
      </c>
      <c r="AW610" s="12" t="s">
        <v>48</v>
      </c>
      <c r="AX610" s="12" t="s">
        <v>91</v>
      </c>
      <c r="AY610" s="257" t="s">
        <v>148</v>
      </c>
    </row>
    <row r="611" s="13" customFormat="1">
      <c r="B611" s="258"/>
      <c r="C611" s="259"/>
      <c r="D611" s="244" t="s">
        <v>162</v>
      </c>
      <c r="E611" s="260" t="s">
        <v>1</v>
      </c>
      <c r="F611" s="261" t="s">
        <v>735</v>
      </c>
      <c r="G611" s="259"/>
      <c r="H611" s="262">
        <v>0.28800000000000003</v>
      </c>
      <c r="I611" s="263"/>
      <c r="J611" s="259"/>
      <c r="K611" s="259"/>
      <c r="L611" s="264"/>
      <c r="M611" s="265"/>
      <c r="N611" s="266"/>
      <c r="O611" s="266"/>
      <c r="P611" s="266"/>
      <c r="Q611" s="266"/>
      <c r="R611" s="266"/>
      <c r="S611" s="266"/>
      <c r="T611" s="266"/>
      <c r="U611" s="267"/>
      <c r="AT611" s="268" t="s">
        <v>162</v>
      </c>
      <c r="AU611" s="268" t="s">
        <v>98</v>
      </c>
      <c r="AV611" s="13" t="s">
        <v>98</v>
      </c>
      <c r="AW611" s="13" t="s">
        <v>48</v>
      </c>
      <c r="AX611" s="13" t="s">
        <v>91</v>
      </c>
      <c r="AY611" s="268" t="s">
        <v>148</v>
      </c>
    </row>
    <row r="612" s="1" customFormat="1" ht="24" customHeight="1">
      <c r="B612" s="39"/>
      <c r="C612" s="231" t="s">
        <v>736</v>
      </c>
      <c r="D612" s="231" t="s">
        <v>151</v>
      </c>
      <c r="E612" s="232" t="s">
        <v>737</v>
      </c>
      <c r="F612" s="233" t="s">
        <v>738</v>
      </c>
      <c r="G612" s="234" t="s">
        <v>555</v>
      </c>
      <c r="H612" s="235">
        <v>5</v>
      </c>
      <c r="I612" s="236"/>
      <c r="J612" s="237">
        <f>ROUND(I612*H612,2)</f>
        <v>0</v>
      </c>
      <c r="K612" s="233" t="s">
        <v>155</v>
      </c>
      <c r="L612" s="44"/>
      <c r="M612" s="238" t="s">
        <v>1</v>
      </c>
      <c r="N612" s="239" t="s">
        <v>56</v>
      </c>
      <c r="O612" s="87"/>
      <c r="P612" s="240">
        <f>O612*H612</f>
        <v>0</v>
      </c>
      <c r="Q612" s="240">
        <v>0</v>
      </c>
      <c r="R612" s="240">
        <f>Q612*H612</f>
        <v>0</v>
      </c>
      <c r="S612" s="240">
        <v>0</v>
      </c>
      <c r="T612" s="240">
        <f>S612*H612</f>
        <v>0</v>
      </c>
      <c r="U612" s="241" t="s">
        <v>1</v>
      </c>
      <c r="AR612" s="242" t="s">
        <v>156</v>
      </c>
      <c r="AT612" s="242" t="s">
        <v>151</v>
      </c>
      <c r="AU612" s="242" t="s">
        <v>98</v>
      </c>
      <c r="AY612" s="17" t="s">
        <v>148</v>
      </c>
      <c r="BE612" s="243">
        <f>IF(N612="základní",J612,0)</f>
        <v>0</v>
      </c>
      <c r="BF612" s="243">
        <f>IF(N612="snížená",J612,0)</f>
        <v>0</v>
      </c>
      <c r="BG612" s="243">
        <f>IF(N612="zákl. přenesená",J612,0)</f>
        <v>0</v>
      </c>
      <c r="BH612" s="243">
        <f>IF(N612="sníž. přenesená",J612,0)</f>
        <v>0</v>
      </c>
      <c r="BI612" s="243">
        <f>IF(N612="nulová",J612,0)</f>
        <v>0</v>
      </c>
      <c r="BJ612" s="17" t="s">
        <v>23</v>
      </c>
      <c r="BK612" s="243">
        <f>ROUND(I612*H612,2)</f>
        <v>0</v>
      </c>
      <c r="BL612" s="17" t="s">
        <v>156</v>
      </c>
      <c r="BM612" s="242" t="s">
        <v>739</v>
      </c>
    </row>
    <row r="613" s="1" customFormat="1">
      <c r="B613" s="39"/>
      <c r="C613" s="40"/>
      <c r="D613" s="244" t="s">
        <v>158</v>
      </c>
      <c r="E613" s="40"/>
      <c r="F613" s="245" t="s">
        <v>740</v>
      </c>
      <c r="G613" s="40"/>
      <c r="H613" s="40"/>
      <c r="I613" s="150"/>
      <c r="J613" s="40"/>
      <c r="K613" s="40"/>
      <c r="L613" s="44"/>
      <c r="M613" s="246"/>
      <c r="N613" s="87"/>
      <c r="O613" s="87"/>
      <c r="P613" s="87"/>
      <c r="Q613" s="87"/>
      <c r="R613" s="87"/>
      <c r="S613" s="87"/>
      <c r="T613" s="87"/>
      <c r="U613" s="88"/>
      <c r="AT613" s="17" t="s">
        <v>158</v>
      </c>
      <c r="AU613" s="17" t="s">
        <v>98</v>
      </c>
    </row>
    <row r="614" s="12" customFormat="1">
      <c r="B614" s="248"/>
      <c r="C614" s="249"/>
      <c r="D614" s="244" t="s">
        <v>162</v>
      </c>
      <c r="E614" s="250" t="s">
        <v>1</v>
      </c>
      <c r="F614" s="251" t="s">
        <v>741</v>
      </c>
      <c r="G614" s="249"/>
      <c r="H614" s="250" t="s">
        <v>1</v>
      </c>
      <c r="I614" s="252"/>
      <c r="J614" s="249"/>
      <c r="K614" s="249"/>
      <c r="L614" s="253"/>
      <c r="M614" s="254"/>
      <c r="N614" s="255"/>
      <c r="O614" s="255"/>
      <c r="P614" s="255"/>
      <c r="Q614" s="255"/>
      <c r="R614" s="255"/>
      <c r="S614" s="255"/>
      <c r="T614" s="255"/>
      <c r="U614" s="256"/>
      <c r="AT614" s="257" t="s">
        <v>162</v>
      </c>
      <c r="AU614" s="257" t="s">
        <v>98</v>
      </c>
      <c r="AV614" s="12" t="s">
        <v>23</v>
      </c>
      <c r="AW614" s="12" t="s">
        <v>48</v>
      </c>
      <c r="AX614" s="12" t="s">
        <v>91</v>
      </c>
      <c r="AY614" s="257" t="s">
        <v>148</v>
      </c>
    </row>
    <row r="615" s="13" customFormat="1">
      <c r="B615" s="258"/>
      <c r="C615" s="259"/>
      <c r="D615" s="244" t="s">
        <v>162</v>
      </c>
      <c r="E615" s="260" t="s">
        <v>1</v>
      </c>
      <c r="F615" s="261" t="s">
        <v>185</v>
      </c>
      <c r="G615" s="259"/>
      <c r="H615" s="262">
        <v>5</v>
      </c>
      <c r="I615" s="263"/>
      <c r="J615" s="259"/>
      <c r="K615" s="259"/>
      <c r="L615" s="264"/>
      <c r="M615" s="265"/>
      <c r="N615" s="266"/>
      <c r="O615" s="266"/>
      <c r="P615" s="266"/>
      <c r="Q615" s="266"/>
      <c r="R615" s="266"/>
      <c r="S615" s="266"/>
      <c r="T615" s="266"/>
      <c r="U615" s="267"/>
      <c r="AT615" s="268" t="s">
        <v>162</v>
      </c>
      <c r="AU615" s="268" t="s">
        <v>98</v>
      </c>
      <c r="AV615" s="13" t="s">
        <v>98</v>
      </c>
      <c r="AW615" s="13" t="s">
        <v>48</v>
      </c>
      <c r="AX615" s="13" t="s">
        <v>91</v>
      </c>
      <c r="AY615" s="268" t="s">
        <v>148</v>
      </c>
    </row>
    <row r="616" s="1" customFormat="1" ht="24" customHeight="1">
      <c r="B616" s="39"/>
      <c r="C616" s="231" t="s">
        <v>742</v>
      </c>
      <c r="D616" s="231" t="s">
        <v>151</v>
      </c>
      <c r="E616" s="232" t="s">
        <v>743</v>
      </c>
      <c r="F616" s="233" t="s">
        <v>744</v>
      </c>
      <c r="G616" s="234" t="s">
        <v>555</v>
      </c>
      <c r="H616" s="235">
        <v>3</v>
      </c>
      <c r="I616" s="236"/>
      <c r="J616" s="237">
        <f>ROUND(I616*H616,2)</f>
        <v>0</v>
      </c>
      <c r="K616" s="233" t="s">
        <v>155</v>
      </c>
      <c r="L616" s="44"/>
      <c r="M616" s="238" t="s">
        <v>1</v>
      </c>
      <c r="N616" s="239" t="s">
        <v>56</v>
      </c>
      <c r="O616" s="87"/>
      <c r="P616" s="240">
        <f>O616*H616</f>
        <v>0</v>
      </c>
      <c r="Q616" s="240">
        <v>0.11241</v>
      </c>
      <c r="R616" s="240">
        <f>Q616*H616</f>
        <v>0.33722999999999997</v>
      </c>
      <c r="S616" s="240">
        <v>0</v>
      </c>
      <c r="T616" s="240">
        <f>S616*H616</f>
        <v>0</v>
      </c>
      <c r="U616" s="241" t="s">
        <v>1</v>
      </c>
      <c r="AR616" s="242" t="s">
        <v>156</v>
      </c>
      <c r="AT616" s="242" t="s">
        <v>151</v>
      </c>
      <c r="AU616" s="242" t="s">
        <v>98</v>
      </c>
      <c r="AY616" s="17" t="s">
        <v>148</v>
      </c>
      <c r="BE616" s="243">
        <f>IF(N616="základní",J616,0)</f>
        <v>0</v>
      </c>
      <c r="BF616" s="243">
        <f>IF(N616="snížená",J616,0)</f>
        <v>0</v>
      </c>
      <c r="BG616" s="243">
        <f>IF(N616="zákl. přenesená",J616,0)</f>
        <v>0</v>
      </c>
      <c r="BH616" s="243">
        <f>IF(N616="sníž. přenesená",J616,0)</f>
        <v>0</v>
      </c>
      <c r="BI616" s="243">
        <f>IF(N616="nulová",J616,0)</f>
        <v>0</v>
      </c>
      <c r="BJ616" s="17" t="s">
        <v>23</v>
      </c>
      <c r="BK616" s="243">
        <f>ROUND(I616*H616,2)</f>
        <v>0</v>
      </c>
      <c r="BL616" s="17" t="s">
        <v>156</v>
      </c>
      <c r="BM616" s="242" t="s">
        <v>745</v>
      </c>
    </row>
    <row r="617" s="1" customFormat="1">
      <c r="B617" s="39"/>
      <c r="C617" s="40"/>
      <c r="D617" s="244" t="s">
        <v>158</v>
      </c>
      <c r="E617" s="40"/>
      <c r="F617" s="245" t="s">
        <v>746</v>
      </c>
      <c r="G617" s="40"/>
      <c r="H617" s="40"/>
      <c r="I617" s="150"/>
      <c r="J617" s="40"/>
      <c r="K617" s="40"/>
      <c r="L617" s="44"/>
      <c r="M617" s="246"/>
      <c r="N617" s="87"/>
      <c r="O617" s="87"/>
      <c r="P617" s="87"/>
      <c r="Q617" s="87"/>
      <c r="R617" s="87"/>
      <c r="S617" s="87"/>
      <c r="T617" s="87"/>
      <c r="U617" s="88"/>
      <c r="AT617" s="17" t="s">
        <v>158</v>
      </c>
      <c r="AU617" s="17" t="s">
        <v>98</v>
      </c>
    </row>
    <row r="618" s="1" customFormat="1">
      <c r="B618" s="39"/>
      <c r="C618" s="40"/>
      <c r="D618" s="244" t="s">
        <v>160</v>
      </c>
      <c r="E618" s="40"/>
      <c r="F618" s="247" t="s">
        <v>747</v>
      </c>
      <c r="G618" s="40"/>
      <c r="H618" s="40"/>
      <c r="I618" s="150"/>
      <c r="J618" s="40"/>
      <c r="K618" s="40"/>
      <c r="L618" s="44"/>
      <c r="M618" s="246"/>
      <c r="N618" s="87"/>
      <c r="O618" s="87"/>
      <c r="P618" s="87"/>
      <c r="Q618" s="87"/>
      <c r="R618" s="87"/>
      <c r="S618" s="87"/>
      <c r="T618" s="87"/>
      <c r="U618" s="88"/>
      <c r="AT618" s="17" t="s">
        <v>160</v>
      </c>
      <c r="AU618" s="17" t="s">
        <v>98</v>
      </c>
    </row>
    <row r="619" s="12" customFormat="1">
      <c r="B619" s="248"/>
      <c r="C619" s="249"/>
      <c r="D619" s="244" t="s">
        <v>162</v>
      </c>
      <c r="E619" s="250" t="s">
        <v>1</v>
      </c>
      <c r="F619" s="251" t="s">
        <v>748</v>
      </c>
      <c r="G619" s="249"/>
      <c r="H619" s="250" t="s">
        <v>1</v>
      </c>
      <c r="I619" s="252"/>
      <c r="J619" s="249"/>
      <c r="K619" s="249"/>
      <c r="L619" s="253"/>
      <c r="M619" s="254"/>
      <c r="N619" s="255"/>
      <c r="O619" s="255"/>
      <c r="P619" s="255"/>
      <c r="Q619" s="255"/>
      <c r="R619" s="255"/>
      <c r="S619" s="255"/>
      <c r="T619" s="255"/>
      <c r="U619" s="256"/>
      <c r="AT619" s="257" t="s">
        <v>162</v>
      </c>
      <c r="AU619" s="257" t="s">
        <v>98</v>
      </c>
      <c r="AV619" s="12" t="s">
        <v>23</v>
      </c>
      <c r="AW619" s="12" t="s">
        <v>48</v>
      </c>
      <c r="AX619" s="12" t="s">
        <v>91</v>
      </c>
      <c r="AY619" s="257" t="s">
        <v>148</v>
      </c>
    </row>
    <row r="620" s="13" customFormat="1">
      <c r="B620" s="258"/>
      <c r="C620" s="259"/>
      <c r="D620" s="244" t="s">
        <v>162</v>
      </c>
      <c r="E620" s="260" t="s">
        <v>1</v>
      </c>
      <c r="F620" s="261" t="s">
        <v>171</v>
      </c>
      <c r="G620" s="259"/>
      <c r="H620" s="262">
        <v>3</v>
      </c>
      <c r="I620" s="263"/>
      <c r="J620" s="259"/>
      <c r="K620" s="259"/>
      <c r="L620" s="264"/>
      <c r="M620" s="265"/>
      <c r="N620" s="266"/>
      <c r="O620" s="266"/>
      <c r="P620" s="266"/>
      <c r="Q620" s="266"/>
      <c r="R620" s="266"/>
      <c r="S620" s="266"/>
      <c r="T620" s="266"/>
      <c r="U620" s="267"/>
      <c r="AT620" s="268" t="s">
        <v>162</v>
      </c>
      <c r="AU620" s="268" t="s">
        <v>98</v>
      </c>
      <c r="AV620" s="13" t="s">
        <v>98</v>
      </c>
      <c r="AW620" s="13" t="s">
        <v>48</v>
      </c>
      <c r="AX620" s="13" t="s">
        <v>91</v>
      </c>
      <c r="AY620" s="268" t="s">
        <v>148</v>
      </c>
    </row>
    <row r="621" s="1" customFormat="1" ht="16.5" customHeight="1">
      <c r="B621" s="39"/>
      <c r="C621" s="280" t="s">
        <v>749</v>
      </c>
      <c r="D621" s="280" t="s">
        <v>232</v>
      </c>
      <c r="E621" s="281" t="s">
        <v>750</v>
      </c>
      <c r="F621" s="282" t="s">
        <v>751</v>
      </c>
      <c r="G621" s="283" t="s">
        <v>555</v>
      </c>
      <c r="H621" s="284">
        <v>3</v>
      </c>
      <c r="I621" s="285"/>
      <c r="J621" s="286">
        <f>ROUND(I621*H621,2)</f>
        <v>0</v>
      </c>
      <c r="K621" s="282" t="s">
        <v>155</v>
      </c>
      <c r="L621" s="287"/>
      <c r="M621" s="288" t="s">
        <v>1</v>
      </c>
      <c r="N621" s="289" t="s">
        <v>56</v>
      </c>
      <c r="O621" s="87"/>
      <c r="P621" s="240">
        <f>O621*H621</f>
        <v>0</v>
      </c>
      <c r="Q621" s="240">
        <v>0.0025000000000000001</v>
      </c>
      <c r="R621" s="240">
        <f>Q621*H621</f>
        <v>0.0074999999999999997</v>
      </c>
      <c r="S621" s="240">
        <v>0</v>
      </c>
      <c r="T621" s="240">
        <f>S621*H621</f>
        <v>0</v>
      </c>
      <c r="U621" s="241" t="s">
        <v>1</v>
      </c>
      <c r="AR621" s="242" t="s">
        <v>207</v>
      </c>
      <c r="AT621" s="242" t="s">
        <v>232</v>
      </c>
      <c r="AU621" s="242" t="s">
        <v>98</v>
      </c>
      <c r="AY621" s="17" t="s">
        <v>148</v>
      </c>
      <c r="BE621" s="243">
        <f>IF(N621="základní",J621,0)</f>
        <v>0</v>
      </c>
      <c r="BF621" s="243">
        <f>IF(N621="snížená",J621,0)</f>
        <v>0</v>
      </c>
      <c r="BG621" s="243">
        <f>IF(N621="zákl. přenesená",J621,0)</f>
        <v>0</v>
      </c>
      <c r="BH621" s="243">
        <f>IF(N621="sníž. přenesená",J621,0)</f>
        <v>0</v>
      </c>
      <c r="BI621" s="243">
        <f>IF(N621="nulová",J621,0)</f>
        <v>0</v>
      </c>
      <c r="BJ621" s="17" t="s">
        <v>23</v>
      </c>
      <c r="BK621" s="243">
        <f>ROUND(I621*H621,2)</f>
        <v>0</v>
      </c>
      <c r="BL621" s="17" t="s">
        <v>156</v>
      </c>
      <c r="BM621" s="242" t="s">
        <v>752</v>
      </c>
    </row>
    <row r="622" s="1" customFormat="1">
      <c r="B622" s="39"/>
      <c r="C622" s="40"/>
      <c r="D622" s="244" t="s">
        <v>158</v>
      </c>
      <c r="E622" s="40"/>
      <c r="F622" s="245" t="s">
        <v>751</v>
      </c>
      <c r="G622" s="40"/>
      <c r="H622" s="40"/>
      <c r="I622" s="150"/>
      <c r="J622" s="40"/>
      <c r="K622" s="40"/>
      <c r="L622" s="44"/>
      <c r="M622" s="246"/>
      <c r="N622" s="87"/>
      <c r="O622" s="87"/>
      <c r="P622" s="87"/>
      <c r="Q622" s="87"/>
      <c r="R622" s="87"/>
      <c r="S622" s="87"/>
      <c r="T622" s="87"/>
      <c r="U622" s="88"/>
      <c r="AT622" s="17" t="s">
        <v>158</v>
      </c>
      <c r="AU622" s="17" t="s">
        <v>98</v>
      </c>
    </row>
    <row r="623" s="12" customFormat="1">
      <c r="B623" s="248"/>
      <c r="C623" s="249"/>
      <c r="D623" s="244" t="s">
        <v>162</v>
      </c>
      <c r="E623" s="250" t="s">
        <v>1</v>
      </c>
      <c r="F623" s="251" t="s">
        <v>748</v>
      </c>
      <c r="G623" s="249"/>
      <c r="H623" s="250" t="s">
        <v>1</v>
      </c>
      <c r="I623" s="252"/>
      <c r="J623" s="249"/>
      <c r="K623" s="249"/>
      <c r="L623" s="253"/>
      <c r="M623" s="254"/>
      <c r="N623" s="255"/>
      <c r="O623" s="255"/>
      <c r="P623" s="255"/>
      <c r="Q623" s="255"/>
      <c r="R623" s="255"/>
      <c r="S623" s="255"/>
      <c r="T623" s="255"/>
      <c r="U623" s="256"/>
      <c r="AT623" s="257" t="s">
        <v>162</v>
      </c>
      <c r="AU623" s="257" t="s">
        <v>98</v>
      </c>
      <c r="AV623" s="12" t="s">
        <v>23</v>
      </c>
      <c r="AW623" s="12" t="s">
        <v>48</v>
      </c>
      <c r="AX623" s="12" t="s">
        <v>91</v>
      </c>
      <c r="AY623" s="257" t="s">
        <v>148</v>
      </c>
    </row>
    <row r="624" s="13" customFormat="1">
      <c r="B624" s="258"/>
      <c r="C624" s="259"/>
      <c r="D624" s="244" t="s">
        <v>162</v>
      </c>
      <c r="E624" s="260" t="s">
        <v>1</v>
      </c>
      <c r="F624" s="261" t="s">
        <v>171</v>
      </c>
      <c r="G624" s="259"/>
      <c r="H624" s="262">
        <v>3</v>
      </c>
      <c r="I624" s="263"/>
      <c r="J624" s="259"/>
      <c r="K624" s="259"/>
      <c r="L624" s="264"/>
      <c r="M624" s="265"/>
      <c r="N624" s="266"/>
      <c r="O624" s="266"/>
      <c r="P624" s="266"/>
      <c r="Q624" s="266"/>
      <c r="R624" s="266"/>
      <c r="S624" s="266"/>
      <c r="T624" s="266"/>
      <c r="U624" s="267"/>
      <c r="AT624" s="268" t="s">
        <v>162</v>
      </c>
      <c r="AU624" s="268" t="s">
        <v>98</v>
      </c>
      <c r="AV624" s="13" t="s">
        <v>98</v>
      </c>
      <c r="AW624" s="13" t="s">
        <v>48</v>
      </c>
      <c r="AX624" s="13" t="s">
        <v>91</v>
      </c>
      <c r="AY624" s="268" t="s">
        <v>148</v>
      </c>
    </row>
    <row r="625" s="1" customFormat="1" ht="24" customHeight="1">
      <c r="B625" s="39"/>
      <c r="C625" s="231" t="s">
        <v>753</v>
      </c>
      <c r="D625" s="231" t="s">
        <v>151</v>
      </c>
      <c r="E625" s="232" t="s">
        <v>754</v>
      </c>
      <c r="F625" s="233" t="s">
        <v>755</v>
      </c>
      <c r="G625" s="234" t="s">
        <v>555</v>
      </c>
      <c r="H625" s="235">
        <v>4</v>
      </c>
      <c r="I625" s="236"/>
      <c r="J625" s="237">
        <f>ROUND(I625*H625,2)</f>
        <v>0</v>
      </c>
      <c r="K625" s="233" t="s">
        <v>155</v>
      </c>
      <c r="L625" s="44"/>
      <c r="M625" s="238" t="s">
        <v>1</v>
      </c>
      <c r="N625" s="239" t="s">
        <v>56</v>
      </c>
      <c r="O625" s="87"/>
      <c r="P625" s="240">
        <f>O625*H625</f>
        <v>0</v>
      </c>
      <c r="Q625" s="240">
        <v>0.00069999999999999999</v>
      </c>
      <c r="R625" s="240">
        <f>Q625*H625</f>
        <v>0.0028</v>
      </c>
      <c r="S625" s="240">
        <v>0</v>
      </c>
      <c r="T625" s="240">
        <f>S625*H625</f>
        <v>0</v>
      </c>
      <c r="U625" s="241" t="s">
        <v>1</v>
      </c>
      <c r="AR625" s="242" t="s">
        <v>156</v>
      </c>
      <c r="AT625" s="242" t="s">
        <v>151</v>
      </c>
      <c r="AU625" s="242" t="s">
        <v>98</v>
      </c>
      <c r="AY625" s="17" t="s">
        <v>148</v>
      </c>
      <c r="BE625" s="243">
        <f>IF(N625="základní",J625,0)</f>
        <v>0</v>
      </c>
      <c r="BF625" s="243">
        <f>IF(N625="snížená",J625,0)</f>
        <v>0</v>
      </c>
      <c r="BG625" s="243">
        <f>IF(N625="zákl. přenesená",J625,0)</f>
        <v>0</v>
      </c>
      <c r="BH625" s="243">
        <f>IF(N625="sníž. přenesená",J625,0)</f>
        <v>0</v>
      </c>
      <c r="BI625" s="243">
        <f>IF(N625="nulová",J625,0)</f>
        <v>0</v>
      </c>
      <c r="BJ625" s="17" t="s">
        <v>23</v>
      </c>
      <c r="BK625" s="243">
        <f>ROUND(I625*H625,2)</f>
        <v>0</v>
      </c>
      <c r="BL625" s="17" t="s">
        <v>156</v>
      </c>
      <c r="BM625" s="242" t="s">
        <v>756</v>
      </c>
    </row>
    <row r="626" s="1" customFormat="1">
      <c r="B626" s="39"/>
      <c r="C626" s="40"/>
      <c r="D626" s="244" t="s">
        <v>158</v>
      </c>
      <c r="E626" s="40"/>
      <c r="F626" s="245" t="s">
        <v>757</v>
      </c>
      <c r="G626" s="40"/>
      <c r="H626" s="40"/>
      <c r="I626" s="150"/>
      <c r="J626" s="40"/>
      <c r="K626" s="40"/>
      <c r="L626" s="44"/>
      <c r="M626" s="246"/>
      <c r="N626" s="87"/>
      <c r="O626" s="87"/>
      <c r="P626" s="87"/>
      <c r="Q626" s="87"/>
      <c r="R626" s="87"/>
      <c r="S626" s="87"/>
      <c r="T626" s="87"/>
      <c r="U626" s="88"/>
      <c r="AT626" s="17" t="s">
        <v>158</v>
      </c>
      <c r="AU626" s="17" t="s">
        <v>98</v>
      </c>
    </row>
    <row r="627" s="1" customFormat="1">
      <c r="B627" s="39"/>
      <c r="C627" s="40"/>
      <c r="D627" s="244" t="s">
        <v>160</v>
      </c>
      <c r="E627" s="40"/>
      <c r="F627" s="247" t="s">
        <v>758</v>
      </c>
      <c r="G627" s="40"/>
      <c r="H627" s="40"/>
      <c r="I627" s="150"/>
      <c r="J627" s="40"/>
      <c r="K627" s="40"/>
      <c r="L627" s="44"/>
      <c r="M627" s="246"/>
      <c r="N627" s="87"/>
      <c r="O627" s="87"/>
      <c r="P627" s="87"/>
      <c r="Q627" s="87"/>
      <c r="R627" s="87"/>
      <c r="S627" s="87"/>
      <c r="T627" s="87"/>
      <c r="U627" s="88"/>
      <c r="AT627" s="17" t="s">
        <v>160</v>
      </c>
      <c r="AU627" s="17" t="s">
        <v>98</v>
      </c>
    </row>
    <row r="628" s="12" customFormat="1">
      <c r="B628" s="248"/>
      <c r="C628" s="249"/>
      <c r="D628" s="244" t="s">
        <v>162</v>
      </c>
      <c r="E628" s="250" t="s">
        <v>1</v>
      </c>
      <c r="F628" s="251" t="s">
        <v>748</v>
      </c>
      <c r="G628" s="249"/>
      <c r="H628" s="250" t="s">
        <v>1</v>
      </c>
      <c r="I628" s="252"/>
      <c r="J628" s="249"/>
      <c r="K628" s="249"/>
      <c r="L628" s="253"/>
      <c r="M628" s="254"/>
      <c r="N628" s="255"/>
      <c r="O628" s="255"/>
      <c r="P628" s="255"/>
      <c r="Q628" s="255"/>
      <c r="R628" s="255"/>
      <c r="S628" s="255"/>
      <c r="T628" s="255"/>
      <c r="U628" s="256"/>
      <c r="AT628" s="257" t="s">
        <v>162</v>
      </c>
      <c r="AU628" s="257" t="s">
        <v>98</v>
      </c>
      <c r="AV628" s="12" t="s">
        <v>23</v>
      </c>
      <c r="AW628" s="12" t="s">
        <v>48</v>
      </c>
      <c r="AX628" s="12" t="s">
        <v>91</v>
      </c>
      <c r="AY628" s="257" t="s">
        <v>148</v>
      </c>
    </row>
    <row r="629" s="13" customFormat="1">
      <c r="B629" s="258"/>
      <c r="C629" s="259"/>
      <c r="D629" s="244" t="s">
        <v>162</v>
      </c>
      <c r="E629" s="260" t="s">
        <v>1</v>
      </c>
      <c r="F629" s="261" t="s">
        <v>156</v>
      </c>
      <c r="G629" s="259"/>
      <c r="H629" s="262">
        <v>4</v>
      </c>
      <c r="I629" s="263"/>
      <c r="J629" s="259"/>
      <c r="K629" s="259"/>
      <c r="L629" s="264"/>
      <c r="M629" s="265"/>
      <c r="N629" s="266"/>
      <c r="O629" s="266"/>
      <c r="P629" s="266"/>
      <c r="Q629" s="266"/>
      <c r="R629" s="266"/>
      <c r="S629" s="266"/>
      <c r="T629" s="266"/>
      <c r="U629" s="267"/>
      <c r="AT629" s="268" t="s">
        <v>162</v>
      </c>
      <c r="AU629" s="268" t="s">
        <v>98</v>
      </c>
      <c r="AV629" s="13" t="s">
        <v>98</v>
      </c>
      <c r="AW629" s="13" t="s">
        <v>48</v>
      </c>
      <c r="AX629" s="13" t="s">
        <v>91</v>
      </c>
      <c r="AY629" s="268" t="s">
        <v>148</v>
      </c>
    </row>
    <row r="630" s="1" customFormat="1" ht="16.5" customHeight="1">
      <c r="B630" s="39"/>
      <c r="C630" s="280" t="s">
        <v>759</v>
      </c>
      <c r="D630" s="280" t="s">
        <v>232</v>
      </c>
      <c r="E630" s="281" t="s">
        <v>760</v>
      </c>
      <c r="F630" s="282" t="s">
        <v>761</v>
      </c>
      <c r="G630" s="283" t="s">
        <v>555</v>
      </c>
      <c r="H630" s="284">
        <v>2</v>
      </c>
      <c r="I630" s="285"/>
      <c r="J630" s="286">
        <f>ROUND(I630*H630,2)</f>
        <v>0</v>
      </c>
      <c r="K630" s="282" t="s">
        <v>155</v>
      </c>
      <c r="L630" s="287"/>
      <c r="M630" s="288" t="s">
        <v>1</v>
      </c>
      <c r="N630" s="289" t="s">
        <v>56</v>
      </c>
      <c r="O630" s="87"/>
      <c r="P630" s="240">
        <f>O630*H630</f>
        <v>0</v>
      </c>
      <c r="Q630" s="240">
        <v>0.0040000000000000001</v>
      </c>
      <c r="R630" s="240">
        <f>Q630*H630</f>
        <v>0.0080000000000000002</v>
      </c>
      <c r="S630" s="240">
        <v>0</v>
      </c>
      <c r="T630" s="240">
        <f>S630*H630</f>
        <v>0</v>
      </c>
      <c r="U630" s="241" t="s">
        <v>1</v>
      </c>
      <c r="AR630" s="242" t="s">
        <v>207</v>
      </c>
      <c r="AT630" s="242" t="s">
        <v>232</v>
      </c>
      <c r="AU630" s="242" t="s">
        <v>98</v>
      </c>
      <c r="AY630" s="17" t="s">
        <v>148</v>
      </c>
      <c r="BE630" s="243">
        <f>IF(N630="základní",J630,0)</f>
        <v>0</v>
      </c>
      <c r="BF630" s="243">
        <f>IF(N630="snížená",J630,0)</f>
        <v>0</v>
      </c>
      <c r="BG630" s="243">
        <f>IF(N630="zákl. přenesená",J630,0)</f>
        <v>0</v>
      </c>
      <c r="BH630" s="243">
        <f>IF(N630="sníž. přenesená",J630,0)</f>
        <v>0</v>
      </c>
      <c r="BI630" s="243">
        <f>IF(N630="nulová",J630,0)</f>
        <v>0</v>
      </c>
      <c r="BJ630" s="17" t="s">
        <v>23</v>
      </c>
      <c r="BK630" s="243">
        <f>ROUND(I630*H630,2)</f>
        <v>0</v>
      </c>
      <c r="BL630" s="17" t="s">
        <v>156</v>
      </c>
      <c r="BM630" s="242" t="s">
        <v>762</v>
      </c>
    </row>
    <row r="631" s="1" customFormat="1">
      <c r="B631" s="39"/>
      <c r="C631" s="40"/>
      <c r="D631" s="244" t="s">
        <v>158</v>
      </c>
      <c r="E631" s="40"/>
      <c r="F631" s="245" t="s">
        <v>761</v>
      </c>
      <c r="G631" s="40"/>
      <c r="H631" s="40"/>
      <c r="I631" s="150"/>
      <c r="J631" s="40"/>
      <c r="K631" s="40"/>
      <c r="L631" s="44"/>
      <c r="M631" s="246"/>
      <c r="N631" s="87"/>
      <c r="O631" s="87"/>
      <c r="P631" s="87"/>
      <c r="Q631" s="87"/>
      <c r="R631" s="87"/>
      <c r="S631" s="87"/>
      <c r="T631" s="87"/>
      <c r="U631" s="88"/>
      <c r="AT631" s="17" t="s">
        <v>158</v>
      </c>
      <c r="AU631" s="17" t="s">
        <v>98</v>
      </c>
    </row>
    <row r="632" s="12" customFormat="1">
      <c r="B632" s="248"/>
      <c r="C632" s="249"/>
      <c r="D632" s="244" t="s">
        <v>162</v>
      </c>
      <c r="E632" s="250" t="s">
        <v>1</v>
      </c>
      <c r="F632" s="251" t="s">
        <v>748</v>
      </c>
      <c r="G632" s="249"/>
      <c r="H632" s="250" t="s">
        <v>1</v>
      </c>
      <c r="I632" s="252"/>
      <c r="J632" s="249"/>
      <c r="K632" s="249"/>
      <c r="L632" s="253"/>
      <c r="M632" s="254"/>
      <c r="N632" s="255"/>
      <c r="O632" s="255"/>
      <c r="P632" s="255"/>
      <c r="Q632" s="255"/>
      <c r="R632" s="255"/>
      <c r="S632" s="255"/>
      <c r="T632" s="255"/>
      <c r="U632" s="256"/>
      <c r="AT632" s="257" t="s">
        <v>162</v>
      </c>
      <c r="AU632" s="257" t="s">
        <v>98</v>
      </c>
      <c r="AV632" s="12" t="s">
        <v>23</v>
      </c>
      <c r="AW632" s="12" t="s">
        <v>48</v>
      </c>
      <c r="AX632" s="12" t="s">
        <v>91</v>
      </c>
      <c r="AY632" s="257" t="s">
        <v>148</v>
      </c>
    </row>
    <row r="633" s="13" customFormat="1">
      <c r="B633" s="258"/>
      <c r="C633" s="259"/>
      <c r="D633" s="244" t="s">
        <v>162</v>
      </c>
      <c r="E633" s="260" t="s">
        <v>1</v>
      </c>
      <c r="F633" s="261" t="s">
        <v>98</v>
      </c>
      <c r="G633" s="259"/>
      <c r="H633" s="262">
        <v>2</v>
      </c>
      <c r="I633" s="263"/>
      <c r="J633" s="259"/>
      <c r="K633" s="259"/>
      <c r="L633" s="264"/>
      <c r="M633" s="265"/>
      <c r="N633" s="266"/>
      <c r="O633" s="266"/>
      <c r="P633" s="266"/>
      <c r="Q633" s="266"/>
      <c r="R633" s="266"/>
      <c r="S633" s="266"/>
      <c r="T633" s="266"/>
      <c r="U633" s="267"/>
      <c r="AT633" s="268" t="s">
        <v>162</v>
      </c>
      <c r="AU633" s="268" t="s">
        <v>98</v>
      </c>
      <c r="AV633" s="13" t="s">
        <v>98</v>
      </c>
      <c r="AW633" s="13" t="s">
        <v>48</v>
      </c>
      <c r="AX633" s="13" t="s">
        <v>91</v>
      </c>
      <c r="AY633" s="268" t="s">
        <v>148</v>
      </c>
    </row>
    <row r="634" s="1" customFormat="1" ht="24" customHeight="1">
      <c r="B634" s="39"/>
      <c r="C634" s="280" t="s">
        <v>763</v>
      </c>
      <c r="D634" s="280" t="s">
        <v>232</v>
      </c>
      <c r="E634" s="281" t="s">
        <v>764</v>
      </c>
      <c r="F634" s="282" t="s">
        <v>765</v>
      </c>
      <c r="G634" s="283" t="s">
        <v>555</v>
      </c>
      <c r="H634" s="284">
        <v>2</v>
      </c>
      <c r="I634" s="285"/>
      <c r="J634" s="286">
        <f>ROUND(I634*H634,2)</f>
        <v>0</v>
      </c>
      <c r="K634" s="282" t="s">
        <v>155</v>
      </c>
      <c r="L634" s="287"/>
      <c r="M634" s="288" t="s">
        <v>1</v>
      </c>
      <c r="N634" s="289" t="s">
        <v>56</v>
      </c>
      <c r="O634" s="87"/>
      <c r="P634" s="240">
        <f>O634*H634</f>
        <v>0</v>
      </c>
      <c r="Q634" s="240">
        <v>0.0025999999999999999</v>
      </c>
      <c r="R634" s="240">
        <f>Q634*H634</f>
        <v>0.0051999999999999998</v>
      </c>
      <c r="S634" s="240">
        <v>0</v>
      </c>
      <c r="T634" s="240">
        <f>S634*H634</f>
        <v>0</v>
      </c>
      <c r="U634" s="241" t="s">
        <v>1</v>
      </c>
      <c r="AR634" s="242" t="s">
        <v>207</v>
      </c>
      <c r="AT634" s="242" t="s">
        <v>232</v>
      </c>
      <c r="AU634" s="242" t="s">
        <v>98</v>
      </c>
      <c r="AY634" s="17" t="s">
        <v>148</v>
      </c>
      <c r="BE634" s="243">
        <f>IF(N634="základní",J634,0)</f>
        <v>0</v>
      </c>
      <c r="BF634" s="243">
        <f>IF(N634="snížená",J634,0)</f>
        <v>0</v>
      </c>
      <c r="BG634" s="243">
        <f>IF(N634="zákl. přenesená",J634,0)</f>
        <v>0</v>
      </c>
      <c r="BH634" s="243">
        <f>IF(N634="sníž. přenesená",J634,0)</f>
        <v>0</v>
      </c>
      <c r="BI634" s="243">
        <f>IF(N634="nulová",J634,0)</f>
        <v>0</v>
      </c>
      <c r="BJ634" s="17" t="s">
        <v>23</v>
      </c>
      <c r="BK634" s="243">
        <f>ROUND(I634*H634,2)</f>
        <v>0</v>
      </c>
      <c r="BL634" s="17" t="s">
        <v>156</v>
      </c>
      <c r="BM634" s="242" t="s">
        <v>766</v>
      </c>
    </row>
    <row r="635" s="1" customFormat="1">
      <c r="B635" s="39"/>
      <c r="C635" s="40"/>
      <c r="D635" s="244" t="s">
        <v>158</v>
      </c>
      <c r="E635" s="40"/>
      <c r="F635" s="245" t="s">
        <v>765</v>
      </c>
      <c r="G635" s="40"/>
      <c r="H635" s="40"/>
      <c r="I635" s="150"/>
      <c r="J635" s="40"/>
      <c r="K635" s="40"/>
      <c r="L635" s="44"/>
      <c r="M635" s="246"/>
      <c r="N635" s="87"/>
      <c r="O635" s="87"/>
      <c r="P635" s="87"/>
      <c r="Q635" s="87"/>
      <c r="R635" s="87"/>
      <c r="S635" s="87"/>
      <c r="T635" s="87"/>
      <c r="U635" s="88"/>
      <c r="AT635" s="17" t="s">
        <v>158</v>
      </c>
      <c r="AU635" s="17" t="s">
        <v>98</v>
      </c>
    </row>
    <row r="636" s="12" customFormat="1">
      <c r="B636" s="248"/>
      <c r="C636" s="249"/>
      <c r="D636" s="244" t="s">
        <v>162</v>
      </c>
      <c r="E636" s="250" t="s">
        <v>1</v>
      </c>
      <c r="F636" s="251" t="s">
        <v>748</v>
      </c>
      <c r="G636" s="249"/>
      <c r="H636" s="250" t="s">
        <v>1</v>
      </c>
      <c r="I636" s="252"/>
      <c r="J636" s="249"/>
      <c r="K636" s="249"/>
      <c r="L636" s="253"/>
      <c r="M636" s="254"/>
      <c r="N636" s="255"/>
      <c r="O636" s="255"/>
      <c r="P636" s="255"/>
      <c r="Q636" s="255"/>
      <c r="R636" s="255"/>
      <c r="S636" s="255"/>
      <c r="T636" s="255"/>
      <c r="U636" s="256"/>
      <c r="AT636" s="257" t="s">
        <v>162</v>
      </c>
      <c r="AU636" s="257" t="s">
        <v>98</v>
      </c>
      <c r="AV636" s="12" t="s">
        <v>23</v>
      </c>
      <c r="AW636" s="12" t="s">
        <v>48</v>
      </c>
      <c r="AX636" s="12" t="s">
        <v>91</v>
      </c>
      <c r="AY636" s="257" t="s">
        <v>148</v>
      </c>
    </row>
    <row r="637" s="13" customFormat="1">
      <c r="B637" s="258"/>
      <c r="C637" s="259"/>
      <c r="D637" s="244" t="s">
        <v>162</v>
      </c>
      <c r="E637" s="260" t="s">
        <v>1</v>
      </c>
      <c r="F637" s="261" t="s">
        <v>767</v>
      </c>
      <c r="G637" s="259"/>
      <c r="H637" s="262">
        <v>2</v>
      </c>
      <c r="I637" s="263"/>
      <c r="J637" s="259"/>
      <c r="K637" s="259"/>
      <c r="L637" s="264"/>
      <c r="M637" s="265"/>
      <c r="N637" s="266"/>
      <c r="O637" s="266"/>
      <c r="P637" s="266"/>
      <c r="Q637" s="266"/>
      <c r="R637" s="266"/>
      <c r="S637" s="266"/>
      <c r="T637" s="266"/>
      <c r="U637" s="267"/>
      <c r="AT637" s="268" t="s">
        <v>162</v>
      </c>
      <c r="AU637" s="268" t="s">
        <v>98</v>
      </c>
      <c r="AV637" s="13" t="s">
        <v>98</v>
      </c>
      <c r="AW637" s="13" t="s">
        <v>48</v>
      </c>
      <c r="AX637" s="13" t="s">
        <v>91</v>
      </c>
      <c r="AY637" s="268" t="s">
        <v>148</v>
      </c>
    </row>
    <row r="638" s="1" customFormat="1" ht="24" customHeight="1">
      <c r="B638" s="39"/>
      <c r="C638" s="231" t="s">
        <v>768</v>
      </c>
      <c r="D638" s="231" t="s">
        <v>151</v>
      </c>
      <c r="E638" s="232" t="s">
        <v>769</v>
      </c>
      <c r="F638" s="233" t="s">
        <v>770</v>
      </c>
      <c r="G638" s="234" t="s">
        <v>261</v>
      </c>
      <c r="H638" s="235">
        <v>3.75</v>
      </c>
      <c r="I638" s="236"/>
      <c r="J638" s="237">
        <f>ROUND(I638*H638,2)</f>
        <v>0</v>
      </c>
      <c r="K638" s="233" t="s">
        <v>155</v>
      </c>
      <c r="L638" s="44"/>
      <c r="M638" s="238" t="s">
        <v>1</v>
      </c>
      <c r="N638" s="239" t="s">
        <v>56</v>
      </c>
      <c r="O638" s="87"/>
      <c r="P638" s="240">
        <f>O638*H638</f>
        <v>0</v>
      </c>
      <c r="Q638" s="240">
        <v>0.0025999999999999999</v>
      </c>
      <c r="R638" s="240">
        <f>Q638*H638</f>
        <v>0.00975</v>
      </c>
      <c r="S638" s="240">
        <v>0</v>
      </c>
      <c r="T638" s="240">
        <f>S638*H638</f>
        <v>0</v>
      </c>
      <c r="U638" s="241" t="s">
        <v>1</v>
      </c>
      <c r="AR638" s="242" t="s">
        <v>156</v>
      </c>
      <c r="AT638" s="242" t="s">
        <v>151</v>
      </c>
      <c r="AU638" s="242" t="s">
        <v>98</v>
      </c>
      <c r="AY638" s="17" t="s">
        <v>148</v>
      </c>
      <c r="BE638" s="243">
        <f>IF(N638="základní",J638,0)</f>
        <v>0</v>
      </c>
      <c r="BF638" s="243">
        <f>IF(N638="snížená",J638,0)</f>
        <v>0</v>
      </c>
      <c r="BG638" s="243">
        <f>IF(N638="zákl. přenesená",J638,0)</f>
        <v>0</v>
      </c>
      <c r="BH638" s="243">
        <f>IF(N638="sníž. přenesená",J638,0)</f>
        <v>0</v>
      </c>
      <c r="BI638" s="243">
        <f>IF(N638="nulová",J638,0)</f>
        <v>0</v>
      </c>
      <c r="BJ638" s="17" t="s">
        <v>23</v>
      </c>
      <c r="BK638" s="243">
        <f>ROUND(I638*H638,2)</f>
        <v>0</v>
      </c>
      <c r="BL638" s="17" t="s">
        <v>156</v>
      </c>
      <c r="BM638" s="242" t="s">
        <v>771</v>
      </c>
    </row>
    <row r="639" s="1" customFormat="1">
      <c r="B639" s="39"/>
      <c r="C639" s="40"/>
      <c r="D639" s="244" t="s">
        <v>158</v>
      </c>
      <c r="E639" s="40"/>
      <c r="F639" s="245" t="s">
        <v>772</v>
      </c>
      <c r="G639" s="40"/>
      <c r="H639" s="40"/>
      <c r="I639" s="150"/>
      <c r="J639" s="40"/>
      <c r="K639" s="40"/>
      <c r="L639" s="44"/>
      <c r="M639" s="246"/>
      <c r="N639" s="87"/>
      <c r="O639" s="87"/>
      <c r="P639" s="87"/>
      <c r="Q639" s="87"/>
      <c r="R639" s="87"/>
      <c r="S639" s="87"/>
      <c r="T639" s="87"/>
      <c r="U639" s="88"/>
      <c r="AT639" s="17" t="s">
        <v>158</v>
      </c>
      <c r="AU639" s="17" t="s">
        <v>98</v>
      </c>
    </row>
    <row r="640" s="1" customFormat="1">
      <c r="B640" s="39"/>
      <c r="C640" s="40"/>
      <c r="D640" s="244" t="s">
        <v>160</v>
      </c>
      <c r="E640" s="40"/>
      <c r="F640" s="247" t="s">
        <v>773</v>
      </c>
      <c r="G640" s="40"/>
      <c r="H640" s="40"/>
      <c r="I640" s="150"/>
      <c r="J640" s="40"/>
      <c r="K640" s="40"/>
      <c r="L640" s="44"/>
      <c r="M640" s="246"/>
      <c r="N640" s="87"/>
      <c r="O640" s="87"/>
      <c r="P640" s="87"/>
      <c r="Q640" s="87"/>
      <c r="R640" s="87"/>
      <c r="S640" s="87"/>
      <c r="T640" s="87"/>
      <c r="U640" s="88"/>
      <c r="AT640" s="17" t="s">
        <v>160</v>
      </c>
      <c r="AU640" s="17" t="s">
        <v>98</v>
      </c>
    </row>
    <row r="641" s="12" customFormat="1">
      <c r="B641" s="248"/>
      <c r="C641" s="249"/>
      <c r="D641" s="244" t="s">
        <v>162</v>
      </c>
      <c r="E641" s="250" t="s">
        <v>1</v>
      </c>
      <c r="F641" s="251" t="s">
        <v>774</v>
      </c>
      <c r="G641" s="249"/>
      <c r="H641" s="250" t="s">
        <v>1</v>
      </c>
      <c r="I641" s="252"/>
      <c r="J641" s="249"/>
      <c r="K641" s="249"/>
      <c r="L641" s="253"/>
      <c r="M641" s="254"/>
      <c r="N641" s="255"/>
      <c r="O641" s="255"/>
      <c r="P641" s="255"/>
      <c r="Q641" s="255"/>
      <c r="R641" s="255"/>
      <c r="S641" s="255"/>
      <c r="T641" s="255"/>
      <c r="U641" s="256"/>
      <c r="AT641" s="257" t="s">
        <v>162</v>
      </c>
      <c r="AU641" s="257" t="s">
        <v>98</v>
      </c>
      <c r="AV641" s="12" t="s">
        <v>23</v>
      </c>
      <c r="AW641" s="12" t="s">
        <v>48</v>
      </c>
      <c r="AX641" s="12" t="s">
        <v>91</v>
      </c>
      <c r="AY641" s="257" t="s">
        <v>148</v>
      </c>
    </row>
    <row r="642" s="13" customFormat="1">
      <c r="B642" s="258"/>
      <c r="C642" s="259"/>
      <c r="D642" s="244" t="s">
        <v>162</v>
      </c>
      <c r="E642" s="260" t="s">
        <v>1</v>
      </c>
      <c r="F642" s="261" t="s">
        <v>775</v>
      </c>
      <c r="G642" s="259"/>
      <c r="H642" s="262">
        <v>3.75</v>
      </c>
      <c r="I642" s="263"/>
      <c r="J642" s="259"/>
      <c r="K642" s="259"/>
      <c r="L642" s="264"/>
      <c r="M642" s="265"/>
      <c r="N642" s="266"/>
      <c r="O642" s="266"/>
      <c r="P642" s="266"/>
      <c r="Q642" s="266"/>
      <c r="R642" s="266"/>
      <c r="S642" s="266"/>
      <c r="T642" s="266"/>
      <c r="U642" s="267"/>
      <c r="AT642" s="268" t="s">
        <v>162</v>
      </c>
      <c r="AU642" s="268" t="s">
        <v>98</v>
      </c>
      <c r="AV642" s="13" t="s">
        <v>98</v>
      </c>
      <c r="AW642" s="13" t="s">
        <v>48</v>
      </c>
      <c r="AX642" s="13" t="s">
        <v>91</v>
      </c>
      <c r="AY642" s="268" t="s">
        <v>148</v>
      </c>
    </row>
    <row r="643" s="1" customFormat="1" ht="24" customHeight="1">
      <c r="B643" s="39"/>
      <c r="C643" s="231" t="s">
        <v>776</v>
      </c>
      <c r="D643" s="231" t="s">
        <v>151</v>
      </c>
      <c r="E643" s="232" t="s">
        <v>777</v>
      </c>
      <c r="F643" s="233" t="s">
        <v>778</v>
      </c>
      <c r="G643" s="234" t="s">
        <v>261</v>
      </c>
      <c r="H643" s="235">
        <v>47.280000000000001</v>
      </c>
      <c r="I643" s="236"/>
      <c r="J643" s="237">
        <f>ROUND(I643*H643,2)</f>
        <v>0</v>
      </c>
      <c r="K643" s="233" t="s">
        <v>155</v>
      </c>
      <c r="L643" s="44"/>
      <c r="M643" s="238" t="s">
        <v>1</v>
      </c>
      <c r="N643" s="239" t="s">
        <v>56</v>
      </c>
      <c r="O643" s="87"/>
      <c r="P643" s="240">
        <f>O643*H643</f>
        <v>0</v>
      </c>
      <c r="Q643" s="240">
        <v>0.0025999999999999999</v>
      </c>
      <c r="R643" s="240">
        <f>Q643*H643</f>
        <v>0.122928</v>
      </c>
      <c r="S643" s="240">
        <v>0</v>
      </c>
      <c r="T643" s="240">
        <f>S643*H643</f>
        <v>0</v>
      </c>
      <c r="U643" s="241" t="s">
        <v>1</v>
      </c>
      <c r="AR643" s="242" t="s">
        <v>156</v>
      </c>
      <c r="AT643" s="242" t="s">
        <v>151</v>
      </c>
      <c r="AU643" s="242" t="s">
        <v>98</v>
      </c>
      <c r="AY643" s="17" t="s">
        <v>148</v>
      </c>
      <c r="BE643" s="243">
        <f>IF(N643="základní",J643,0)</f>
        <v>0</v>
      </c>
      <c r="BF643" s="243">
        <f>IF(N643="snížená",J643,0)</f>
        <v>0</v>
      </c>
      <c r="BG643" s="243">
        <f>IF(N643="zákl. přenesená",J643,0)</f>
        <v>0</v>
      </c>
      <c r="BH643" s="243">
        <f>IF(N643="sníž. přenesená",J643,0)</f>
        <v>0</v>
      </c>
      <c r="BI643" s="243">
        <f>IF(N643="nulová",J643,0)</f>
        <v>0</v>
      </c>
      <c r="BJ643" s="17" t="s">
        <v>23</v>
      </c>
      <c r="BK643" s="243">
        <f>ROUND(I643*H643,2)</f>
        <v>0</v>
      </c>
      <c r="BL643" s="17" t="s">
        <v>156</v>
      </c>
      <c r="BM643" s="242" t="s">
        <v>779</v>
      </c>
    </row>
    <row r="644" s="1" customFormat="1">
      <c r="B644" s="39"/>
      <c r="C644" s="40"/>
      <c r="D644" s="244" t="s">
        <v>158</v>
      </c>
      <c r="E644" s="40"/>
      <c r="F644" s="245" t="s">
        <v>780</v>
      </c>
      <c r="G644" s="40"/>
      <c r="H644" s="40"/>
      <c r="I644" s="150"/>
      <c r="J644" s="40"/>
      <c r="K644" s="40"/>
      <c r="L644" s="44"/>
      <c r="M644" s="246"/>
      <c r="N644" s="87"/>
      <c r="O644" s="87"/>
      <c r="P644" s="87"/>
      <c r="Q644" s="87"/>
      <c r="R644" s="87"/>
      <c r="S644" s="87"/>
      <c r="T644" s="87"/>
      <c r="U644" s="88"/>
      <c r="AT644" s="17" t="s">
        <v>158</v>
      </c>
      <c r="AU644" s="17" t="s">
        <v>98</v>
      </c>
    </row>
    <row r="645" s="1" customFormat="1">
      <c r="B645" s="39"/>
      <c r="C645" s="40"/>
      <c r="D645" s="244" t="s">
        <v>160</v>
      </c>
      <c r="E645" s="40"/>
      <c r="F645" s="247" t="s">
        <v>773</v>
      </c>
      <c r="G645" s="40"/>
      <c r="H645" s="40"/>
      <c r="I645" s="150"/>
      <c r="J645" s="40"/>
      <c r="K645" s="40"/>
      <c r="L645" s="44"/>
      <c r="M645" s="246"/>
      <c r="N645" s="87"/>
      <c r="O645" s="87"/>
      <c r="P645" s="87"/>
      <c r="Q645" s="87"/>
      <c r="R645" s="87"/>
      <c r="S645" s="87"/>
      <c r="T645" s="87"/>
      <c r="U645" s="88"/>
      <c r="AT645" s="17" t="s">
        <v>160</v>
      </c>
      <c r="AU645" s="17" t="s">
        <v>98</v>
      </c>
    </row>
    <row r="646" s="12" customFormat="1">
      <c r="B646" s="248"/>
      <c r="C646" s="249"/>
      <c r="D646" s="244" t="s">
        <v>162</v>
      </c>
      <c r="E646" s="250" t="s">
        <v>1</v>
      </c>
      <c r="F646" s="251" t="s">
        <v>774</v>
      </c>
      <c r="G646" s="249"/>
      <c r="H646" s="250" t="s">
        <v>1</v>
      </c>
      <c r="I646" s="252"/>
      <c r="J646" s="249"/>
      <c r="K646" s="249"/>
      <c r="L646" s="253"/>
      <c r="M646" s="254"/>
      <c r="N646" s="255"/>
      <c r="O646" s="255"/>
      <c r="P646" s="255"/>
      <c r="Q646" s="255"/>
      <c r="R646" s="255"/>
      <c r="S646" s="255"/>
      <c r="T646" s="255"/>
      <c r="U646" s="256"/>
      <c r="AT646" s="257" t="s">
        <v>162</v>
      </c>
      <c r="AU646" s="257" t="s">
        <v>98</v>
      </c>
      <c r="AV646" s="12" t="s">
        <v>23</v>
      </c>
      <c r="AW646" s="12" t="s">
        <v>48</v>
      </c>
      <c r="AX646" s="12" t="s">
        <v>91</v>
      </c>
      <c r="AY646" s="257" t="s">
        <v>148</v>
      </c>
    </row>
    <row r="647" s="13" customFormat="1">
      <c r="B647" s="258"/>
      <c r="C647" s="259"/>
      <c r="D647" s="244" t="s">
        <v>162</v>
      </c>
      <c r="E647" s="260" t="s">
        <v>1</v>
      </c>
      <c r="F647" s="261" t="s">
        <v>781</v>
      </c>
      <c r="G647" s="259"/>
      <c r="H647" s="262">
        <v>47.280000000000001</v>
      </c>
      <c r="I647" s="263"/>
      <c r="J647" s="259"/>
      <c r="K647" s="259"/>
      <c r="L647" s="264"/>
      <c r="M647" s="265"/>
      <c r="N647" s="266"/>
      <c r="O647" s="266"/>
      <c r="P647" s="266"/>
      <c r="Q647" s="266"/>
      <c r="R647" s="266"/>
      <c r="S647" s="266"/>
      <c r="T647" s="266"/>
      <c r="U647" s="267"/>
      <c r="AT647" s="268" t="s">
        <v>162</v>
      </c>
      <c r="AU647" s="268" t="s">
        <v>98</v>
      </c>
      <c r="AV647" s="13" t="s">
        <v>98</v>
      </c>
      <c r="AW647" s="13" t="s">
        <v>48</v>
      </c>
      <c r="AX647" s="13" t="s">
        <v>91</v>
      </c>
      <c r="AY647" s="268" t="s">
        <v>148</v>
      </c>
    </row>
    <row r="648" s="1" customFormat="1" ht="16.5" customHeight="1">
      <c r="B648" s="39"/>
      <c r="C648" s="231" t="s">
        <v>782</v>
      </c>
      <c r="D648" s="231" t="s">
        <v>151</v>
      </c>
      <c r="E648" s="232" t="s">
        <v>783</v>
      </c>
      <c r="F648" s="233" t="s">
        <v>784</v>
      </c>
      <c r="G648" s="234" t="s">
        <v>261</v>
      </c>
      <c r="H648" s="235">
        <v>51.030000000000001</v>
      </c>
      <c r="I648" s="236"/>
      <c r="J648" s="237">
        <f>ROUND(I648*H648,2)</f>
        <v>0</v>
      </c>
      <c r="K648" s="233" t="s">
        <v>155</v>
      </c>
      <c r="L648" s="44"/>
      <c r="M648" s="238" t="s">
        <v>1</v>
      </c>
      <c r="N648" s="239" t="s">
        <v>56</v>
      </c>
      <c r="O648" s="87"/>
      <c r="P648" s="240">
        <f>O648*H648</f>
        <v>0</v>
      </c>
      <c r="Q648" s="240">
        <v>1.0000000000000001E-05</v>
      </c>
      <c r="R648" s="240">
        <f>Q648*H648</f>
        <v>0.0005103000000000001</v>
      </c>
      <c r="S648" s="240">
        <v>0</v>
      </c>
      <c r="T648" s="240">
        <f>S648*H648</f>
        <v>0</v>
      </c>
      <c r="U648" s="241" t="s">
        <v>1</v>
      </c>
      <c r="AR648" s="242" t="s">
        <v>156</v>
      </c>
      <c r="AT648" s="242" t="s">
        <v>151</v>
      </c>
      <c r="AU648" s="242" t="s">
        <v>98</v>
      </c>
      <c r="AY648" s="17" t="s">
        <v>148</v>
      </c>
      <c r="BE648" s="243">
        <f>IF(N648="základní",J648,0)</f>
        <v>0</v>
      </c>
      <c r="BF648" s="243">
        <f>IF(N648="snížená",J648,0)</f>
        <v>0</v>
      </c>
      <c r="BG648" s="243">
        <f>IF(N648="zákl. přenesená",J648,0)</f>
        <v>0</v>
      </c>
      <c r="BH648" s="243">
        <f>IF(N648="sníž. přenesená",J648,0)</f>
        <v>0</v>
      </c>
      <c r="BI648" s="243">
        <f>IF(N648="nulová",J648,0)</f>
        <v>0</v>
      </c>
      <c r="BJ648" s="17" t="s">
        <v>23</v>
      </c>
      <c r="BK648" s="243">
        <f>ROUND(I648*H648,2)</f>
        <v>0</v>
      </c>
      <c r="BL648" s="17" t="s">
        <v>156</v>
      </c>
      <c r="BM648" s="242" t="s">
        <v>785</v>
      </c>
    </row>
    <row r="649" s="1" customFormat="1">
      <c r="B649" s="39"/>
      <c r="C649" s="40"/>
      <c r="D649" s="244" t="s">
        <v>158</v>
      </c>
      <c r="E649" s="40"/>
      <c r="F649" s="245" t="s">
        <v>786</v>
      </c>
      <c r="G649" s="40"/>
      <c r="H649" s="40"/>
      <c r="I649" s="150"/>
      <c r="J649" s="40"/>
      <c r="K649" s="40"/>
      <c r="L649" s="44"/>
      <c r="M649" s="246"/>
      <c r="N649" s="87"/>
      <c r="O649" s="87"/>
      <c r="P649" s="87"/>
      <c r="Q649" s="87"/>
      <c r="R649" s="87"/>
      <c r="S649" s="87"/>
      <c r="T649" s="87"/>
      <c r="U649" s="88"/>
      <c r="AT649" s="17" t="s">
        <v>158</v>
      </c>
      <c r="AU649" s="17" t="s">
        <v>98</v>
      </c>
    </row>
    <row r="650" s="1" customFormat="1">
      <c r="B650" s="39"/>
      <c r="C650" s="40"/>
      <c r="D650" s="244" t="s">
        <v>160</v>
      </c>
      <c r="E650" s="40"/>
      <c r="F650" s="247" t="s">
        <v>787</v>
      </c>
      <c r="G650" s="40"/>
      <c r="H650" s="40"/>
      <c r="I650" s="150"/>
      <c r="J650" s="40"/>
      <c r="K650" s="40"/>
      <c r="L650" s="44"/>
      <c r="M650" s="246"/>
      <c r="N650" s="87"/>
      <c r="O650" s="87"/>
      <c r="P650" s="87"/>
      <c r="Q650" s="87"/>
      <c r="R650" s="87"/>
      <c r="S650" s="87"/>
      <c r="T650" s="87"/>
      <c r="U650" s="88"/>
      <c r="AT650" s="17" t="s">
        <v>160</v>
      </c>
      <c r="AU650" s="17" t="s">
        <v>98</v>
      </c>
    </row>
    <row r="651" s="12" customFormat="1">
      <c r="B651" s="248"/>
      <c r="C651" s="249"/>
      <c r="D651" s="244" t="s">
        <v>162</v>
      </c>
      <c r="E651" s="250" t="s">
        <v>1</v>
      </c>
      <c r="F651" s="251" t="s">
        <v>774</v>
      </c>
      <c r="G651" s="249"/>
      <c r="H651" s="250" t="s">
        <v>1</v>
      </c>
      <c r="I651" s="252"/>
      <c r="J651" s="249"/>
      <c r="K651" s="249"/>
      <c r="L651" s="253"/>
      <c r="M651" s="254"/>
      <c r="N651" s="255"/>
      <c r="O651" s="255"/>
      <c r="P651" s="255"/>
      <c r="Q651" s="255"/>
      <c r="R651" s="255"/>
      <c r="S651" s="255"/>
      <c r="T651" s="255"/>
      <c r="U651" s="256"/>
      <c r="AT651" s="257" t="s">
        <v>162</v>
      </c>
      <c r="AU651" s="257" t="s">
        <v>98</v>
      </c>
      <c r="AV651" s="12" t="s">
        <v>23</v>
      </c>
      <c r="AW651" s="12" t="s">
        <v>48</v>
      </c>
      <c r="AX651" s="12" t="s">
        <v>91</v>
      </c>
      <c r="AY651" s="257" t="s">
        <v>148</v>
      </c>
    </row>
    <row r="652" s="13" customFormat="1">
      <c r="B652" s="258"/>
      <c r="C652" s="259"/>
      <c r="D652" s="244" t="s">
        <v>162</v>
      </c>
      <c r="E652" s="260" t="s">
        <v>1</v>
      </c>
      <c r="F652" s="261" t="s">
        <v>788</v>
      </c>
      <c r="G652" s="259"/>
      <c r="H652" s="262">
        <v>51.030000000000001</v>
      </c>
      <c r="I652" s="263"/>
      <c r="J652" s="259"/>
      <c r="K652" s="259"/>
      <c r="L652" s="264"/>
      <c r="M652" s="265"/>
      <c r="N652" s="266"/>
      <c r="O652" s="266"/>
      <c r="P652" s="266"/>
      <c r="Q652" s="266"/>
      <c r="R652" s="266"/>
      <c r="S652" s="266"/>
      <c r="T652" s="266"/>
      <c r="U652" s="267"/>
      <c r="AT652" s="268" t="s">
        <v>162</v>
      </c>
      <c r="AU652" s="268" t="s">
        <v>98</v>
      </c>
      <c r="AV652" s="13" t="s">
        <v>98</v>
      </c>
      <c r="AW652" s="13" t="s">
        <v>48</v>
      </c>
      <c r="AX652" s="13" t="s">
        <v>91</v>
      </c>
      <c r="AY652" s="268" t="s">
        <v>148</v>
      </c>
    </row>
    <row r="653" s="1" customFormat="1" ht="16.5" customHeight="1">
      <c r="B653" s="39"/>
      <c r="C653" s="231" t="s">
        <v>33</v>
      </c>
      <c r="D653" s="231" t="s">
        <v>151</v>
      </c>
      <c r="E653" s="232" t="s">
        <v>789</v>
      </c>
      <c r="F653" s="233" t="s">
        <v>790</v>
      </c>
      <c r="G653" s="234" t="s">
        <v>395</v>
      </c>
      <c r="H653" s="235">
        <v>34</v>
      </c>
      <c r="I653" s="236"/>
      <c r="J653" s="237">
        <f>ROUND(I653*H653,2)</f>
        <v>0</v>
      </c>
      <c r="K653" s="233" t="s">
        <v>155</v>
      </c>
      <c r="L653" s="44"/>
      <c r="M653" s="238" t="s">
        <v>1</v>
      </c>
      <c r="N653" s="239" t="s">
        <v>56</v>
      </c>
      <c r="O653" s="87"/>
      <c r="P653" s="240">
        <f>O653*H653</f>
        <v>0</v>
      </c>
      <c r="Q653" s="240">
        <v>6.9999999999999994E-05</v>
      </c>
      <c r="R653" s="240">
        <f>Q653*H653</f>
        <v>0.0023799999999999997</v>
      </c>
      <c r="S653" s="240">
        <v>0</v>
      </c>
      <c r="T653" s="240">
        <f>S653*H653</f>
        <v>0</v>
      </c>
      <c r="U653" s="241" t="s">
        <v>1</v>
      </c>
      <c r="AR653" s="242" t="s">
        <v>584</v>
      </c>
      <c r="AT653" s="242" t="s">
        <v>151</v>
      </c>
      <c r="AU653" s="242" t="s">
        <v>98</v>
      </c>
      <c r="AY653" s="17" t="s">
        <v>148</v>
      </c>
      <c r="BE653" s="243">
        <f>IF(N653="základní",J653,0)</f>
        <v>0</v>
      </c>
      <c r="BF653" s="243">
        <f>IF(N653="snížená",J653,0)</f>
        <v>0</v>
      </c>
      <c r="BG653" s="243">
        <f>IF(N653="zákl. přenesená",J653,0)</f>
        <v>0</v>
      </c>
      <c r="BH653" s="243">
        <f>IF(N653="sníž. přenesená",J653,0)</f>
        <v>0</v>
      </c>
      <c r="BI653" s="243">
        <f>IF(N653="nulová",J653,0)</f>
        <v>0</v>
      </c>
      <c r="BJ653" s="17" t="s">
        <v>23</v>
      </c>
      <c r="BK653" s="243">
        <f>ROUND(I653*H653,2)</f>
        <v>0</v>
      </c>
      <c r="BL653" s="17" t="s">
        <v>584</v>
      </c>
      <c r="BM653" s="242" t="s">
        <v>791</v>
      </c>
    </row>
    <row r="654" s="1" customFormat="1">
      <c r="B654" s="39"/>
      <c r="C654" s="40"/>
      <c r="D654" s="244" t="s">
        <v>158</v>
      </c>
      <c r="E654" s="40"/>
      <c r="F654" s="245" t="s">
        <v>792</v>
      </c>
      <c r="G654" s="40"/>
      <c r="H654" s="40"/>
      <c r="I654" s="150"/>
      <c r="J654" s="40"/>
      <c r="K654" s="40"/>
      <c r="L654" s="44"/>
      <c r="M654" s="246"/>
      <c r="N654" s="87"/>
      <c r="O654" s="87"/>
      <c r="P654" s="87"/>
      <c r="Q654" s="87"/>
      <c r="R654" s="87"/>
      <c r="S654" s="87"/>
      <c r="T654" s="87"/>
      <c r="U654" s="88"/>
      <c r="AT654" s="17" t="s">
        <v>158</v>
      </c>
      <c r="AU654" s="17" t="s">
        <v>98</v>
      </c>
    </row>
    <row r="655" s="12" customFormat="1">
      <c r="B655" s="248"/>
      <c r="C655" s="249"/>
      <c r="D655" s="244" t="s">
        <v>162</v>
      </c>
      <c r="E655" s="250" t="s">
        <v>1</v>
      </c>
      <c r="F655" s="251" t="s">
        <v>793</v>
      </c>
      <c r="G655" s="249"/>
      <c r="H655" s="250" t="s">
        <v>1</v>
      </c>
      <c r="I655" s="252"/>
      <c r="J655" s="249"/>
      <c r="K655" s="249"/>
      <c r="L655" s="253"/>
      <c r="M655" s="254"/>
      <c r="N655" s="255"/>
      <c r="O655" s="255"/>
      <c r="P655" s="255"/>
      <c r="Q655" s="255"/>
      <c r="R655" s="255"/>
      <c r="S655" s="255"/>
      <c r="T655" s="255"/>
      <c r="U655" s="256"/>
      <c r="AT655" s="257" t="s">
        <v>162</v>
      </c>
      <c r="AU655" s="257" t="s">
        <v>98</v>
      </c>
      <c r="AV655" s="12" t="s">
        <v>23</v>
      </c>
      <c r="AW655" s="12" t="s">
        <v>48</v>
      </c>
      <c r="AX655" s="12" t="s">
        <v>91</v>
      </c>
      <c r="AY655" s="257" t="s">
        <v>148</v>
      </c>
    </row>
    <row r="656" s="13" customFormat="1">
      <c r="B656" s="258"/>
      <c r="C656" s="259"/>
      <c r="D656" s="244" t="s">
        <v>162</v>
      </c>
      <c r="E656" s="260" t="s">
        <v>1</v>
      </c>
      <c r="F656" s="261" t="s">
        <v>381</v>
      </c>
      <c r="G656" s="259"/>
      <c r="H656" s="262">
        <v>34</v>
      </c>
      <c r="I656" s="263"/>
      <c r="J656" s="259"/>
      <c r="K656" s="259"/>
      <c r="L656" s="264"/>
      <c r="M656" s="265"/>
      <c r="N656" s="266"/>
      <c r="O656" s="266"/>
      <c r="P656" s="266"/>
      <c r="Q656" s="266"/>
      <c r="R656" s="266"/>
      <c r="S656" s="266"/>
      <c r="T656" s="266"/>
      <c r="U656" s="267"/>
      <c r="AT656" s="268" t="s">
        <v>162</v>
      </c>
      <c r="AU656" s="268" t="s">
        <v>98</v>
      </c>
      <c r="AV656" s="13" t="s">
        <v>98</v>
      </c>
      <c r="AW656" s="13" t="s">
        <v>48</v>
      </c>
      <c r="AX656" s="13" t="s">
        <v>91</v>
      </c>
      <c r="AY656" s="268" t="s">
        <v>148</v>
      </c>
    </row>
    <row r="657" s="1" customFormat="1" ht="16.5" customHeight="1">
      <c r="B657" s="39"/>
      <c r="C657" s="231" t="s">
        <v>794</v>
      </c>
      <c r="D657" s="231" t="s">
        <v>151</v>
      </c>
      <c r="E657" s="232" t="s">
        <v>795</v>
      </c>
      <c r="F657" s="233" t="s">
        <v>796</v>
      </c>
      <c r="G657" s="234" t="s">
        <v>395</v>
      </c>
      <c r="H657" s="235">
        <v>34</v>
      </c>
      <c r="I657" s="236"/>
      <c r="J657" s="237">
        <f>ROUND(I657*H657,2)</f>
        <v>0</v>
      </c>
      <c r="K657" s="233" t="s">
        <v>1</v>
      </c>
      <c r="L657" s="44"/>
      <c r="M657" s="238" t="s">
        <v>1</v>
      </c>
      <c r="N657" s="239" t="s">
        <v>56</v>
      </c>
      <c r="O657" s="87"/>
      <c r="P657" s="240">
        <f>O657*H657</f>
        <v>0</v>
      </c>
      <c r="Q657" s="240">
        <v>0.00080999999999999996</v>
      </c>
      <c r="R657" s="240">
        <f>Q657*H657</f>
        <v>0.027539999999999999</v>
      </c>
      <c r="S657" s="240">
        <v>0</v>
      </c>
      <c r="T657" s="240">
        <f>S657*H657</f>
        <v>0</v>
      </c>
      <c r="U657" s="241" t="s">
        <v>1</v>
      </c>
      <c r="AR657" s="242" t="s">
        <v>584</v>
      </c>
      <c r="AT657" s="242" t="s">
        <v>151</v>
      </c>
      <c r="AU657" s="242" t="s">
        <v>98</v>
      </c>
      <c r="AY657" s="17" t="s">
        <v>148</v>
      </c>
      <c r="BE657" s="243">
        <f>IF(N657="základní",J657,0)</f>
        <v>0</v>
      </c>
      <c r="BF657" s="243">
        <f>IF(N657="snížená",J657,0)</f>
        <v>0</v>
      </c>
      <c r="BG657" s="243">
        <f>IF(N657="zákl. přenesená",J657,0)</f>
        <v>0</v>
      </c>
      <c r="BH657" s="243">
        <f>IF(N657="sníž. přenesená",J657,0)</f>
        <v>0</v>
      </c>
      <c r="BI657" s="243">
        <f>IF(N657="nulová",J657,0)</f>
        <v>0</v>
      </c>
      <c r="BJ657" s="17" t="s">
        <v>23</v>
      </c>
      <c r="BK657" s="243">
        <f>ROUND(I657*H657,2)</f>
        <v>0</v>
      </c>
      <c r="BL657" s="17" t="s">
        <v>584</v>
      </c>
      <c r="BM657" s="242" t="s">
        <v>797</v>
      </c>
    </row>
    <row r="658" s="1" customFormat="1">
      <c r="B658" s="39"/>
      <c r="C658" s="40"/>
      <c r="D658" s="244" t="s">
        <v>158</v>
      </c>
      <c r="E658" s="40"/>
      <c r="F658" s="245" t="s">
        <v>796</v>
      </c>
      <c r="G658" s="40"/>
      <c r="H658" s="40"/>
      <c r="I658" s="150"/>
      <c r="J658" s="40"/>
      <c r="K658" s="40"/>
      <c r="L658" s="44"/>
      <c r="M658" s="246"/>
      <c r="N658" s="87"/>
      <c r="O658" s="87"/>
      <c r="P658" s="87"/>
      <c r="Q658" s="87"/>
      <c r="R658" s="87"/>
      <c r="S658" s="87"/>
      <c r="T658" s="87"/>
      <c r="U658" s="88"/>
      <c r="AT658" s="17" t="s">
        <v>158</v>
      </c>
      <c r="AU658" s="17" t="s">
        <v>98</v>
      </c>
    </row>
    <row r="659" s="1" customFormat="1">
      <c r="B659" s="39"/>
      <c r="C659" s="40"/>
      <c r="D659" s="244" t="s">
        <v>160</v>
      </c>
      <c r="E659" s="40"/>
      <c r="F659" s="247" t="s">
        <v>798</v>
      </c>
      <c r="G659" s="40"/>
      <c r="H659" s="40"/>
      <c r="I659" s="150"/>
      <c r="J659" s="40"/>
      <c r="K659" s="40"/>
      <c r="L659" s="44"/>
      <c r="M659" s="246"/>
      <c r="N659" s="87"/>
      <c r="O659" s="87"/>
      <c r="P659" s="87"/>
      <c r="Q659" s="87"/>
      <c r="R659" s="87"/>
      <c r="S659" s="87"/>
      <c r="T659" s="87"/>
      <c r="U659" s="88"/>
      <c r="AT659" s="17" t="s">
        <v>160</v>
      </c>
      <c r="AU659" s="17" t="s">
        <v>98</v>
      </c>
    </row>
    <row r="660" s="12" customFormat="1">
      <c r="B660" s="248"/>
      <c r="C660" s="249"/>
      <c r="D660" s="244" t="s">
        <v>162</v>
      </c>
      <c r="E660" s="250" t="s">
        <v>1</v>
      </c>
      <c r="F660" s="251" t="s">
        <v>799</v>
      </c>
      <c r="G660" s="249"/>
      <c r="H660" s="250" t="s">
        <v>1</v>
      </c>
      <c r="I660" s="252"/>
      <c r="J660" s="249"/>
      <c r="K660" s="249"/>
      <c r="L660" s="253"/>
      <c r="M660" s="254"/>
      <c r="N660" s="255"/>
      <c r="O660" s="255"/>
      <c r="P660" s="255"/>
      <c r="Q660" s="255"/>
      <c r="R660" s="255"/>
      <c r="S660" s="255"/>
      <c r="T660" s="255"/>
      <c r="U660" s="256"/>
      <c r="AT660" s="257" t="s">
        <v>162</v>
      </c>
      <c r="AU660" s="257" t="s">
        <v>98</v>
      </c>
      <c r="AV660" s="12" t="s">
        <v>23</v>
      </c>
      <c r="AW660" s="12" t="s">
        <v>48</v>
      </c>
      <c r="AX660" s="12" t="s">
        <v>91</v>
      </c>
      <c r="AY660" s="257" t="s">
        <v>148</v>
      </c>
    </row>
    <row r="661" s="13" customFormat="1">
      <c r="B661" s="258"/>
      <c r="C661" s="259"/>
      <c r="D661" s="244" t="s">
        <v>162</v>
      </c>
      <c r="E661" s="260" t="s">
        <v>1</v>
      </c>
      <c r="F661" s="261" t="s">
        <v>381</v>
      </c>
      <c r="G661" s="259"/>
      <c r="H661" s="262">
        <v>34</v>
      </c>
      <c r="I661" s="263"/>
      <c r="J661" s="259"/>
      <c r="K661" s="259"/>
      <c r="L661" s="264"/>
      <c r="M661" s="265"/>
      <c r="N661" s="266"/>
      <c r="O661" s="266"/>
      <c r="P661" s="266"/>
      <c r="Q661" s="266"/>
      <c r="R661" s="266"/>
      <c r="S661" s="266"/>
      <c r="T661" s="266"/>
      <c r="U661" s="267"/>
      <c r="AT661" s="268" t="s">
        <v>162</v>
      </c>
      <c r="AU661" s="268" t="s">
        <v>98</v>
      </c>
      <c r="AV661" s="13" t="s">
        <v>98</v>
      </c>
      <c r="AW661" s="13" t="s">
        <v>48</v>
      </c>
      <c r="AX661" s="13" t="s">
        <v>23</v>
      </c>
      <c r="AY661" s="268" t="s">
        <v>148</v>
      </c>
    </row>
    <row r="662" s="1" customFormat="1" ht="24" customHeight="1">
      <c r="B662" s="39"/>
      <c r="C662" s="231" t="s">
        <v>800</v>
      </c>
      <c r="D662" s="231" t="s">
        <v>151</v>
      </c>
      <c r="E662" s="232" t="s">
        <v>801</v>
      </c>
      <c r="F662" s="233" t="s">
        <v>802</v>
      </c>
      <c r="G662" s="234" t="s">
        <v>395</v>
      </c>
      <c r="H662" s="235">
        <v>34</v>
      </c>
      <c r="I662" s="236"/>
      <c r="J662" s="237">
        <f>ROUND(I662*H662,2)</f>
        <v>0</v>
      </c>
      <c r="K662" s="233" t="s">
        <v>155</v>
      </c>
      <c r="L662" s="44"/>
      <c r="M662" s="238" t="s">
        <v>1</v>
      </c>
      <c r="N662" s="239" t="s">
        <v>56</v>
      </c>
      <c r="O662" s="87"/>
      <c r="P662" s="240">
        <f>O662*H662</f>
        <v>0</v>
      </c>
      <c r="Q662" s="240">
        <v>0.13538</v>
      </c>
      <c r="R662" s="240">
        <f>Q662*H662</f>
        <v>4.6029200000000001</v>
      </c>
      <c r="S662" s="240">
        <v>0</v>
      </c>
      <c r="T662" s="240">
        <f>S662*H662</f>
        <v>0</v>
      </c>
      <c r="U662" s="241" t="s">
        <v>1</v>
      </c>
      <c r="AR662" s="242" t="s">
        <v>584</v>
      </c>
      <c r="AT662" s="242" t="s">
        <v>151</v>
      </c>
      <c r="AU662" s="242" t="s">
        <v>98</v>
      </c>
      <c r="AY662" s="17" t="s">
        <v>148</v>
      </c>
      <c r="BE662" s="243">
        <f>IF(N662="základní",J662,0)</f>
        <v>0</v>
      </c>
      <c r="BF662" s="243">
        <f>IF(N662="snížená",J662,0)</f>
        <v>0</v>
      </c>
      <c r="BG662" s="243">
        <f>IF(N662="zákl. přenesená",J662,0)</f>
        <v>0</v>
      </c>
      <c r="BH662" s="243">
        <f>IF(N662="sníž. přenesená",J662,0)</f>
        <v>0</v>
      </c>
      <c r="BI662" s="243">
        <f>IF(N662="nulová",J662,0)</f>
        <v>0</v>
      </c>
      <c r="BJ662" s="17" t="s">
        <v>23</v>
      </c>
      <c r="BK662" s="243">
        <f>ROUND(I662*H662,2)</f>
        <v>0</v>
      </c>
      <c r="BL662" s="17" t="s">
        <v>584</v>
      </c>
      <c r="BM662" s="242" t="s">
        <v>803</v>
      </c>
    </row>
    <row r="663" s="1" customFormat="1">
      <c r="B663" s="39"/>
      <c r="C663" s="40"/>
      <c r="D663" s="244" t="s">
        <v>158</v>
      </c>
      <c r="E663" s="40"/>
      <c r="F663" s="245" t="s">
        <v>804</v>
      </c>
      <c r="G663" s="40"/>
      <c r="H663" s="40"/>
      <c r="I663" s="150"/>
      <c r="J663" s="40"/>
      <c r="K663" s="40"/>
      <c r="L663" s="44"/>
      <c r="M663" s="246"/>
      <c r="N663" s="87"/>
      <c r="O663" s="87"/>
      <c r="P663" s="87"/>
      <c r="Q663" s="87"/>
      <c r="R663" s="87"/>
      <c r="S663" s="87"/>
      <c r="T663" s="87"/>
      <c r="U663" s="88"/>
      <c r="AT663" s="17" t="s">
        <v>158</v>
      </c>
      <c r="AU663" s="17" t="s">
        <v>98</v>
      </c>
    </row>
    <row r="664" s="1" customFormat="1">
      <c r="B664" s="39"/>
      <c r="C664" s="40"/>
      <c r="D664" s="244" t="s">
        <v>160</v>
      </c>
      <c r="E664" s="40"/>
      <c r="F664" s="247" t="s">
        <v>805</v>
      </c>
      <c r="G664" s="40"/>
      <c r="H664" s="40"/>
      <c r="I664" s="150"/>
      <c r="J664" s="40"/>
      <c r="K664" s="40"/>
      <c r="L664" s="44"/>
      <c r="M664" s="246"/>
      <c r="N664" s="87"/>
      <c r="O664" s="87"/>
      <c r="P664" s="87"/>
      <c r="Q664" s="87"/>
      <c r="R664" s="87"/>
      <c r="S664" s="87"/>
      <c r="T664" s="87"/>
      <c r="U664" s="88"/>
      <c r="AT664" s="17" t="s">
        <v>160</v>
      </c>
      <c r="AU664" s="17" t="s">
        <v>98</v>
      </c>
    </row>
    <row r="665" s="12" customFormat="1">
      <c r="B665" s="248"/>
      <c r="C665" s="249"/>
      <c r="D665" s="244" t="s">
        <v>162</v>
      </c>
      <c r="E665" s="250" t="s">
        <v>1</v>
      </c>
      <c r="F665" s="251" t="s">
        <v>799</v>
      </c>
      <c r="G665" s="249"/>
      <c r="H665" s="250" t="s">
        <v>1</v>
      </c>
      <c r="I665" s="252"/>
      <c r="J665" s="249"/>
      <c r="K665" s="249"/>
      <c r="L665" s="253"/>
      <c r="M665" s="254"/>
      <c r="N665" s="255"/>
      <c r="O665" s="255"/>
      <c r="P665" s="255"/>
      <c r="Q665" s="255"/>
      <c r="R665" s="255"/>
      <c r="S665" s="255"/>
      <c r="T665" s="255"/>
      <c r="U665" s="256"/>
      <c r="AT665" s="257" t="s">
        <v>162</v>
      </c>
      <c r="AU665" s="257" t="s">
        <v>98</v>
      </c>
      <c r="AV665" s="12" t="s">
        <v>23</v>
      </c>
      <c r="AW665" s="12" t="s">
        <v>48</v>
      </c>
      <c r="AX665" s="12" t="s">
        <v>91</v>
      </c>
      <c r="AY665" s="257" t="s">
        <v>148</v>
      </c>
    </row>
    <row r="666" s="13" customFormat="1">
      <c r="B666" s="258"/>
      <c r="C666" s="259"/>
      <c r="D666" s="244" t="s">
        <v>162</v>
      </c>
      <c r="E666" s="260" t="s">
        <v>1</v>
      </c>
      <c r="F666" s="261" t="s">
        <v>381</v>
      </c>
      <c r="G666" s="259"/>
      <c r="H666" s="262">
        <v>34</v>
      </c>
      <c r="I666" s="263"/>
      <c r="J666" s="259"/>
      <c r="K666" s="259"/>
      <c r="L666" s="264"/>
      <c r="M666" s="265"/>
      <c r="N666" s="266"/>
      <c r="O666" s="266"/>
      <c r="P666" s="266"/>
      <c r="Q666" s="266"/>
      <c r="R666" s="266"/>
      <c r="S666" s="266"/>
      <c r="T666" s="266"/>
      <c r="U666" s="267"/>
      <c r="AT666" s="268" t="s">
        <v>162</v>
      </c>
      <c r="AU666" s="268" t="s">
        <v>98</v>
      </c>
      <c r="AV666" s="13" t="s">
        <v>98</v>
      </c>
      <c r="AW666" s="13" t="s">
        <v>48</v>
      </c>
      <c r="AX666" s="13" t="s">
        <v>23</v>
      </c>
      <c r="AY666" s="268" t="s">
        <v>148</v>
      </c>
    </row>
    <row r="667" s="1" customFormat="1" ht="16.5" customHeight="1">
      <c r="B667" s="39"/>
      <c r="C667" s="231" t="s">
        <v>806</v>
      </c>
      <c r="D667" s="231" t="s">
        <v>151</v>
      </c>
      <c r="E667" s="232" t="s">
        <v>807</v>
      </c>
      <c r="F667" s="233" t="s">
        <v>808</v>
      </c>
      <c r="G667" s="234" t="s">
        <v>555</v>
      </c>
      <c r="H667" s="235">
        <v>2</v>
      </c>
      <c r="I667" s="236"/>
      <c r="J667" s="237">
        <f>ROUND(I667*H667,2)</f>
        <v>0</v>
      </c>
      <c r="K667" s="233" t="s">
        <v>1</v>
      </c>
      <c r="L667" s="44"/>
      <c r="M667" s="238" t="s">
        <v>1</v>
      </c>
      <c r="N667" s="239" t="s">
        <v>56</v>
      </c>
      <c r="O667" s="87"/>
      <c r="P667" s="240">
        <f>O667*H667</f>
        <v>0</v>
      </c>
      <c r="Q667" s="240">
        <v>0.0011999999999999999</v>
      </c>
      <c r="R667" s="240">
        <f>Q667*H667</f>
        <v>0.0023999999999999998</v>
      </c>
      <c r="S667" s="240">
        <v>0</v>
      </c>
      <c r="T667" s="240">
        <f>S667*H667</f>
        <v>0</v>
      </c>
      <c r="U667" s="241" t="s">
        <v>1</v>
      </c>
      <c r="AR667" s="242" t="s">
        <v>156</v>
      </c>
      <c r="AT667" s="242" t="s">
        <v>151</v>
      </c>
      <c r="AU667" s="242" t="s">
        <v>98</v>
      </c>
      <c r="AY667" s="17" t="s">
        <v>148</v>
      </c>
      <c r="BE667" s="243">
        <f>IF(N667="základní",J667,0)</f>
        <v>0</v>
      </c>
      <c r="BF667" s="243">
        <f>IF(N667="snížená",J667,0)</f>
        <v>0</v>
      </c>
      <c r="BG667" s="243">
        <f>IF(N667="zákl. přenesená",J667,0)</f>
        <v>0</v>
      </c>
      <c r="BH667" s="243">
        <f>IF(N667="sníž. přenesená",J667,0)</f>
        <v>0</v>
      </c>
      <c r="BI667" s="243">
        <f>IF(N667="nulová",J667,0)</f>
        <v>0</v>
      </c>
      <c r="BJ667" s="17" t="s">
        <v>23</v>
      </c>
      <c r="BK667" s="243">
        <f>ROUND(I667*H667,2)</f>
        <v>0</v>
      </c>
      <c r="BL667" s="17" t="s">
        <v>156</v>
      </c>
      <c r="BM667" s="242" t="s">
        <v>809</v>
      </c>
    </row>
    <row r="668" s="1" customFormat="1">
      <c r="B668" s="39"/>
      <c r="C668" s="40"/>
      <c r="D668" s="244" t="s">
        <v>158</v>
      </c>
      <c r="E668" s="40"/>
      <c r="F668" s="245" t="s">
        <v>808</v>
      </c>
      <c r="G668" s="40"/>
      <c r="H668" s="40"/>
      <c r="I668" s="150"/>
      <c r="J668" s="40"/>
      <c r="K668" s="40"/>
      <c r="L668" s="44"/>
      <c r="M668" s="246"/>
      <c r="N668" s="87"/>
      <c r="O668" s="87"/>
      <c r="P668" s="87"/>
      <c r="Q668" s="87"/>
      <c r="R668" s="87"/>
      <c r="S668" s="87"/>
      <c r="T668" s="87"/>
      <c r="U668" s="88"/>
      <c r="AT668" s="17" t="s">
        <v>158</v>
      </c>
      <c r="AU668" s="17" t="s">
        <v>98</v>
      </c>
    </row>
    <row r="669" s="1" customFormat="1">
      <c r="B669" s="39"/>
      <c r="C669" s="40"/>
      <c r="D669" s="244" t="s">
        <v>160</v>
      </c>
      <c r="E669" s="40"/>
      <c r="F669" s="247" t="s">
        <v>810</v>
      </c>
      <c r="G669" s="40"/>
      <c r="H669" s="40"/>
      <c r="I669" s="150"/>
      <c r="J669" s="40"/>
      <c r="K669" s="40"/>
      <c r="L669" s="44"/>
      <c r="M669" s="246"/>
      <c r="N669" s="87"/>
      <c r="O669" s="87"/>
      <c r="P669" s="87"/>
      <c r="Q669" s="87"/>
      <c r="R669" s="87"/>
      <c r="S669" s="87"/>
      <c r="T669" s="87"/>
      <c r="U669" s="88"/>
      <c r="AT669" s="17" t="s">
        <v>160</v>
      </c>
      <c r="AU669" s="17" t="s">
        <v>98</v>
      </c>
    </row>
    <row r="670" s="12" customFormat="1">
      <c r="B670" s="248"/>
      <c r="C670" s="249"/>
      <c r="D670" s="244" t="s">
        <v>162</v>
      </c>
      <c r="E670" s="250" t="s">
        <v>1</v>
      </c>
      <c r="F670" s="251" t="s">
        <v>732</v>
      </c>
      <c r="G670" s="249"/>
      <c r="H670" s="250" t="s">
        <v>1</v>
      </c>
      <c r="I670" s="252"/>
      <c r="J670" s="249"/>
      <c r="K670" s="249"/>
      <c r="L670" s="253"/>
      <c r="M670" s="254"/>
      <c r="N670" s="255"/>
      <c r="O670" s="255"/>
      <c r="P670" s="255"/>
      <c r="Q670" s="255"/>
      <c r="R670" s="255"/>
      <c r="S670" s="255"/>
      <c r="T670" s="255"/>
      <c r="U670" s="256"/>
      <c r="AT670" s="257" t="s">
        <v>162</v>
      </c>
      <c r="AU670" s="257" t="s">
        <v>98</v>
      </c>
      <c r="AV670" s="12" t="s">
        <v>23</v>
      </c>
      <c r="AW670" s="12" t="s">
        <v>48</v>
      </c>
      <c r="AX670" s="12" t="s">
        <v>91</v>
      </c>
      <c r="AY670" s="257" t="s">
        <v>148</v>
      </c>
    </row>
    <row r="671" s="13" customFormat="1">
      <c r="B671" s="258"/>
      <c r="C671" s="259"/>
      <c r="D671" s="244" t="s">
        <v>162</v>
      </c>
      <c r="E671" s="260" t="s">
        <v>1</v>
      </c>
      <c r="F671" s="261" t="s">
        <v>98</v>
      </c>
      <c r="G671" s="259"/>
      <c r="H671" s="262">
        <v>2</v>
      </c>
      <c r="I671" s="263"/>
      <c r="J671" s="259"/>
      <c r="K671" s="259"/>
      <c r="L671" s="264"/>
      <c r="M671" s="265"/>
      <c r="N671" s="266"/>
      <c r="O671" s="266"/>
      <c r="P671" s="266"/>
      <c r="Q671" s="266"/>
      <c r="R671" s="266"/>
      <c r="S671" s="266"/>
      <c r="T671" s="266"/>
      <c r="U671" s="267"/>
      <c r="AT671" s="268" t="s">
        <v>162</v>
      </c>
      <c r="AU671" s="268" t="s">
        <v>98</v>
      </c>
      <c r="AV671" s="13" t="s">
        <v>98</v>
      </c>
      <c r="AW671" s="13" t="s">
        <v>48</v>
      </c>
      <c r="AX671" s="13" t="s">
        <v>91</v>
      </c>
      <c r="AY671" s="268" t="s">
        <v>148</v>
      </c>
    </row>
    <row r="672" s="1" customFormat="1" ht="16.5" customHeight="1">
      <c r="B672" s="39"/>
      <c r="C672" s="280" t="s">
        <v>811</v>
      </c>
      <c r="D672" s="280" t="s">
        <v>232</v>
      </c>
      <c r="E672" s="281" t="s">
        <v>812</v>
      </c>
      <c r="F672" s="282" t="s">
        <v>813</v>
      </c>
      <c r="G672" s="283" t="s">
        <v>555</v>
      </c>
      <c r="H672" s="284">
        <v>2</v>
      </c>
      <c r="I672" s="285"/>
      <c r="J672" s="286">
        <f>ROUND(I672*H672,2)</f>
        <v>0</v>
      </c>
      <c r="K672" s="282" t="s">
        <v>1</v>
      </c>
      <c r="L672" s="287"/>
      <c r="M672" s="288" t="s">
        <v>1</v>
      </c>
      <c r="N672" s="289" t="s">
        <v>56</v>
      </c>
      <c r="O672" s="87"/>
      <c r="P672" s="240">
        <f>O672*H672</f>
        <v>0</v>
      </c>
      <c r="Q672" s="240">
        <v>0.02</v>
      </c>
      <c r="R672" s="240">
        <f>Q672*H672</f>
        <v>0.040000000000000001</v>
      </c>
      <c r="S672" s="240">
        <v>0</v>
      </c>
      <c r="T672" s="240">
        <f>S672*H672</f>
        <v>0</v>
      </c>
      <c r="U672" s="241" t="s">
        <v>1</v>
      </c>
      <c r="AR672" s="242" t="s">
        <v>207</v>
      </c>
      <c r="AT672" s="242" t="s">
        <v>232</v>
      </c>
      <c r="AU672" s="242" t="s">
        <v>98</v>
      </c>
      <c r="AY672" s="17" t="s">
        <v>148</v>
      </c>
      <c r="BE672" s="243">
        <f>IF(N672="základní",J672,0)</f>
        <v>0</v>
      </c>
      <c r="BF672" s="243">
        <f>IF(N672="snížená",J672,0)</f>
        <v>0</v>
      </c>
      <c r="BG672" s="243">
        <f>IF(N672="zákl. přenesená",J672,0)</f>
        <v>0</v>
      </c>
      <c r="BH672" s="243">
        <f>IF(N672="sníž. přenesená",J672,0)</f>
        <v>0</v>
      </c>
      <c r="BI672" s="243">
        <f>IF(N672="nulová",J672,0)</f>
        <v>0</v>
      </c>
      <c r="BJ672" s="17" t="s">
        <v>23</v>
      </c>
      <c r="BK672" s="243">
        <f>ROUND(I672*H672,2)</f>
        <v>0</v>
      </c>
      <c r="BL672" s="17" t="s">
        <v>156</v>
      </c>
      <c r="BM672" s="242" t="s">
        <v>814</v>
      </c>
    </row>
    <row r="673" s="1" customFormat="1">
      <c r="B673" s="39"/>
      <c r="C673" s="40"/>
      <c r="D673" s="244" t="s">
        <v>158</v>
      </c>
      <c r="E673" s="40"/>
      <c r="F673" s="245" t="s">
        <v>813</v>
      </c>
      <c r="G673" s="40"/>
      <c r="H673" s="40"/>
      <c r="I673" s="150"/>
      <c r="J673" s="40"/>
      <c r="K673" s="40"/>
      <c r="L673" s="44"/>
      <c r="M673" s="246"/>
      <c r="N673" s="87"/>
      <c r="O673" s="87"/>
      <c r="P673" s="87"/>
      <c r="Q673" s="87"/>
      <c r="R673" s="87"/>
      <c r="S673" s="87"/>
      <c r="T673" s="87"/>
      <c r="U673" s="88"/>
      <c r="AT673" s="17" t="s">
        <v>158</v>
      </c>
      <c r="AU673" s="17" t="s">
        <v>98</v>
      </c>
    </row>
    <row r="674" s="12" customFormat="1">
      <c r="B674" s="248"/>
      <c r="C674" s="249"/>
      <c r="D674" s="244" t="s">
        <v>162</v>
      </c>
      <c r="E674" s="250" t="s">
        <v>1</v>
      </c>
      <c r="F674" s="251" t="s">
        <v>815</v>
      </c>
      <c r="G674" s="249"/>
      <c r="H674" s="250" t="s">
        <v>1</v>
      </c>
      <c r="I674" s="252"/>
      <c r="J674" s="249"/>
      <c r="K674" s="249"/>
      <c r="L674" s="253"/>
      <c r="M674" s="254"/>
      <c r="N674" s="255"/>
      <c r="O674" s="255"/>
      <c r="P674" s="255"/>
      <c r="Q674" s="255"/>
      <c r="R674" s="255"/>
      <c r="S674" s="255"/>
      <c r="T674" s="255"/>
      <c r="U674" s="256"/>
      <c r="AT674" s="257" t="s">
        <v>162</v>
      </c>
      <c r="AU674" s="257" t="s">
        <v>98</v>
      </c>
      <c r="AV674" s="12" t="s">
        <v>23</v>
      </c>
      <c r="AW674" s="12" t="s">
        <v>48</v>
      </c>
      <c r="AX674" s="12" t="s">
        <v>91</v>
      </c>
      <c r="AY674" s="257" t="s">
        <v>148</v>
      </c>
    </row>
    <row r="675" s="13" customFormat="1">
      <c r="B675" s="258"/>
      <c r="C675" s="259"/>
      <c r="D675" s="244" t="s">
        <v>162</v>
      </c>
      <c r="E675" s="260" t="s">
        <v>1</v>
      </c>
      <c r="F675" s="261" t="s">
        <v>98</v>
      </c>
      <c r="G675" s="259"/>
      <c r="H675" s="262">
        <v>2</v>
      </c>
      <c r="I675" s="263"/>
      <c r="J675" s="259"/>
      <c r="K675" s="259"/>
      <c r="L675" s="264"/>
      <c r="M675" s="265"/>
      <c r="N675" s="266"/>
      <c r="O675" s="266"/>
      <c r="P675" s="266"/>
      <c r="Q675" s="266"/>
      <c r="R675" s="266"/>
      <c r="S675" s="266"/>
      <c r="T675" s="266"/>
      <c r="U675" s="267"/>
      <c r="AT675" s="268" t="s">
        <v>162</v>
      </c>
      <c r="AU675" s="268" t="s">
        <v>98</v>
      </c>
      <c r="AV675" s="13" t="s">
        <v>98</v>
      </c>
      <c r="AW675" s="13" t="s">
        <v>48</v>
      </c>
      <c r="AX675" s="13" t="s">
        <v>23</v>
      </c>
      <c r="AY675" s="268" t="s">
        <v>148</v>
      </c>
    </row>
    <row r="676" s="11" customFormat="1" ht="22.8" customHeight="1">
      <c r="B676" s="215"/>
      <c r="C676" s="216"/>
      <c r="D676" s="217" t="s">
        <v>90</v>
      </c>
      <c r="E676" s="229" t="s">
        <v>217</v>
      </c>
      <c r="F676" s="229" t="s">
        <v>816</v>
      </c>
      <c r="G676" s="216"/>
      <c r="H676" s="216"/>
      <c r="I676" s="219"/>
      <c r="J676" s="230">
        <f>BK676</f>
        <v>0</v>
      </c>
      <c r="K676" s="216"/>
      <c r="L676" s="221"/>
      <c r="M676" s="222"/>
      <c r="N676" s="223"/>
      <c r="O676" s="223"/>
      <c r="P676" s="224">
        <f>P677</f>
        <v>0</v>
      </c>
      <c r="Q676" s="223"/>
      <c r="R676" s="224">
        <f>R677</f>
        <v>0.090261000000000008</v>
      </c>
      <c r="S676" s="223"/>
      <c r="T676" s="224">
        <f>T677</f>
        <v>522.04321000000004</v>
      </c>
      <c r="U676" s="225"/>
      <c r="AR676" s="226" t="s">
        <v>23</v>
      </c>
      <c r="AT676" s="227" t="s">
        <v>90</v>
      </c>
      <c r="AU676" s="227" t="s">
        <v>23</v>
      </c>
      <c r="AY676" s="226" t="s">
        <v>148</v>
      </c>
      <c r="BK676" s="228">
        <f>BK677</f>
        <v>0</v>
      </c>
    </row>
    <row r="677" s="11" customFormat="1" ht="20.88" customHeight="1">
      <c r="B677" s="215"/>
      <c r="C677" s="216"/>
      <c r="D677" s="217" t="s">
        <v>90</v>
      </c>
      <c r="E677" s="229" t="s">
        <v>817</v>
      </c>
      <c r="F677" s="229" t="s">
        <v>818</v>
      </c>
      <c r="G677" s="216"/>
      <c r="H677" s="216"/>
      <c r="I677" s="219"/>
      <c r="J677" s="230">
        <f>BK677</f>
        <v>0</v>
      </c>
      <c r="K677" s="216"/>
      <c r="L677" s="221"/>
      <c r="M677" s="222"/>
      <c r="N677" s="223"/>
      <c r="O677" s="223"/>
      <c r="P677" s="224">
        <f>SUM(P678:P953)</f>
        <v>0</v>
      </c>
      <c r="Q677" s="223"/>
      <c r="R677" s="224">
        <f>SUM(R678:R953)</f>
        <v>0.090261000000000008</v>
      </c>
      <c r="S677" s="223"/>
      <c r="T677" s="224">
        <f>SUM(T678:T953)</f>
        <v>522.04321000000004</v>
      </c>
      <c r="U677" s="225"/>
      <c r="AR677" s="226" t="s">
        <v>23</v>
      </c>
      <c r="AT677" s="227" t="s">
        <v>90</v>
      </c>
      <c r="AU677" s="227" t="s">
        <v>98</v>
      </c>
      <c r="AY677" s="226" t="s">
        <v>148</v>
      </c>
      <c r="BK677" s="228">
        <f>SUM(BK678:BK953)</f>
        <v>0</v>
      </c>
    </row>
    <row r="678" s="1" customFormat="1" ht="24" customHeight="1">
      <c r="B678" s="39"/>
      <c r="C678" s="231" t="s">
        <v>819</v>
      </c>
      <c r="D678" s="231" t="s">
        <v>151</v>
      </c>
      <c r="E678" s="232" t="s">
        <v>820</v>
      </c>
      <c r="F678" s="233" t="s">
        <v>821</v>
      </c>
      <c r="G678" s="234" t="s">
        <v>395</v>
      </c>
      <c r="H678" s="235">
        <v>175</v>
      </c>
      <c r="I678" s="236"/>
      <c r="J678" s="237">
        <f>ROUND(I678*H678,2)</f>
        <v>0</v>
      </c>
      <c r="K678" s="233" t="s">
        <v>155</v>
      </c>
      <c r="L678" s="44"/>
      <c r="M678" s="238" t="s">
        <v>1</v>
      </c>
      <c r="N678" s="239" t="s">
        <v>56</v>
      </c>
      <c r="O678" s="87"/>
      <c r="P678" s="240">
        <f>O678*H678</f>
        <v>0</v>
      </c>
      <c r="Q678" s="240">
        <v>0</v>
      </c>
      <c r="R678" s="240">
        <f>Q678*H678</f>
        <v>0</v>
      </c>
      <c r="S678" s="240">
        <v>0</v>
      </c>
      <c r="T678" s="240">
        <f>S678*H678</f>
        <v>0</v>
      </c>
      <c r="U678" s="241" t="s">
        <v>1</v>
      </c>
      <c r="AR678" s="242" t="s">
        <v>258</v>
      </c>
      <c r="AT678" s="242" t="s">
        <v>151</v>
      </c>
      <c r="AU678" s="242" t="s">
        <v>171</v>
      </c>
      <c r="AY678" s="17" t="s">
        <v>148</v>
      </c>
      <c r="BE678" s="243">
        <f>IF(N678="základní",J678,0)</f>
        <v>0</v>
      </c>
      <c r="BF678" s="243">
        <f>IF(N678="snížená",J678,0)</f>
        <v>0</v>
      </c>
      <c r="BG678" s="243">
        <f>IF(N678="zákl. přenesená",J678,0)</f>
        <v>0</v>
      </c>
      <c r="BH678" s="243">
        <f>IF(N678="sníž. přenesená",J678,0)</f>
        <v>0</v>
      </c>
      <c r="BI678" s="243">
        <f>IF(N678="nulová",J678,0)</f>
        <v>0</v>
      </c>
      <c r="BJ678" s="17" t="s">
        <v>23</v>
      </c>
      <c r="BK678" s="243">
        <f>ROUND(I678*H678,2)</f>
        <v>0</v>
      </c>
      <c r="BL678" s="17" t="s">
        <v>258</v>
      </c>
      <c r="BM678" s="242" t="s">
        <v>822</v>
      </c>
    </row>
    <row r="679" s="1" customFormat="1">
      <c r="B679" s="39"/>
      <c r="C679" s="40"/>
      <c r="D679" s="244" t="s">
        <v>158</v>
      </c>
      <c r="E679" s="40"/>
      <c r="F679" s="245" t="s">
        <v>823</v>
      </c>
      <c r="G679" s="40"/>
      <c r="H679" s="40"/>
      <c r="I679" s="150"/>
      <c r="J679" s="40"/>
      <c r="K679" s="40"/>
      <c r="L679" s="44"/>
      <c r="M679" s="246"/>
      <c r="N679" s="87"/>
      <c r="O679" s="87"/>
      <c r="P679" s="87"/>
      <c r="Q679" s="87"/>
      <c r="R679" s="87"/>
      <c r="S679" s="87"/>
      <c r="T679" s="87"/>
      <c r="U679" s="88"/>
      <c r="AT679" s="17" t="s">
        <v>158</v>
      </c>
      <c r="AU679" s="17" t="s">
        <v>171</v>
      </c>
    </row>
    <row r="680" s="1" customFormat="1">
      <c r="B680" s="39"/>
      <c r="C680" s="40"/>
      <c r="D680" s="244" t="s">
        <v>160</v>
      </c>
      <c r="E680" s="40"/>
      <c r="F680" s="247" t="s">
        <v>824</v>
      </c>
      <c r="G680" s="40"/>
      <c r="H680" s="40"/>
      <c r="I680" s="150"/>
      <c r="J680" s="40"/>
      <c r="K680" s="40"/>
      <c r="L680" s="44"/>
      <c r="M680" s="246"/>
      <c r="N680" s="87"/>
      <c r="O680" s="87"/>
      <c r="P680" s="87"/>
      <c r="Q680" s="87"/>
      <c r="R680" s="87"/>
      <c r="S680" s="87"/>
      <c r="T680" s="87"/>
      <c r="U680" s="88"/>
      <c r="AT680" s="17" t="s">
        <v>160</v>
      </c>
      <c r="AU680" s="17" t="s">
        <v>171</v>
      </c>
    </row>
    <row r="681" s="12" customFormat="1">
      <c r="B681" s="248"/>
      <c r="C681" s="249"/>
      <c r="D681" s="244" t="s">
        <v>162</v>
      </c>
      <c r="E681" s="250" t="s">
        <v>1</v>
      </c>
      <c r="F681" s="251" t="s">
        <v>399</v>
      </c>
      <c r="G681" s="249"/>
      <c r="H681" s="250" t="s">
        <v>1</v>
      </c>
      <c r="I681" s="252"/>
      <c r="J681" s="249"/>
      <c r="K681" s="249"/>
      <c r="L681" s="253"/>
      <c r="M681" s="254"/>
      <c r="N681" s="255"/>
      <c r="O681" s="255"/>
      <c r="P681" s="255"/>
      <c r="Q681" s="255"/>
      <c r="R681" s="255"/>
      <c r="S681" s="255"/>
      <c r="T681" s="255"/>
      <c r="U681" s="256"/>
      <c r="AT681" s="257" t="s">
        <v>162</v>
      </c>
      <c r="AU681" s="257" t="s">
        <v>171</v>
      </c>
      <c r="AV681" s="12" t="s">
        <v>23</v>
      </c>
      <c r="AW681" s="12" t="s">
        <v>48</v>
      </c>
      <c r="AX681" s="12" t="s">
        <v>91</v>
      </c>
      <c r="AY681" s="257" t="s">
        <v>148</v>
      </c>
    </row>
    <row r="682" s="13" customFormat="1">
      <c r="B682" s="258"/>
      <c r="C682" s="259"/>
      <c r="D682" s="244" t="s">
        <v>162</v>
      </c>
      <c r="E682" s="260" t="s">
        <v>1</v>
      </c>
      <c r="F682" s="261" t="s">
        <v>400</v>
      </c>
      <c r="G682" s="259"/>
      <c r="H682" s="262">
        <v>175</v>
      </c>
      <c r="I682" s="263"/>
      <c r="J682" s="259"/>
      <c r="K682" s="259"/>
      <c r="L682" s="264"/>
      <c r="M682" s="265"/>
      <c r="N682" s="266"/>
      <c r="O682" s="266"/>
      <c r="P682" s="266"/>
      <c r="Q682" s="266"/>
      <c r="R682" s="266"/>
      <c r="S682" s="266"/>
      <c r="T682" s="266"/>
      <c r="U682" s="267"/>
      <c r="AT682" s="268" t="s">
        <v>162</v>
      </c>
      <c r="AU682" s="268" t="s">
        <v>171</v>
      </c>
      <c r="AV682" s="13" t="s">
        <v>98</v>
      </c>
      <c r="AW682" s="13" t="s">
        <v>48</v>
      </c>
      <c r="AX682" s="13" t="s">
        <v>91</v>
      </c>
      <c r="AY682" s="268" t="s">
        <v>148</v>
      </c>
    </row>
    <row r="683" s="1" customFormat="1" ht="16.5" customHeight="1">
      <c r="B683" s="39"/>
      <c r="C683" s="231" t="s">
        <v>825</v>
      </c>
      <c r="D683" s="231" t="s">
        <v>151</v>
      </c>
      <c r="E683" s="232" t="s">
        <v>826</v>
      </c>
      <c r="F683" s="233" t="s">
        <v>827</v>
      </c>
      <c r="G683" s="234" t="s">
        <v>395</v>
      </c>
      <c r="H683" s="235">
        <v>175</v>
      </c>
      <c r="I683" s="236"/>
      <c r="J683" s="237">
        <f>ROUND(I683*H683,2)</f>
        <v>0</v>
      </c>
      <c r="K683" s="233" t="s">
        <v>155</v>
      </c>
      <c r="L683" s="44"/>
      <c r="M683" s="238" t="s">
        <v>1</v>
      </c>
      <c r="N683" s="239" t="s">
        <v>56</v>
      </c>
      <c r="O683" s="87"/>
      <c r="P683" s="240">
        <f>O683*H683</f>
        <v>0</v>
      </c>
      <c r="Q683" s="240">
        <v>0</v>
      </c>
      <c r="R683" s="240">
        <f>Q683*H683</f>
        <v>0</v>
      </c>
      <c r="S683" s="240">
        <v>0</v>
      </c>
      <c r="T683" s="240">
        <f>S683*H683</f>
        <v>0</v>
      </c>
      <c r="U683" s="241" t="s">
        <v>1</v>
      </c>
      <c r="AR683" s="242" t="s">
        <v>258</v>
      </c>
      <c r="AT683" s="242" t="s">
        <v>151</v>
      </c>
      <c r="AU683" s="242" t="s">
        <v>171</v>
      </c>
      <c r="AY683" s="17" t="s">
        <v>148</v>
      </c>
      <c r="BE683" s="243">
        <f>IF(N683="základní",J683,0)</f>
        <v>0</v>
      </c>
      <c r="BF683" s="243">
        <f>IF(N683="snížená",J683,0)</f>
        <v>0</v>
      </c>
      <c r="BG683" s="243">
        <f>IF(N683="zákl. přenesená",J683,0)</f>
        <v>0</v>
      </c>
      <c r="BH683" s="243">
        <f>IF(N683="sníž. přenesená",J683,0)</f>
        <v>0</v>
      </c>
      <c r="BI683" s="243">
        <f>IF(N683="nulová",J683,0)</f>
        <v>0</v>
      </c>
      <c r="BJ683" s="17" t="s">
        <v>23</v>
      </c>
      <c r="BK683" s="243">
        <f>ROUND(I683*H683,2)</f>
        <v>0</v>
      </c>
      <c r="BL683" s="17" t="s">
        <v>258</v>
      </c>
      <c r="BM683" s="242" t="s">
        <v>828</v>
      </c>
    </row>
    <row r="684" s="1" customFormat="1">
      <c r="B684" s="39"/>
      <c r="C684" s="40"/>
      <c r="D684" s="244" t="s">
        <v>158</v>
      </c>
      <c r="E684" s="40"/>
      <c r="F684" s="245" t="s">
        <v>829</v>
      </c>
      <c r="G684" s="40"/>
      <c r="H684" s="40"/>
      <c r="I684" s="150"/>
      <c r="J684" s="40"/>
      <c r="K684" s="40"/>
      <c r="L684" s="44"/>
      <c r="M684" s="246"/>
      <c r="N684" s="87"/>
      <c r="O684" s="87"/>
      <c r="P684" s="87"/>
      <c r="Q684" s="87"/>
      <c r="R684" s="87"/>
      <c r="S684" s="87"/>
      <c r="T684" s="87"/>
      <c r="U684" s="88"/>
      <c r="AT684" s="17" t="s">
        <v>158</v>
      </c>
      <c r="AU684" s="17" t="s">
        <v>171</v>
      </c>
    </row>
    <row r="685" s="1" customFormat="1">
      <c r="B685" s="39"/>
      <c r="C685" s="40"/>
      <c r="D685" s="244" t="s">
        <v>160</v>
      </c>
      <c r="E685" s="40"/>
      <c r="F685" s="247" t="s">
        <v>830</v>
      </c>
      <c r="G685" s="40"/>
      <c r="H685" s="40"/>
      <c r="I685" s="150"/>
      <c r="J685" s="40"/>
      <c r="K685" s="40"/>
      <c r="L685" s="44"/>
      <c r="M685" s="246"/>
      <c r="N685" s="87"/>
      <c r="O685" s="87"/>
      <c r="P685" s="87"/>
      <c r="Q685" s="87"/>
      <c r="R685" s="87"/>
      <c r="S685" s="87"/>
      <c r="T685" s="87"/>
      <c r="U685" s="88"/>
      <c r="AT685" s="17" t="s">
        <v>160</v>
      </c>
      <c r="AU685" s="17" t="s">
        <v>171</v>
      </c>
    </row>
    <row r="686" s="12" customFormat="1">
      <c r="B686" s="248"/>
      <c r="C686" s="249"/>
      <c r="D686" s="244" t="s">
        <v>162</v>
      </c>
      <c r="E686" s="250" t="s">
        <v>1</v>
      </c>
      <c r="F686" s="251" t="s">
        <v>399</v>
      </c>
      <c r="G686" s="249"/>
      <c r="H686" s="250" t="s">
        <v>1</v>
      </c>
      <c r="I686" s="252"/>
      <c r="J686" s="249"/>
      <c r="K686" s="249"/>
      <c r="L686" s="253"/>
      <c r="M686" s="254"/>
      <c r="N686" s="255"/>
      <c r="O686" s="255"/>
      <c r="P686" s="255"/>
      <c r="Q686" s="255"/>
      <c r="R686" s="255"/>
      <c r="S686" s="255"/>
      <c r="T686" s="255"/>
      <c r="U686" s="256"/>
      <c r="AT686" s="257" t="s">
        <v>162</v>
      </c>
      <c r="AU686" s="257" t="s">
        <v>171</v>
      </c>
      <c r="AV686" s="12" t="s">
        <v>23</v>
      </c>
      <c r="AW686" s="12" t="s">
        <v>48</v>
      </c>
      <c r="AX686" s="12" t="s">
        <v>91</v>
      </c>
      <c r="AY686" s="257" t="s">
        <v>148</v>
      </c>
    </row>
    <row r="687" s="13" customFormat="1">
      <c r="B687" s="258"/>
      <c r="C687" s="259"/>
      <c r="D687" s="244" t="s">
        <v>162</v>
      </c>
      <c r="E687" s="260" t="s">
        <v>1</v>
      </c>
      <c r="F687" s="261" t="s">
        <v>400</v>
      </c>
      <c r="G687" s="259"/>
      <c r="H687" s="262">
        <v>175</v>
      </c>
      <c r="I687" s="263"/>
      <c r="J687" s="259"/>
      <c r="K687" s="259"/>
      <c r="L687" s="264"/>
      <c r="M687" s="265"/>
      <c r="N687" s="266"/>
      <c r="O687" s="266"/>
      <c r="P687" s="266"/>
      <c r="Q687" s="266"/>
      <c r="R687" s="266"/>
      <c r="S687" s="266"/>
      <c r="T687" s="266"/>
      <c r="U687" s="267"/>
      <c r="AT687" s="268" t="s">
        <v>162</v>
      </c>
      <c r="AU687" s="268" t="s">
        <v>171</v>
      </c>
      <c r="AV687" s="13" t="s">
        <v>98</v>
      </c>
      <c r="AW687" s="13" t="s">
        <v>48</v>
      </c>
      <c r="AX687" s="13" t="s">
        <v>91</v>
      </c>
      <c r="AY687" s="268" t="s">
        <v>148</v>
      </c>
    </row>
    <row r="688" s="1" customFormat="1" ht="16.5" customHeight="1">
      <c r="B688" s="39"/>
      <c r="C688" s="231" t="s">
        <v>831</v>
      </c>
      <c r="D688" s="231" t="s">
        <v>151</v>
      </c>
      <c r="E688" s="232" t="s">
        <v>832</v>
      </c>
      <c r="F688" s="233" t="s">
        <v>833</v>
      </c>
      <c r="G688" s="234" t="s">
        <v>395</v>
      </c>
      <c r="H688" s="235">
        <v>1.3999999999999999</v>
      </c>
      <c r="I688" s="236"/>
      <c r="J688" s="237">
        <f>ROUND(I688*H688,2)</f>
        <v>0</v>
      </c>
      <c r="K688" s="233" t="s">
        <v>155</v>
      </c>
      <c r="L688" s="44"/>
      <c r="M688" s="238" t="s">
        <v>1</v>
      </c>
      <c r="N688" s="239" t="s">
        <v>56</v>
      </c>
      <c r="O688" s="87"/>
      <c r="P688" s="240">
        <f>O688*H688</f>
        <v>0</v>
      </c>
      <c r="Q688" s="240">
        <v>0.00013999999999999999</v>
      </c>
      <c r="R688" s="240">
        <f>Q688*H688</f>
        <v>0.00019599999999999997</v>
      </c>
      <c r="S688" s="240">
        <v>0</v>
      </c>
      <c r="T688" s="240">
        <f>S688*H688</f>
        <v>0</v>
      </c>
      <c r="U688" s="241" t="s">
        <v>1</v>
      </c>
      <c r="AR688" s="242" t="s">
        <v>258</v>
      </c>
      <c r="AT688" s="242" t="s">
        <v>151</v>
      </c>
      <c r="AU688" s="242" t="s">
        <v>171</v>
      </c>
      <c r="AY688" s="17" t="s">
        <v>148</v>
      </c>
      <c r="BE688" s="243">
        <f>IF(N688="základní",J688,0)</f>
        <v>0</v>
      </c>
      <c r="BF688" s="243">
        <f>IF(N688="snížená",J688,0)</f>
        <v>0</v>
      </c>
      <c r="BG688" s="243">
        <f>IF(N688="zákl. přenesená",J688,0)</f>
        <v>0</v>
      </c>
      <c r="BH688" s="243">
        <f>IF(N688="sníž. přenesená",J688,0)</f>
        <v>0</v>
      </c>
      <c r="BI688" s="243">
        <f>IF(N688="nulová",J688,0)</f>
        <v>0</v>
      </c>
      <c r="BJ688" s="17" t="s">
        <v>23</v>
      </c>
      <c r="BK688" s="243">
        <f>ROUND(I688*H688,2)</f>
        <v>0</v>
      </c>
      <c r="BL688" s="17" t="s">
        <v>258</v>
      </c>
      <c r="BM688" s="242" t="s">
        <v>834</v>
      </c>
    </row>
    <row r="689" s="1" customFormat="1">
      <c r="B689" s="39"/>
      <c r="C689" s="40"/>
      <c r="D689" s="244" t="s">
        <v>158</v>
      </c>
      <c r="E689" s="40"/>
      <c r="F689" s="245" t="s">
        <v>835</v>
      </c>
      <c r="G689" s="40"/>
      <c r="H689" s="40"/>
      <c r="I689" s="150"/>
      <c r="J689" s="40"/>
      <c r="K689" s="40"/>
      <c r="L689" s="44"/>
      <c r="M689" s="246"/>
      <c r="N689" s="87"/>
      <c r="O689" s="87"/>
      <c r="P689" s="87"/>
      <c r="Q689" s="87"/>
      <c r="R689" s="87"/>
      <c r="S689" s="87"/>
      <c r="T689" s="87"/>
      <c r="U689" s="88"/>
      <c r="AT689" s="17" t="s">
        <v>158</v>
      </c>
      <c r="AU689" s="17" t="s">
        <v>171</v>
      </c>
    </row>
    <row r="690" s="1" customFormat="1">
      <c r="B690" s="39"/>
      <c r="C690" s="40"/>
      <c r="D690" s="244" t="s">
        <v>160</v>
      </c>
      <c r="E690" s="40"/>
      <c r="F690" s="247" t="s">
        <v>830</v>
      </c>
      <c r="G690" s="40"/>
      <c r="H690" s="40"/>
      <c r="I690" s="150"/>
      <c r="J690" s="40"/>
      <c r="K690" s="40"/>
      <c r="L690" s="44"/>
      <c r="M690" s="246"/>
      <c r="N690" s="87"/>
      <c r="O690" s="87"/>
      <c r="P690" s="87"/>
      <c r="Q690" s="87"/>
      <c r="R690" s="87"/>
      <c r="S690" s="87"/>
      <c r="T690" s="87"/>
      <c r="U690" s="88"/>
      <c r="AT690" s="17" t="s">
        <v>160</v>
      </c>
      <c r="AU690" s="17" t="s">
        <v>171</v>
      </c>
    </row>
    <row r="691" s="12" customFormat="1">
      <c r="B691" s="248"/>
      <c r="C691" s="249"/>
      <c r="D691" s="244" t="s">
        <v>162</v>
      </c>
      <c r="E691" s="250" t="s">
        <v>1</v>
      </c>
      <c r="F691" s="251" t="s">
        <v>836</v>
      </c>
      <c r="G691" s="249"/>
      <c r="H691" s="250" t="s">
        <v>1</v>
      </c>
      <c r="I691" s="252"/>
      <c r="J691" s="249"/>
      <c r="K691" s="249"/>
      <c r="L691" s="253"/>
      <c r="M691" s="254"/>
      <c r="N691" s="255"/>
      <c r="O691" s="255"/>
      <c r="P691" s="255"/>
      <c r="Q691" s="255"/>
      <c r="R691" s="255"/>
      <c r="S691" s="255"/>
      <c r="T691" s="255"/>
      <c r="U691" s="256"/>
      <c r="AT691" s="257" t="s">
        <v>162</v>
      </c>
      <c r="AU691" s="257" t="s">
        <v>171</v>
      </c>
      <c r="AV691" s="12" t="s">
        <v>23</v>
      </c>
      <c r="AW691" s="12" t="s">
        <v>48</v>
      </c>
      <c r="AX691" s="12" t="s">
        <v>91</v>
      </c>
      <c r="AY691" s="257" t="s">
        <v>148</v>
      </c>
    </row>
    <row r="692" s="13" customFormat="1">
      <c r="B692" s="258"/>
      <c r="C692" s="259"/>
      <c r="D692" s="244" t="s">
        <v>162</v>
      </c>
      <c r="E692" s="260" t="s">
        <v>1</v>
      </c>
      <c r="F692" s="261" t="s">
        <v>837</v>
      </c>
      <c r="G692" s="259"/>
      <c r="H692" s="262">
        <v>1.3999999999999999</v>
      </c>
      <c r="I692" s="263"/>
      <c r="J692" s="259"/>
      <c r="K692" s="259"/>
      <c r="L692" s="264"/>
      <c r="M692" s="265"/>
      <c r="N692" s="266"/>
      <c r="O692" s="266"/>
      <c r="P692" s="266"/>
      <c r="Q692" s="266"/>
      <c r="R692" s="266"/>
      <c r="S692" s="266"/>
      <c r="T692" s="266"/>
      <c r="U692" s="267"/>
      <c r="AT692" s="268" t="s">
        <v>162</v>
      </c>
      <c r="AU692" s="268" t="s">
        <v>171</v>
      </c>
      <c r="AV692" s="13" t="s">
        <v>98</v>
      </c>
      <c r="AW692" s="13" t="s">
        <v>48</v>
      </c>
      <c r="AX692" s="13" t="s">
        <v>91</v>
      </c>
      <c r="AY692" s="268" t="s">
        <v>148</v>
      </c>
    </row>
    <row r="693" s="1" customFormat="1" ht="24" customHeight="1">
      <c r="B693" s="39"/>
      <c r="C693" s="231" t="s">
        <v>838</v>
      </c>
      <c r="D693" s="231" t="s">
        <v>151</v>
      </c>
      <c r="E693" s="232" t="s">
        <v>839</v>
      </c>
      <c r="F693" s="233" t="s">
        <v>840</v>
      </c>
      <c r="G693" s="234" t="s">
        <v>261</v>
      </c>
      <c r="H693" s="235">
        <v>892.5</v>
      </c>
      <c r="I693" s="236"/>
      <c r="J693" s="237">
        <f>ROUND(I693*H693,2)</f>
        <v>0</v>
      </c>
      <c r="K693" s="233" t="s">
        <v>155</v>
      </c>
      <c r="L693" s="44"/>
      <c r="M693" s="238" t="s">
        <v>1</v>
      </c>
      <c r="N693" s="239" t="s">
        <v>56</v>
      </c>
      <c r="O693" s="87"/>
      <c r="P693" s="240">
        <f>O693*H693</f>
        <v>0</v>
      </c>
      <c r="Q693" s="240">
        <v>9.0000000000000006E-05</v>
      </c>
      <c r="R693" s="240">
        <f>Q693*H693</f>
        <v>0.080325000000000008</v>
      </c>
      <c r="S693" s="240">
        <v>0.25600000000000001</v>
      </c>
      <c r="T693" s="240">
        <f>S693*H693</f>
        <v>228.48000000000002</v>
      </c>
      <c r="U693" s="241" t="s">
        <v>1</v>
      </c>
      <c r="AR693" s="242" t="s">
        <v>156</v>
      </c>
      <c r="AT693" s="242" t="s">
        <v>151</v>
      </c>
      <c r="AU693" s="242" t="s">
        <v>171</v>
      </c>
      <c r="AY693" s="17" t="s">
        <v>148</v>
      </c>
      <c r="BE693" s="243">
        <f>IF(N693="základní",J693,0)</f>
        <v>0</v>
      </c>
      <c r="BF693" s="243">
        <f>IF(N693="snížená",J693,0)</f>
        <v>0</v>
      </c>
      <c r="BG693" s="243">
        <f>IF(N693="zákl. přenesená",J693,0)</f>
        <v>0</v>
      </c>
      <c r="BH693" s="243">
        <f>IF(N693="sníž. přenesená",J693,0)</f>
        <v>0</v>
      </c>
      <c r="BI693" s="243">
        <f>IF(N693="nulová",J693,0)</f>
        <v>0</v>
      </c>
      <c r="BJ693" s="17" t="s">
        <v>23</v>
      </c>
      <c r="BK693" s="243">
        <f>ROUND(I693*H693,2)</f>
        <v>0</v>
      </c>
      <c r="BL693" s="17" t="s">
        <v>156</v>
      </c>
      <c r="BM693" s="242" t="s">
        <v>841</v>
      </c>
    </row>
    <row r="694" s="1" customFormat="1">
      <c r="B694" s="39"/>
      <c r="C694" s="40"/>
      <c r="D694" s="244" t="s">
        <v>158</v>
      </c>
      <c r="E694" s="40"/>
      <c r="F694" s="245" t="s">
        <v>842</v>
      </c>
      <c r="G694" s="40"/>
      <c r="H694" s="40"/>
      <c r="I694" s="150"/>
      <c r="J694" s="40"/>
      <c r="K694" s="40"/>
      <c r="L694" s="44"/>
      <c r="M694" s="246"/>
      <c r="N694" s="87"/>
      <c r="O694" s="87"/>
      <c r="P694" s="87"/>
      <c r="Q694" s="87"/>
      <c r="R694" s="87"/>
      <c r="S694" s="87"/>
      <c r="T694" s="87"/>
      <c r="U694" s="88"/>
      <c r="AT694" s="17" t="s">
        <v>158</v>
      </c>
      <c r="AU694" s="17" t="s">
        <v>171</v>
      </c>
    </row>
    <row r="695" s="1" customFormat="1">
      <c r="B695" s="39"/>
      <c r="C695" s="40"/>
      <c r="D695" s="244" t="s">
        <v>160</v>
      </c>
      <c r="E695" s="40"/>
      <c r="F695" s="247" t="s">
        <v>843</v>
      </c>
      <c r="G695" s="40"/>
      <c r="H695" s="40"/>
      <c r="I695" s="150"/>
      <c r="J695" s="40"/>
      <c r="K695" s="40"/>
      <c r="L695" s="44"/>
      <c r="M695" s="246"/>
      <c r="N695" s="87"/>
      <c r="O695" s="87"/>
      <c r="P695" s="87"/>
      <c r="Q695" s="87"/>
      <c r="R695" s="87"/>
      <c r="S695" s="87"/>
      <c r="T695" s="87"/>
      <c r="U695" s="88"/>
      <c r="AT695" s="17" t="s">
        <v>160</v>
      </c>
      <c r="AU695" s="17" t="s">
        <v>171</v>
      </c>
    </row>
    <row r="696" s="12" customFormat="1">
      <c r="B696" s="248"/>
      <c r="C696" s="249"/>
      <c r="D696" s="244" t="s">
        <v>162</v>
      </c>
      <c r="E696" s="250" t="s">
        <v>1</v>
      </c>
      <c r="F696" s="251" t="s">
        <v>844</v>
      </c>
      <c r="G696" s="249"/>
      <c r="H696" s="250" t="s">
        <v>1</v>
      </c>
      <c r="I696" s="252"/>
      <c r="J696" s="249"/>
      <c r="K696" s="249"/>
      <c r="L696" s="253"/>
      <c r="M696" s="254"/>
      <c r="N696" s="255"/>
      <c r="O696" s="255"/>
      <c r="P696" s="255"/>
      <c r="Q696" s="255"/>
      <c r="R696" s="255"/>
      <c r="S696" s="255"/>
      <c r="T696" s="255"/>
      <c r="U696" s="256"/>
      <c r="AT696" s="257" t="s">
        <v>162</v>
      </c>
      <c r="AU696" s="257" t="s">
        <v>171</v>
      </c>
      <c r="AV696" s="12" t="s">
        <v>23</v>
      </c>
      <c r="AW696" s="12" t="s">
        <v>48</v>
      </c>
      <c r="AX696" s="12" t="s">
        <v>91</v>
      </c>
      <c r="AY696" s="257" t="s">
        <v>148</v>
      </c>
    </row>
    <row r="697" s="13" customFormat="1">
      <c r="B697" s="258"/>
      <c r="C697" s="259"/>
      <c r="D697" s="244" t="s">
        <v>162</v>
      </c>
      <c r="E697" s="260" t="s">
        <v>1</v>
      </c>
      <c r="F697" s="261" t="s">
        <v>845</v>
      </c>
      <c r="G697" s="259"/>
      <c r="H697" s="262">
        <v>892.5</v>
      </c>
      <c r="I697" s="263"/>
      <c r="J697" s="259"/>
      <c r="K697" s="259"/>
      <c r="L697" s="264"/>
      <c r="M697" s="265"/>
      <c r="N697" s="266"/>
      <c r="O697" s="266"/>
      <c r="P697" s="266"/>
      <c r="Q697" s="266"/>
      <c r="R697" s="266"/>
      <c r="S697" s="266"/>
      <c r="T697" s="266"/>
      <c r="U697" s="267"/>
      <c r="AT697" s="268" t="s">
        <v>162</v>
      </c>
      <c r="AU697" s="268" t="s">
        <v>171</v>
      </c>
      <c r="AV697" s="13" t="s">
        <v>98</v>
      </c>
      <c r="AW697" s="13" t="s">
        <v>48</v>
      </c>
      <c r="AX697" s="13" t="s">
        <v>91</v>
      </c>
      <c r="AY697" s="268" t="s">
        <v>148</v>
      </c>
    </row>
    <row r="698" s="1" customFormat="1" ht="24" customHeight="1">
      <c r="B698" s="39"/>
      <c r="C698" s="231" t="s">
        <v>846</v>
      </c>
      <c r="D698" s="231" t="s">
        <v>151</v>
      </c>
      <c r="E698" s="232" t="s">
        <v>847</v>
      </c>
      <c r="F698" s="233" t="s">
        <v>848</v>
      </c>
      <c r="G698" s="234" t="s">
        <v>261</v>
      </c>
      <c r="H698" s="235">
        <v>243.5</v>
      </c>
      <c r="I698" s="236"/>
      <c r="J698" s="237">
        <f>ROUND(I698*H698,2)</f>
        <v>0</v>
      </c>
      <c r="K698" s="233" t="s">
        <v>155</v>
      </c>
      <c r="L698" s="44"/>
      <c r="M698" s="238" t="s">
        <v>1</v>
      </c>
      <c r="N698" s="239" t="s">
        <v>56</v>
      </c>
      <c r="O698" s="87"/>
      <c r="P698" s="240">
        <f>O698*H698</f>
        <v>0</v>
      </c>
      <c r="Q698" s="240">
        <v>4.0000000000000003E-05</v>
      </c>
      <c r="R698" s="240">
        <f>Q698*H698</f>
        <v>0.0097400000000000004</v>
      </c>
      <c r="S698" s="240">
        <v>0.128</v>
      </c>
      <c r="T698" s="240">
        <f>S698*H698</f>
        <v>31.167999999999999</v>
      </c>
      <c r="U698" s="241" t="s">
        <v>1</v>
      </c>
      <c r="AR698" s="242" t="s">
        <v>156</v>
      </c>
      <c r="AT698" s="242" t="s">
        <v>151</v>
      </c>
      <c r="AU698" s="242" t="s">
        <v>171</v>
      </c>
      <c r="AY698" s="17" t="s">
        <v>148</v>
      </c>
      <c r="BE698" s="243">
        <f>IF(N698="základní",J698,0)</f>
        <v>0</v>
      </c>
      <c r="BF698" s="243">
        <f>IF(N698="snížená",J698,0)</f>
        <v>0</v>
      </c>
      <c r="BG698" s="243">
        <f>IF(N698="zákl. přenesená",J698,0)</f>
        <v>0</v>
      </c>
      <c r="BH698" s="243">
        <f>IF(N698="sníž. přenesená",J698,0)</f>
        <v>0</v>
      </c>
      <c r="BI698" s="243">
        <f>IF(N698="nulová",J698,0)</f>
        <v>0</v>
      </c>
      <c r="BJ698" s="17" t="s">
        <v>23</v>
      </c>
      <c r="BK698" s="243">
        <f>ROUND(I698*H698,2)</f>
        <v>0</v>
      </c>
      <c r="BL698" s="17" t="s">
        <v>156</v>
      </c>
      <c r="BM698" s="242" t="s">
        <v>849</v>
      </c>
    </row>
    <row r="699" s="1" customFormat="1">
      <c r="B699" s="39"/>
      <c r="C699" s="40"/>
      <c r="D699" s="244" t="s">
        <v>158</v>
      </c>
      <c r="E699" s="40"/>
      <c r="F699" s="245" t="s">
        <v>850</v>
      </c>
      <c r="G699" s="40"/>
      <c r="H699" s="40"/>
      <c r="I699" s="150"/>
      <c r="J699" s="40"/>
      <c r="K699" s="40"/>
      <c r="L699" s="44"/>
      <c r="M699" s="246"/>
      <c r="N699" s="87"/>
      <c r="O699" s="87"/>
      <c r="P699" s="87"/>
      <c r="Q699" s="87"/>
      <c r="R699" s="87"/>
      <c r="S699" s="87"/>
      <c r="T699" s="87"/>
      <c r="U699" s="88"/>
      <c r="AT699" s="17" t="s">
        <v>158</v>
      </c>
      <c r="AU699" s="17" t="s">
        <v>171</v>
      </c>
    </row>
    <row r="700" s="1" customFormat="1">
      <c r="B700" s="39"/>
      <c r="C700" s="40"/>
      <c r="D700" s="244" t="s">
        <v>160</v>
      </c>
      <c r="E700" s="40"/>
      <c r="F700" s="247" t="s">
        <v>843</v>
      </c>
      <c r="G700" s="40"/>
      <c r="H700" s="40"/>
      <c r="I700" s="150"/>
      <c r="J700" s="40"/>
      <c r="K700" s="40"/>
      <c r="L700" s="44"/>
      <c r="M700" s="246"/>
      <c r="N700" s="87"/>
      <c r="O700" s="87"/>
      <c r="P700" s="87"/>
      <c r="Q700" s="87"/>
      <c r="R700" s="87"/>
      <c r="S700" s="87"/>
      <c r="T700" s="87"/>
      <c r="U700" s="88"/>
      <c r="AT700" s="17" t="s">
        <v>160</v>
      </c>
      <c r="AU700" s="17" t="s">
        <v>171</v>
      </c>
    </row>
    <row r="701" s="12" customFormat="1">
      <c r="B701" s="248"/>
      <c r="C701" s="249"/>
      <c r="D701" s="244" t="s">
        <v>162</v>
      </c>
      <c r="E701" s="250" t="s">
        <v>1</v>
      </c>
      <c r="F701" s="251" t="s">
        <v>851</v>
      </c>
      <c r="G701" s="249"/>
      <c r="H701" s="250" t="s">
        <v>1</v>
      </c>
      <c r="I701" s="252"/>
      <c r="J701" s="249"/>
      <c r="K701" s="249"/>
      <c r="L701" s="253"/>
      <c r="M701" s="254"/>
      <c r="N701" s="255"/>
      <c r="O701" s="255"/>
      <c r="P701" s="255"/>
      <c r="Q701" s="255"/>
      <c r="R701" s="255"/>
      <c r="S701" s="255"/>
      <c r="T701" s="255"/>
      <c r="U701" s="256"/>
      <c r="AT701" s="257" t="s">
        <v>162</v>
      </c>
      <c r="AU701" s="257" t="s">
        <v>171</v>
      </c>
      <c r="AV701" s="12" t="s">
        <v>23</v>
      </c>
      <c r="AW701" s="12" t="s">
        <v>48</v>
      </c>
      <c r="AX701" s="12" t="s">
        <v>91</v>
      </c>
      <c r="AY701" s="257" t="s">
        <v>148</v>
      </c>
    </row>
    <row r="702" s="13" customFormat="1">
      <c r="B702" s="258"/>
      <c r="C702" s="259"/>
      <c r="D702" s="244" t="s">
        <v>162</v>
      </c>
      <c r="E702" s="260" t="s">
        <v>1</v>
      </c>
      <c r="F702" s="261" t="s">
        <v>852</v>
      </c>
      <c r="G702" s="259"/>
      <c r="H702" s="262">
        <v>243.5</v>
      </c>
      <c r="I702" s="263"/>
      <c r="J702" s="259"/>
      <c r="K702" s="259"/>
      <c r="L702" s="264"/>
      <c r="M702" s="265"/>
      <c r="N702" s="266"/>
      <c r="O702" s="266"/>
      <c r="P702" s="266"/>
      <c r="Q702" s="266"/>
      <c r="R702" s="266"/>
      <c r="S702" s="266"/>
      <c r="T702" s="266"/>
      <c r="U702" s="267"/>
      <c r="AT702" s="268" t="s">
        <v>162</v>
      </c>
      <c r="AU702" s="268" t="s">
        <v>171</v>
      </c>
      <c r="AV702" s="13" t="s">
        <v>98</v>
      </c>
      <c r="AW702" s="13" t="s">
        <v>48</v>
      </c>
      <c r="AX702" s="13" t="s">
        <v>91</v>
      </c>
      <c r="AY702" s="268" t="s">
        <v>148</v>
      </c>
    </row>
    <row r="703" s="1" customFormat="1" ht="24" customHeight="1">
      <c r="B703" s="39"/>
      <c r="C703" s="231" t="s">
        <v>853</v>
      </c>
      <c r="D703" s="231" t="s">
        <v>151</v>
      </c>
      <c r="E703" s="232" t="s">
        <v>854</v>
      </c>
      <c r="F703" s="233" t="s">
        <v>855</v>
      </c>
      <c r="G703" s="234" t="s">
        <v>261</v>
      </c>
      <c r="H703" s="235">
        <v>566</v>
      </c>
      <c r="I703" s="236"/>
      <c r="J703" s="237">
        <f>ROUND(I703*H703,2)</f>
        <v>0</v>
      </c>
      <c r="K703" s="233" t="s">
        <v>155</v>
      </c>
      <c r="L703" s="44"/>
      <c r="M703" s="238" t="s">
        <v>1</v>
      </c>
      <c r="N703" s="239" t="s">
        <v>56</v>
      </c>
      <c r="O703" s="87"/>
      <c r="P703" s="240">
        <f>O703*H703</f>
        <v>0</v>
      </c>
      <c r="Q703" s="240">
        <v>0</v>
      </c>
      <c r="R703" s="240">
        <f>Q703*H703</f>
        <v>0</v>
      </c>
      <c r="S703" s="240">
        <v>0.17000000000000001</v>
      </c>
      <c r="T703" s="240">
        <f>S703*H703</f>
        <v>96.220000000000013</v>
      </c>
      <c r="U703" s="241" t="s">
        <v>1</v>
      </c>
      <c r="AR703" s="242" t="s">
        <v>156</v>
      </c>
      <c r="AT703" s="242" t="s">
        <v>151</v>
      </c>
      <c r="AU703" s="242" t="s">
        <v>171</v>
      </c>
      <c r="AY703" s="17" t="s">
        <v>148</v>
      </c>
      <c r="BE703" s="243">
        <f>IF(N703="základní",J703,0)</f>
        <v>0</v>
      </c>
      <c r="BF703" s="243">
        <f>IF(N703="snížená",J703,0)</f>
        <v>0</v>
      </c>
      <c r="BG703" s="243">
        <f>IF(N703="zákl. přenesená",J703,0)</f>
        <v>0</v>
      </c>
      <c r="BH703" s="243">
        <f>IF(N703="sníž. přenesená",J703,0)</f>
        <v>0</v>
      </c>
      <c r="BI703" s="243">
        <f>IF(N703="nulová",J703,0)</f>
        <v>0</v>
      </c>
      <c r="BJ703" s="17" t="s">
        <v>23</v>
      </c>
      <c r="BK703" s="243">
        <f>ROUND(I703*H703,2)</f>
        <v>0</v>
      </c>
      <c r="BL703" s="17" t="s">
        <v>156</v>
      </c>
      <c r="BM703" s="242" t="s">
        <v>856</v>
      </c>
    </row>
    <row r="704" s="1" customFormat="1">
      <c r="B704" s="39"/>
      <c r="C704" s="40"/>
      <c r="D704" s="244" t="s">
        <v>158</v>
      </c>
      <c r="E704" s="40"/>
      <c r="F704" s="245" t="s">
        <v>857</v>
      </c>
      <c r="G704" s="40"/>
      <c r="H704" s="40"/>
      <c r="I704" s="150"/>
      <c r="J704" s="40"/>
      <c r="K704" s="40"/>
      <c r="L704" s="44"/>
      <c r="M704" s="246"/>
      <c r="N704" s="87"/>
      <c r="O704" s="87"/>
      <c r="P704" s="87"/>
      <c r="Q704" s="87"/>
      <c r="R704" s="87"/>
      <c r="S704" s="87"/>
      <c r="T704" s="87"/>
      <c r="U704" s="88"/>
      <c r="AT704" s="17" t="s">
        <v>158</v>
      </c>
      <c r="AU704" s="17" t="s">
        <v>171</v>
      </c>
    </row>
    <row r="705" s="1" customFormat="1">
      <c r="B705" s="39"/>
      <c r="C705" s="40"/>
      <c r="D705" s="244" t="s">
        <v>160</v>
      </c>
      <c r="E705" s="40"/>
      <c r="F705" s="247" t="s">
        <v>858</v>
      </c>
      <c r="G705" s="40"/>
      <c r="H705" s="40"/>
      <c r="I705" s="150"/>
      <c r="J705" s="40"/>
      <c r="K705" s="40"/>
      <c r="L705" s="44"/>
      <c r="M705" s="246"/>
      <c r="N705" s="87"/>
      <c r="O705" s="87"/>
      <c r="P705" s="87"/>
      <c r="Q705" s="87"/>
      <c r="R705" s="87"/>
      <c r="S705" s="87"/>
      <c r="T705" s="87"/>
      <c r="U705" s="88"/>
      <c r="AT705" s="17" t="s">
        <v>160</v>
      </c>
      <c r="AU705" s="17" t="s">
        <v>171</v>
      </c>
    </row>
    <row r="706" s="12" customFormat="1">
      <c r="B706" s="248"/>
      <c r="C706" s="249"/>
      <c r="D706" s="244" t="s">
        <v>162</v>
      </c>
      <c r="E706" s="250" t="s">
        <v>1</v>
      </c>
      <c r="F706" s="251" t="s">
        <v>836</v>
      </c>
      <c r="G706" s="249"/>
      <c r="H706" s="250" t="s">
        <v>1</v>
      </c>
      <c r="I706" s="252"/>
      <c r="J706" s="249"/>
      <c r="K706" s="249"/>
      <c r="L706" s="253"/>
      <c r="M706" s="254"/>
      <c r="N706" s="255"/>
      <c r="O706" s="255"/>
      <c r="P706" s="255"/>
      <c r="Q706" s="255"/>
      <c r="R706" s="255"/>
      <c r="S706" s="255"/>
      <c r="T706" s="255"/>
      <c r="U706" s="256"/>
      <c r="AT706" s="257" t="s">
        <v>162</v>
      </c>
      <c r="AU706" s="257" t="s">
        <v>171</v>
      </c>
      <c r="AV706" s="12" t="s">
        <v>23</v>
      </c>
      <c r="AW706" s="12" t="s">
        <v>48</v>
      </c>
      <c r="AX706" s="12" t="s">
        <v>91</v>
      </c>
      <c r="AY706" s="257" t="s">
        <v>148</v>
      </c>
    </row>
    <row r="707" s="13" customFormat="1">
      <c r="B707" s="258"/>
      <c r="C707" s="259"/>
      <c r="D707" s="244" t="s">
        <v>162</v>
      </c>
      <c r="E707" s="260" t="s">
        <v>1</v>
      </c>
      <c r="F707" s="261" t="s">
        <v>859</v>
      </c>
      <c r="G707" s="259"/>
      <c r="H707" s="262">
        <v>566</v>
      </c>
      <c r="I707" s="263"/>
      <c r="J707" s="259"/>
      <c r="K707" s="259"/>
      <c r="L707" s="264"/>
      <c r="M707" s="265"/>
      <c r="N707" s="266"/>
      <c r="O707" s="266"/>
      <c r="P707" s="266"/>
      <c r="Q707" s="266"/>
      <c r="R707" s="266"/>
      <c r="S707" s="266"/>
      <c r="T707" s="266"/>
      <c r="U707" s="267"/>
      <c r="AT707" s="268" t="s">
        <v>162</v>
      </c>
      <c r="AU707" s="268" t="s">
        <v>171</v>
      </c>
      <c r="AV707" s="13" t="s">
        <v>98</v>
      </c>
      <c r="AW707" s="13" t="s">
        <v>48</v>
      </c>
      <c r="AX707" s="13" t="s">
        <v>91</v>
      </c>
      <c r="AY707" s="268" t="s">
        <v>148</v>
      </c>
    </row>
    <row r="708" s="1" customFormat="1" ht="16.5" customHeight="1">
      <c r="B708" s="39"/>
      <c r="C708" s="231" t="s">
        <v>860</v>
      </c>
      <c r="D708" s="231" t="s">
        <v>151</v>
      </c>
      <c r="E708" s="232" t="s">
        <v>861</v>
      </c>
      <c r="F708" s="233" t="s">
        <v>862</v>
      </c>
      <c r="G708" s="234" t="s">
        <v>202</v>
      </c>
      <c r="H708" s="235">
        <v>355.868</v>
      </c>
      <c r="I708" s="236"/>
      <c r="J708" s="237">
        <f>ROUND(I708*H708,2)</f>
        <v>0</v>
      </c>
      <c r="K708" s="233" t="s">
        <v>155</v>
      </c>
      <c r="L708" s="44"/>
      <c r="M708" s="238" t="s">
        <v>1</v>
      </c>
      <c r="N708" s="239" t="s">
        <v>56</v>
      </c>
      <c r="O708" s="87"/>
      <c r="P708" s="240">
        <f>O708*H708</f>
        <v>0</v>
      </c>
      <c r="Q708" s="240">
        <v>0</v>
      </c>
      <c r="R708" s="240">
        <f>Q708*H708</f>
        <v>0</v>
      </c>
      <c r="S708" s="240">
        <v>0</v>
      </c>
      <c r="T708" s="240">
        <f>S708*H708</f>
        <v>0</v>
      </c>
      <c r="U708" s="241" t="s">
        <v>1</v>
      </c>
      <c r="AR708" s="242" t="s">
        <v>156</v>
      </c>
      <c r="AT708" s="242" t="s">
        <v>151</v>
      </c>
      <c r="AU708" s="242" t="s">
        <v>171</v>
      </c>
      <c r="AY708" s="17" t="s">
        <v>148</v>
      </c>
      <c r="BE708" s="243">
        <f>IF(N708="základní",J708,0)</f>
        <v>0</v>
      </c>
      <c r="BF708" s="243">
        <f>IF(N708="snížená",J708,0)</f>
        <v>0</v>
      </c>
      <c r="BG708" s="243">
        <f>IF(N708="zákl. přenesená",J708,0)</f>
        <v>0</v>
      </c>
      <c r="BH708" s="243">
        <f>IF(N708="sníž. přenesená",J708,0)</f>
        <v>0</v>
      </c>
      <c r="BI708" s="243">
        <f>IF(N708="nulová",J708,0)</f>
        <v>0</v>
      </c>
      <c r="BJ708" s="17" t="s">
        <v>23</v>
      </c>
      <c r="BK708" s="243">
        <f>ROUND(I708*H708,2)</f>
        <v>0</v>
      </c>
      <c r="BL708" s="17" t="s">
        <v>156</v>
      </c>
      <c r="BM708" s="242" t="s">
        <v>863</v>
      </c>
    </row>
    <row r="709" s="1" customFormat="1">
      <c r="B709" s="39"/>
      <c r="C709" s="40"/>
      <c r="D709" s="244" t="s">
        <v>158</v>
      </c>
      <c r="E709" s="40"/>
      <c r="F709" s="245" t="s">
        <v>864</v>
      </c>
      <c r="G709" s="40"/>
      <c r="H709" s="40"/>
      <c r="I709" s="150"/>
      <c r="J709" s="40"/>
      <c r="K709" s="40"/>
      <c r="L709" s="44"/>
      <c r="M709" s="246"/>
      <c r="N709" s="87"/>
      <c r="O709" s="87"/>
      <c r="P709" s="87"/>
      <c r="Q709" s="87"/>
      <c r="R709" s="87"/>
      <c r="S709" s="87"/>
      <c r="T709" s="87"/>
      <c r="U709" s="88"/>
      <c r="AT709" s="17" t="s">
        <v>158</v>
      </c>
      <c r="AU709" s="17" t="s">
        <v>171</v>
      </c>
    </row>
    <row r="710" s="1" customFormat="1">
      <c r="B710" s="39"/>
      <c r="C710" s="40"/>
      <c r="D710" s="244" t="s">
        <v>160</v>
      </c>
      <c r="E710" s="40"/>
      <c r="F710" s="247" t="s">
        <v>865</v>
      </c>
      <c r="G710" s="40"/>
      <c r="H710" s="40"/>
      <c r="I710" s="150"/>
      <c r="J710" s="40"/>
      <c r="K710" s="40"/>
      <c r="L710" s="44"/>
      <c r="M710" s="246"/>
      <c r="N710" s="87"/>
      <c r="O710" s="87"/>
      <c r="P710" s="87"/>
      <c r="Q710" s="87"/>
      <c r="R710" s="87"/>
      <c r="S710" s="87"/>
      <c r="T710" s="87"/>
      <c r="U710" s="88"/>
      <c r="AT710" s="17" t="s">
        <v>160</v>
      </c>
      <c r="AU710" s="17" t="s">
        <v>171</v>
      </c>
    </row>
    <row r="711" s="12" customFormat="1">
      <c r="B711" s="248"/>
      <c r="C711" s="249"/>
      <c r="D711" s="244" t="s">
        <v>162</v>
      </c>
      <c r="E711" s="250" t="s">
        <v>1</v>
      </c>
      <c r="F711" s="251" t="s">
        <v>844</v>
      </c>
      <c r="G711" s="249"/>
      <c r="H711" s="250" t="s">
        <v>1</v>
      </c>
      <c r="I711" s="252"/>
      <c r="J711" s="249"/>
      <c r="K711" s="249"/>
      <c r="L711" s="253"/>
      <c r="M711" s="254"/>
      <c r="N711" s="255"/>
      <c r="O711" s="255"/>
      <c r="P711" s="255"/>
      <c r="Q711" s="255"/>
      <c r="R711" s="255"/>
      <c r="S711" s="255"/>
      <c r="T711" s="255"/>
      <c r="U711" s="256"/>
      <c r="AT711" s="257" t="s">
        <v>162</v>
      </c>
      <c r="AU711" s="257" t="s">
        <v>171</v>
      </c>
      <c r="AV711" s="12" t="s">
        <v>23</v>
      </c>
      <c r="AW711" s="12" t="s">
        <v>48</v>
      </c>
      <c r="AX711" s="12" t="s">
        <v>91</v>
      </c>
      <c r="AY711" s="257" t="s">
        <v>148</v>
      </c>
    </row>
    <row r="712" s="13" customFormat="1">
      <c r="B712" s="258"/>
      <c r="C712" s="259"/>
      <c r="D712" s="244" t="s">
        <v>162</v>
      </c>
      <c r="E712" s="260" t="s">
        <v>1</v>
      </c>
      <c r="F712" s="261" t="s">
        <v>866</v>
      </c>
      <c r="G712" s="259"/>
      <c r="H712" s="262">
        <v>228.48000000000002</v>
      </c>
      <c r="I712" s="263"/>
      <c r="J712" s="259"/>
      <c r="K712" s="259"/>
      <c r="L712" s="264"/>
      <c r="M712" s="265"/>
      <c r="N712" s="266"/>
      <c r="O712" s="266"/>
      <c r="P712" s="266"/>
      <c r="Q712" s="266"/>
      <c r="R712" s="266"/>
      <c r="S712" s="266"/>
      <c r="T712" s="266"/>
      <c r="U712" s="267"/>
      <c r="AT712" s="268" t="s">
        <v>162</v>
      </c>
      <c r="AU712" s="268" t="s">
        <v>171</v>
      </c>
      <c r="AV712" s="13" t="s">
        <v>98</v>
      </c>
      <c r="AW712" s="13" t="s">
        <v>48</v>
      </c>
      <c r="AX712" s="13" t="s">
        <v>91</v>
      </c>
      <c r="AY712" s="268" t="s">
        <v>148</v>
      </c>
    </row>
    <row r="713" s="12" customFormat="1">
      <c r="B713" s="248"/>
      <c r="C713" s="249"/>
      <c r="D713" s="244" t="s">
        <v>162</v>
      </c>
      <c r="E713" s="250" t="s">
        <v>1</v>
      </c>
      <c r="F713" s="251" t="s">
        <v>851</v>
      </c>
      <c r="G713" s="249"/>
      <c r="H713" s="250" t="s">
        <v>1</v>
      </c>
      <c r="I713" s="252"/>
      <c r="J713" s="249"/>
      <c r="K713" s="249"/>
      <c r="L713" s="253"/>
      <c r="M713" s="254"/>
      <c r="N713" s="255"/>
      <c r="O713" s="255"/>
      <c r="P713" s="255"/>
      <c r="Q713" s="255"/>
      <c r="R713" s="255"/>
      <c r="S713" s="255"/>
      <c r="T713" s="255"/>
      <c r="U713" s="256"/>
      <c r="AT713" s="257" t="s">
        <v>162</v>
      </c>
      <c r="AU713" s="257" t="s">
        <v>171</v>
      </c>
      <c r="AV713" s="12" t="s">
        <v>23</v>
      </c>
      <c r="AW713" s="12" t="s">
        <v>48</v>
      </c>
      <c r="AX713" s="12" t="s">
        <v>91</v>
      </c>
      <c r="AY713" s="257" t="s">
        <v>148</v>
      </c>
    </row>
    <row r="714" s="13" customFormat="1">
      <c r="B714" s="258"/>
      <c r="C714" s="259"/>
      <c r="D714" s="244" t="s">
        <v>162</v>
      </c>
      <c r="E714" s="260" t="s">
        <v>1</v>
      </c>
      <c r="F714" s="261" t="s">
        <v>867</v>
      </c>
      <c r="G714" s="259"/>
      <c r="H714" s="262">
        <v>31.167999999999999</v>
      </c>
      <c r="I714" s="263"/>
      <c r="J714" s="259"/>
      <c r="K714" s="259"/>
      <c r="L714" s="264"/>
      <c r="M714" s="265"/>
      <c r="N714" s="266"/>
      <c r="O714" s="266"/>
      <c r="P714" s="266"/>
      <c r="Q714" s="266"/>
      <c r="R714" s="266"/>
      <c r="S714" s="266"/>
      <c r="T714" s="266"/>
      <c r="U714" s="267"/>
      <c r="AT714" s="268" t="s">
        <v>162</v>
      </c>
      <c r="AU714" s="268" t="s">
        <v>171</v>
      </c>
      <c r="AV714" s="13" t="s">
        <v>98</v>
      </c>
      <c r="AW714" s="13" t="s">
        <v>48</v>
      </c>
      <c r="AX714" s="13" t="s">
        <v>91</v>
      </c>
      <c r="AY714" s="268" t="s">
        <v>148</v>
      </c>
    </row>
    <row r="715" s="12" customFormat="1">
      <c r="B715" s="248"/>
      <c r="C715" s="249"/>
      <c r="D715" s="244" t="s">
        <v>162</v>
      </c>
      <c r="E715" s="250" t="s">
        <v>1</v>
      </c>
      <c r="F715" s="251" t="s">
        <v>836</v>
      </c>
      <c r="G715" s="249"/>
      <c r="H715" s="250" t="s">
        <v>1</v>
      </c>
      <c r="I715" s="252"/>
      <c r="J715" s="249"/>
      <c r="K715" s="249"/>
      <c r="L715" s="253"/>
      <c r="M715" s="254"/>
      <c r="N715" s="255"/>
      <c r="O715" s="255"/>
      <c r="P715" s="255"/>
      <c r="Q715" s="255"/>
      <c r="R715" s="255"/>
      <c r="S715" s="255"/>
      <c r="T715" s="255"/>
      <c r="U715" s="256"/>
      <c r="AT715" s="257" t="s">
        <v>162</v>
      </c>
      <c r="AU715" s="257" t="s">
        <v>171</v>
      </c>
      <c r="AV715" s="12" t="s">
        <v>23</v>
      </c>
      <c r="AW715" s="12" t="s">
        <v>48</v>
      </c>
      <c r="AX715" s="12" t="s">
        <v>91</v>
      </c>
      <c r="AY715" s="257" t="s">
        <v>148</v>
      </c>
    </row>
    <row r="716" s="13" customFormat="1">
      <c r="B716" s="258"/>
      <c r="C716" s="259"/>
      <c r="D716" s="244" t="s">
        <v>162</v>
      </c>
      <c r="E716" s="260" t="s">
        <v>1</v>
      </c>
      <c r="F716" s="261" t="s">
        <v>868</v>
      </c>
      <c r="G716" s="259"/>
      <c r="H716" s="262">
        <v>96.220000000000013</v>
      </c>
      <c r="I716" s="263"/>
      <c r="J716" s="259"/>
      <c r="K716" s="259"/>
      <c r="L716" s="264"/>
      <c r="M716" s="265"/>
      <c r="N716" s="266"/>
      <c r="O716" s="266"/>
      <c r="P716" s="266"/>
      <c r="Q716" s="266"/>
      <c r="R716" s="266"/>
      <c r="S716" s="266"/>
      <c r="T716" s="266"/>
      <c r="U716" s="267"/>
      <c r="AT716" s="268" t="s">
        <v>162</v>
      </c>
      <c r="AU716" s="268" t="s">
        <v>171</v>
      </c>
      <c r="AV716" s="13" t="s">
        <v>98</v>
      </c>
      <c r="AW716" s="13" t="s">
        <v>48</v>
      </c>
      <c r="AX716" s="13" t="s">
        <v>91</v>
      </c>
      <c r="AY716" s="268" t="s">
        <v>148</v>
      </c>
    </row>
    <row r="717" s="1" customFormat="1" ht="24" customHeight="1">
      <c r="B717" s="39"/>
      <c r="C717" s="231" t="s">
        <v>869</v>
      </c>
      <c r="D717" s="231" t="s">
        <v>151</v>
      </c>
      <c r="E717" s="232" t="s">
        <v>870</v>
      </c>
      <c r="F717" s="233" t="s">
        <v>871</v>
      </c>
      <c r="G717" s="234" t="s">
        <v>202</v>
      </c>
      <c r="H717" s="235">
        <v>14622.592000000001</v>
      </c>
      <c r="I717" s="236"/>
      <c r="J717" s="237">
        <f>ROUND(I717*H717,2)</f>
        <v>0</v>
      </c>
      <c r="K717" s="233" t="s">
        <v>155</v>
      </c>
      <c r="L717" s="44"/>
      <c r="M717" s="238" t="s">
        <v>1</v>
      </c>
      <c r="N717" s="239" t="s">
        <v>56</v>
      </c>
      <c r="O717" s="87"/>
      <c r="P717" s="240">
        <f>O717*H717</f>
        <v>0</v>
      </c>
      <c r="Q717" s="240">
        <v>0</v>
      </c>
      <c r="R717" s="240">
        <f>Q717*H717</f>
        <v>0</v>
      </c>
      <c r="S717" s="240">
        <v>0</v>
      </c>
      <c r="T717" s="240">
        <f>S717*H717</f>
        <v>0</v>
      </c>
      <c r="U717" s="241" t="s">
        <v>1</v>
      </c>
      <c r="AR717" s="242" t="s">
        <v>156</v>
      </c>
      <c r="AT717" s="242" t="s">
        <v>151</v>
      </c>
      <c r="AU717" s="242" t="s">
        <v>171</v>
      </c>
      <c r="AY717" s="17" t="s">
        <v>148</v>
      </c>
      <c r="BE717" s="243">
        <f>IF(N717="základní",J717,0)</f>
        <v>0</v>
      </c>
      <c r="BF717" s="243">
        <f>IF(N717="snížená",J717,0)</f>
        <v>0</v>
      </c>
      <c r="BG717" s="243">
        <f>IF(N717="zákl. přenesená",J717,0)</f>
        <v>0</v>
      </c>
      <c r="BH717" s="243">
        <f>IF(N717="sníž. přenesená",J717,0)</f>
        <v>0</v>
      </c>
      <c r="BI717" s="243">
        <f>IF(N717="nulová",J717,0)</f>
        <v>0</v>
      </c>
      <c r="BJ717" s="17" t="s">
        <v>23</v>
      </c>
      <c r="BK717" s="243">
        <f>ROUND(I717*H717,2)</f>
        <v>0</v>
      </c>
      <c r="BL717" s="17" t="s">
        <v>156</v>
      </c>
      <c r="BM717" s="242" t="s">
        <v>872</v>
      </c>
    </row>
    <row r="718" s="1" customFormat="1">
      <c r="B718" s="39"/>
      <c r="C718" s="40"/>
      <c r="D718" s="244" t="s">
        <v>158</v>
      </c>
      <c r="E718" s="40"/>
      <c r="F718" s="245" t="s">
        <v>873</v>
      </c>
      <c r="G718" s="40"/>
      <c r="H718" s="40"/>
      <c r="I718" s="150"/>
      <c r="J718" s="40"/>
      <c r="K718" s="40"/>
      <c r="L718" s="44"/>
      <c r="M718" s="246"/>
      <c r="N718" s="87"/>
      <c r="O718" s="87"/>
      <c r="P718" s="87"/>
      <c r="Q718" s="87"/>
      <c r="R718" s="87"/>
      <c r="S718" s="87"/>
      <c r="T718" s="87"/>
      <c r="U718" s="88"/>
      <c r="AT718" s="17" t="s">
        <v>158</v>
      </c>
      <c r="AU718" s="17" t="s">
        <v>171</v>
      </c>
    </row>
    <row r="719" s="1" customFormat="1">
      <c r="B719" s="39"/>
      <c r="C719" s="40"/>
      <c r="D719" s="244" t="s">
        <v>160</v>
      </c>
      <c r="E719" s="40"/>
      <c r="F719" s="247" t="s">
        <v>865</v>
      </c>
      <c r="G719" s="40"/>
      <c r="H719" s="40"/>
      <c r="I719" s="150"/>
      <c r="J719" s="40"/>
      <c r="K719" s="40"/>
      <c r="L719" s="44"/>
      <c r="M719" s="246"/>
      <c r="N719" s="87"/>
      <c r="O719" s="87"/>
      <c r="P719" s="87"/>
      <c r="Q719" s="87"/>
      <c r="R719" s="87"/>
      <c r="S719" s="87"/>
      <c r="T719" s="87"/>
      <c r="U719" s="88"/>
      <c r="AT719" s="17" t="s">
        <v>160</v>
      </c>
      <c r="AU719" s="17" t="s">
        <v>171</v>
      </c>
    </row>
    <row r="720" s="12" customFormat="1">
      <c r="B720" s="248"/>
      <c r="C720" s="249"/>
      <c r="D720" s="244" t="s">
        <v>162</v>
      </c>
      <c r="E720" s="250" t="s">
        <v>1</v>
      </c>
      <c r="F720" s="251" t="s">
        <v>874</v>
      </c>
      <c r="G720" s="249"/>
      <c r="H720" s="250" t="s">
        <v>1</v>
      </c>
      <c r="I720" s="252"/>
      <c r="J720" s="249"/>
      <c r="K720" s="249"/>
      <c r="L720" s="253"/>
      <c r="M720" s="254"/>
      <c r="N720" s="255"/>
      <c r="O720" s="255"/>
      <c r="P720" s="255"/>
      <c r="Q720" s="255"/>
      <c r="R720" s="255"/>
      <c r="S720" s="255"/>
      <c r="T720" s="255"/>
      <c r="U720" s="256"/>
      <c r="AT720" s="257" t="s">
        <v>162</v>
      </c>
      <c r="AU720" s="257" t="s">
        <v>171</v>
      </c>
      <c r="AV720" s="12" t="s">
        <v>23</v>
      </c>
      <c r="AW720" s="12" t="s">
        <v>48</v>
      </c>
      <c r="AX720" s="12" t="s">
        <v>91</v>
      </c>
      <c r="AY720" s="257" t="s">
        <v>148</v>
      </c>
    </row>
    <row r="721" s="12" customFormat="1">
      <c r="B721" s="248"/>
      <c r="C721" s="249"/>
      <c r="D721" s="244" t="s">
        <v>162</v>
      </c>
      <c r="E721" s="250" t="s">
        <v>1</v>
      </c>
      <c r="F721" s="251" t="s">
        <v>844</v>
      </c>
      <c r="G721" s="249"/>
      <c r="H721" s="250" t="s">
        <v>1</v>
      </c>
      <c r="I721" s="252"/>
      <c r="J721" s="249"/>
      <c r="K721" s="249"/>
      <c r="L721" s="253"/>
      <c r="M721" s="254"/>
      <c r="N721" s="255"/>
      <c r="O721" s="255"/>
      <c r="P721" s="255"/>
      <c r="Q721" s="255"/>
      <c r="R721" s="255"/>
      <c r="S721" s="255"/>
      <c r="T721" s="255"/>
      <c r="U721" s="256"/>
      <c r="AT721" s="257" t="s">
        <v>162</v>
      </c>
      <c r="AU721" s="257" t="s">
        <v>171</v>
      </c>
      <c r="AV721" s="12" t="s">
        <v>23</v>
      </c>
      <c r="AW721" s="12" t="s">
        <v>48</v>
      </c>
      <c r="AX721" s="12" t="s">
        <v>91</v>
      </c>
      <c r="AY721" s="257" t="s">
        <v>148</v>
      </c>
    </row>
    <row r="722" s="13" customFormat="1">
      <c r="B722" s="258"/>
      <c r="C722" s="259"/>
      <c r="D722" s="244" t="s">
        <v>162</v>
      </c>
      <c r="E722" s="260" t="s">
        <v>1</v>
      </c>
      <c r="F722" s="261" t="s">
        <v>875</v>
      </c>
      <c r="G722" s="259"/>
      <c r="H722" s="262">
        <v>913.92000000000007</v>
      </c>
      <c r="I722" s="263"/>
      <c r="J722" s="259"/>
      <c r="K722" s="259"/>
      <c r="L722" s="264"/>
      <c r="M722" s="265"/>
      <c r="N722" s="266"/>
      <c r="O722" s="266"/>
      <c r="P722" s="266"/>
      <c r="Q722" s="266"/>
      <c r="R722" s="266"/>
      <c r="S722" s="266"/>
      <c r="T722" s="266"/>
      <c r="U722" s="267"/>
      <c r="AT722" s="268" t="s">
        <v>162</v>
      </c>
      <c r="AU722" s="268" t="s">
        <v>171</v>
      </c>
      <c r="AV722" s="13" t="s">
        <v>98</v>
      </c>
      <c r="AW722" s="13" t="s">
        <v>48</v>
      </c>
      <c r="AX722" s="13" t="s">
        <v>91</v>
      </c>
      <c r="AY722" s="268" t="s">
        <v>148</v>
      </c>
    </row>
    <row r="723" s="12" customFormat="1">
      <c r="B723" s="248"/>
      <c r="C723" s="249"/>
      <c r="D723" s="244" t="s">
        <v>162</v>
      </c>
      <c r="E723" s="250" t="s">
        <v>1</v>
      </c>
      <c r="F723" s="251" t="s">
        <v>851</v>
      </c>
      <c r="G723" s="249"/>
      <c r="H723" s="250" t="s">
        <v>1</v>
      </c>
      <c r="I723" s="252"/>
      <c r="J723" s="249"/>
      <c r="K723" s="249"/>
      <c r="L723" s="253"/>
      <c r="M723" s="254"/>
      <c r="N723" s="255"/>
      <c r="O723" s="255"/>
      <c r="P723" s="255"/>
      <c r="Q723" s="255"/>
      <c r="R723" s="255"/>
      <c r="S723" s="255"/>
      <c r="T723" s="255"/>
      <c r="U723" s="256"/>
      <c r="AT723" s="257" t="s">
        <v>162</v>
      </c>
      <c r="AU723" s="257" t="s">
        <v>171</v>
      </c>
      <c r="AV723" s="12" t="s">
        <v>23</v>
      </c>
      <c r="AW723" s="12" t="s">
        <v>48</v>
      </c>
      <c r="AX723" s="12" t="s">
        <v>91</v>
      </c>
      <c r="AY723" s="257" t="s">
        <v>148</v>
      </c>
    </row>
    <row r="724" s="13" customFormat="1">
      <c r="B724" s="258"/>
      <c r="C724" s="259"/>
      <c r="D724" s="244" t="s">
        <v>162</v>
      </c>
      <c r="E724" s="260" t="s">
        <v>1</v>
      </c>
      <c r="F724" s="261" t="s">
        <v>876</v>
      </c>
      <c r="G724" s="259"/>
      <c r="H724" s="262">
        <v>124.672</v>
      </c>
      <c r="I724" s="263"/>
      <c r="J724" s="259"/>
      <c r="K724" s="259"/>
      <c r="L724" s="264"/>
      <c r="M724" s="265"/>
      <c r="N724" s="266"/>
      <c r="O724" s="266"/>
      <c r="P724" s="266"/>
      <c r="Q724" s="266"/>
      <c r="R724" s="266"/>
      <c r="S724" s="266"/>
      <c r="T724" s="266"/>
      <c r="U724" s="267"/>
      <c r="AT724" s="268" t="s">
        <v>162</v>
      </c>
      <c r="AU724" s="268" t="s">
        <v>171</v>
      </c>
      <c r="AV724" s="13" t="s">
        <v>98</v>
      </c>
      <c r="AW724" s="13" t="s">
        <v>48</v>
      </c>
      <c r="AX724" s="13" t="s">
        <v>91</v>
      </c>
      <c r="AY724" s="268" t="s">
        <v>148</v>
      </c>
    </row>
    <row r="725" s="12" customFormat="1">
      <c r="B725" s="248"/>
      <c r="C725" s="249"/>
      <c r="D725" s="244" t="s">
        <v>162</v>
      </c>
      <c r="E725" s="250" t="s">
        <v>1</v>
      </c>
      <c r="F725" s="251" t="s">
        <v>877</v>
      </c>
      <c r="G725" s="249"/>
      <c r="H725" s="250" t="s">
        <v>1</v>
      </c>
      <c r="I725" s="252"/>
      <c r="J725" s="249"/>
      <c r="K725" s="249"/>
      <c r="L725" s="253"/>
      <c r="M725" s="254"/>
      <c r="N725" s="255"/>
      <c r="O725" s="255"/>
      <c r="P725" s="255"/>
      <c r="Q725" s="255"/>
      <c r="R725" s="255"/>
      <c r="S725" s="255"/>
      <c r="T725" s="255"/>
      <c r="U725" s="256"/>
      <c r="AT725" s="257" t="s">
        <v>162</v>
      </c>
      <c r="AU725" s="257" t="s">
        <v>171</v>
      </c>
      <c r="AV725" s="12" t="s">
        <v>23</v>
      </c>
      <c r="AW725" s="12" t="s">
        <v>48</v>
      </c>
      <c r="AX725" s="12" t="s">
        <v>91</v>
      </c>
      <c r="AY725" s="257" t="s">
        <v>148</v>
      </c>
    </row>
    <row r="726" s="12" customFormat="1">
      <c r="B726" s="248"/>
      <c r="C726" s="249"/>
      <c r="D726" s="244" t="s">
        <v>162</v>
      </c>
      <c r="E726" s="250" t="s">
        <v>1</v>
      </c>
      <c r="F726" s="251" t="s">
        <v>836</v>
      </c>
      <c r="G726" s="249"/>
      <c r="H726" s="250" t="s">
        <v>1</v>
      </c>
      <c r="I726" s="252"/>
      <c r="J726" s="249"/>
      <c r="K726" s="249"/>
      <c r="L726" s="253"/>
      <c r="M726" s="254"/>
      <c r="N726" s="255"/>
      <c r="O726" s="255"/>
      <c r="P726" s="255"/>
      <c r="Q726" s="255"/>
      <c r="R726" s="255"/>
      <c r="S726" s="255"/>
      <c r="T726" s="255"/>
      <c r="U726" s="256"/>
      <c r="AT726" s="257" t="s">
        <v>162</v>
      </c>
      <c r="AU726" s="257" t="s">
        <v>171</v>
      </c>
      <c r="AV726" s="12" t="s">
        <v>23</v>
      </c>
      <c r="AW726" s="12" t="s">
        <v>48</v>
      </c>
      <c r="AX726" s="12" t="s">
        <v>91</v>
      </c>
      <c r="AY726" s="257" t="s">
        <v>148</v>
      </c>
    </row>
    <row r="727" s="13" customFormat="1">
      <c r="B727" s="258"/>
      <c r="C727" s="259"/>
      <c r="D727" s="244" t="s">
        <v>162</v>
      </c>
      <c r="E727" s="260" t="s">
        <v>1</v>
      </c>
      <c r="F727" s="261" t="s">
        <v>878</v>
      </c>
      <c r="G727" s="259"/>
      <c r="H727" s="262">
        <v>13584</v>
      </c>
      <c r="I727" s="263"/>
      <c r="J727" s="259"/>
      <c r="K727" s="259"/>
      <c r="L727" s="264"/>
      <c r="M727" s="265"/>
      <c r="N727" s="266"/>
      <c r="O727" s="266"/>
      <c r="P727" s="266"/>
      <c r="Q727" s="266"/>
      <c r="R727" s="266"/>
      <c r="S727" s="266"/>
      <c r="T727" s="266"/>
      <c r="U727" s="267"/>
      <c r="AT727" s="268" t="s">
        <v>162</v>
      </c>
      <c r="AU727" s="268" t="s">
        <v>171</v>
      </c>
      <c r="AV727" s="13" t="s">
        <v>98</v>
      </c>
      <c r="AW727" s="13" t="s">
        <v>48</v>
      </c>
      <c r="AX727" s="13" t="s">
        <v>91</v>
      </c>
      <c r="AY727" s="268" t="s">
        <v>148</v>
      </c>
    </row>
    <row r="728" s="1" customFormat="1" ht="24" customHeight="1">
      <c r="B728" s="39"/>
      <c r="C728" s="231" t="s">
        <v>879</v>
      </c>
      <c r="D728" s="231" t="s">
        <v>151</v>
      </c>
      <c r="E728" s="232" t="s">
        <v>880</v>
      </c>
      <c r="F728" s="233" t="s">
        <v>881</v>
      </c>
      <c r="G728" s="234" t="s">
        <v>261</v>
      </c>
      <c r="H728" s="235">
        <v>8.6500000000000004</v>
      </c>
      <c r="I728" s="236"/>
      <c r="J728" s="237">
        <f>ROUND(I728*H728,2)</f>
        <v>0</v>
      </c>
      <c r="K728" s="233" t="s">
        <v>155</v>
      </c>
      <c r="L728" s="44"/>
      <c r="M728" s="238" t="s">
        <v>1</v>
      </c>
      <c r="N728" s="239" t="s">
        <v>56</v>
      </c>
      <c r="O728" s="87"/>
      <c r="P728" s="240">
        <f>O728*H728</f>
        <v>0</v>
      </c>
      <c r="Q728" s="240">
        <v>0</v>
      </c>
      <c r="R728" s="240">
        <f>Q728*H728</f>
        <v>0</v>
      </c>
      <c r="S728" s="240">
        <v>0.38800000000000001</v>
      </c>
      <c r="T728" s="240">
        <f>S728*H728</f>
        <v>3.3562000000000003</v>
      </c>
      <c r="U728" s="241" t="s">
        <v>1</v>
      </c>
      <c r="AR728" s="242" t="s">
        <v>156</v>
      </c>
      <c r="AT728" s="242" t="s">
        <v>151</v>
      </c>
      <c r="AU728" s="242" t="s">
        <v>171</v>
      </c>
      <c r="AY728" s="17" t="s">
        <v>148</v>
      </c>
      <c r="BE728" s="243">
        <f>IF(N728="základní",J728,0)</f>
        <v>0</v>
      </c>
      <c r="BF728" s="243">
        <f>IF(N728="snížená",J728,0)</f>
        <v>0</v>
      </c>
      <c r="BG728" s="243">
        <f>IF(N728="zákl. přenesená",J728,0)</f>
        <v>0</v>
      </c>
      <c r="BH728" s="243">
        <f>IF(N728="sníž. přenesená",J728,0)</f>
        <v>0</v>
      </c>
      <c r="BI728" s="243">
        <f>IF(N728="nulová",J728,0)</f>
        <v>0</v>
      </c>
      <c r="BJ728" s="17" t="s">
        <v>23</v>
      </c>
      <c r="BK728" s="243">
        <f>ROUND(I728*H728,2)</f>
        <v>0</v>
      </c>
      <c r="BL728" s="17" t="s">
        <v>156</v>
      </c>
      <c r="BM728" s="242" t="s">
        <v>882</v>
      </c>
    </row>
    <row r="729" s="1" customFormat="1">
      <c r="B729" s="39"/>
      <c r="C729" s="40"/>
      <c r="D729" s="244" t="s">
        <v>158</v>
      </c>
      <c r="E729" s="40"/>
      <c r="F729" s="245" t="s">
        <v>883</v>
      </c>
      <c r="G729" s="40"/>
      <c r="H729" s="40"/>
      <c r="I729" s="150"/>
      <c r="J729" s="40"/>
      <c r="K729" s="40"/>
      <c r="L729" s="44"/>
      <c r="M729" s="246"/>
      <c r="N729" s="87"/>
      <c r="O729" s="87"/>
      <c r="P729" s="87"/>
      <c r="Q729" s="87"/>
      <c r="R729" s="87"/>
      <c r="S729" s="87"/>
      <c r="T729" s="87"/>
      <c r="U729" s="88"/>
      <c r="AT729" s="17" t="s">
        <v>158</v>
      </c>
      <c r="AU729" s="17" t="s">
        <v>171</v>
      </c>
    </row>
    <row r="730" s="1" customFormat="1">
      <c r="B730" s="39"/>
      <c r="C730" s="40"/>
      <c r="D730" s="244" t="s">
        <v>160</v>
      </c>
      <c r="E730" s="40"/>
      <c r="F730" s="247" t="s">
        <v>884</v>
      </c>
      <c r="G730" s="40"/>
      <c r="H730" s="40"/>
      <c r="I730" s="150"/>
      <c r="J730" s="40"/>
      <c r="K730" s="40"/>
      <c r="L730" s="44"/>
      <c r="M730" s="246"/>
      <c r="N730" s="87"/>
      <c r="O730" s="87"/>
      <c r="P730" s="87"/>
      <c r="Q730" s="87"/>
      <c r="R730" s="87"/>
      <c r="S730" s="87"/>
      <c r="T730" s="87"/>
      <c r="U730" s="88"/>
      <c r="AT730" s="17" t="s">
        <v>160</v>
      </c>
      <c r="AU730" s="17" t="s">
        <v>171</v>
      </c>
    </row>
    <row r="731" s="12" customFormat="1">
      <c r="B731" s="248"/>
      <c r="C731" s="249"/>
      <c r="D731" s="244" t="s">
        <v>162</v>
      </c>
      <c r="E731" s="250" t="s">
        <v>1</v>
      </c>
      <c r="F731" s="251" t="s">
        <v>885</v>
      </c>
      <c r="G731" s="249"/>
      <c r="H731" s="250" t="s">
        <v>1</v>
      </c>
      <c r="I731" s="252"/>
      <c r="J731" s="249"/>
      <c r="K731" s="249"/>
      <c r="L731" s="253"/>
      <c r="M731" s="254"/>
      <c r="N731" s="255"/>
      <c r="O731" s="255"/>
      <c r="P731" s="255"/>
      <c r="Q731" s="255"/>
      <c r="R731" s="255"/>
      <c r="S731" s="255"/>
      <c r="T731" s="255"/>
      <c r="U731" s="256"/>
      <c r="AT731" s="257" t="s">
        <v>162</v>
      </c>
      <c r="AU731" s="257" t="s">
        <v>171</v>
      </c>
      <c r="AV731" s="12" t="s">
        <v>23</v>
      </c>
      <c r="AW731" s="12" t="s">
        <v>48</v>
      </c>
      <c r="AX731" s="12" t="s">
        <v>91</v>
      </c>
      <c r="AY731" s="257" t="s">
        <v>148</v>
      </c>
    </row>
    <row r="732" s="13" customFormat="1">
      <c r="B732" s="258"/>
      <c r="C732" s="259"/>
      <c r="D732" s="244" t="s">
        <v>162</v>
      </c>
      <c r="E732" s="260" t="s">
        <v>1</v>
      </c>
      <c r="F732" s="261" t="s">
        <v>886</v>
      </c>
      <c r="G732" s="259"/>
      <c r="H732" s="262">
        <v>8.6500000000000004</v>
      </c>
      <c r="I732" s="263"/>
      <c r="J732" s="259"/>
      <c r="K732" s="259"/>
      <c r="L732" s="264"/>
      <c r="M732" s="265"/>
      <c r="N732" s="266"/>
      <c r="O732" s="266"/>
      <c r="P732" s="266"/>
      <c r="Q732" s="266"/>
      <c r="R732" s="266"/>
      <c r="S732" s="266"/>
      <c r="T732" s="266"/>
      <c r="U732" s="267"/>
      <c r="AT732" s="268" t="s">
        <v>162</v>
      </c>
      <c r="AU732" s="268" t="s">
        <v>171</v>
      </c>
      <c r="AV732" s="13" t="s">
        <v>98</v>
      </c>
      <c r="AW732" s="13" t="s">
        <v>48</v>
      </c>
      <c r="AX732" s="13" t="s">
        <v>91</v>
      </c>
      <c r="AY732" s="268" t="s">
        <v>148</v>
      </c>
    </row>
    <row r="733" s="1" customFormat="1" ht="24" customHeight="1">
      <c r="B733" s="39"/>
      <c r="C733" s="231" t="s">
        <v>887</v>
      </c>
      <c r="D733" s="231" t="s">
        <v>151</v>
      </c>
      <c r="E733" s="232" t="s">
        <v>888</v>
      </c>
      <c r="F733" s="233" t="s">
        <v>889</v>
      </c>
      <c r="G733" s="234" t="s">
        <v>261</v>
      </c>
      <c r="H733" s="235">
        <v>8.6500000000000004</v>
      </c>
      <c r="I733" s="236"/>
      <c r="J733" s="237">
        <f>ROUND(I733*H733,2)</f>
        <v>0</v>
      </c>
      <c r="K733" s="233" t="s">
        <v>155</v>
      </c>
      <c r="L733" s="44"/>
      <c r="M733" s="238" t="s">
        <v>1</v>
      </c>
      <c r="N733" s="239" t="s">
        <v>56</v>
      </c>
      <c r="O733" s="87"/>
      <c r="P733" s="240">
        <f>O733*H733</f>
        <v>0</v>
      </c>
      <c r="Q733" s="240">
        <v>0</v>
      </c>
      <c r="R733" s="240">
        <f>Q733*H733</f>
        <v>0</v>
      </c>
      <c r="S733" s="240">
        <v>0</v>
      </c>
      <c r="T733" s="240">
        <f>S733*H733</f>
        <v>0</v>
      </c>
      <c r="U733" s="241" t="s">
        <v>1</v>
      </c>
      <c r="AR733" s="242" t="s">
        <v>156</v>
      </c>
      <c r="AT733" s="242" t="s">
        <v>151</v>
      </c>
      <c r="AU733" s="242" t="s">
        <v>171</v>
      </c>
      <c r="AY733" s="17" t="s">
        <v>148</v>
      </c>
      <c r="BE733" s="243">
        <f>IF(N733="základní",J733,0)</f>
        <v>0</v>
      </c>
      <c r="BF733" s="243">
        <f>IF(N733="snížená",J733,0)</f>
        <v>0</v>
      </c>
      <c r="BG733" s="243">
        <f>IF(N733="zákl. přenesená",J733,0)</f>
        <v>0</v>
      </c>
      <c r="BH733" s="243">
        <f>IF(N733="sníž. přenesená",J733,0)</f>
        <v>0</v>
      </c>
      <c r="BI733" s="243">
        <f>IF(N733="nulová",J733,0)</f>
        <v>0</v>
      </c>
      <c r="BJ733" s="17" t="s">
        <v>23</v>
      </c>
      <c r="BK733" s="243">
        <f>ROUND(I733*H733,2)</f>
        <v>0</v>
      </c>
      <c r="BL733" s="17" t="s">
        <v>156</v>
      </c>
      <c r="BM733" s="242" t="s">
        <v>890</v>
      </c>
    </row>
    <row r="734" s="1" customFormat="1">
      <c r="B734" s="39"/>
      <c r="C734" s="40"/>
      <c r="D734" s="244" t="s">
        <v>158</v>
      </c>
      <c r="E734" s="40"/>
      <c r="F734" s="245" t="s">
        <v>891</v>
      </c>
      <c r="G734" s="40"/>
      <c r="H734" s="40"/>
      <c r="I734" s="150"/>
      <c r="J734" s="40"/>
      <c r="K734" s="40"/>
      <c r="L734" s="44"/>
      <c r="M734" s="246"/>
      <c r="N734" s="87"/>
      <c r="O734" s="87"/>
      <c r="P734" s="87"/>
      <c r="Q734" s="87"/>
      <c r="R734" s="87"/>
      <c r="S734" s="87"/>
      <c r="T734" s="87"/>
      <c r="U734" s="88"/>
      <c r="AT734" s="17" t="s">
        <v>158</v>
      </c>
      <c r="AU734" s="17" t="s">
        <v>171</v>
      </c>
    </row>
    <row r="735" s="1" customFormat="1">
      <c r="B735" s="39"/>
      <c r="C735" s="40"/>
      <c r="D735" s="244" t="s">
        <v>160</v>
      </c>
      <c r="E735" s="40"/>
      <c r="F735" s="247" t="s">
        <v>892</v>
      </c>
      <c r="G735" s="40"/>
      <c r="H735" s="40"/>
      <c r="I735" s="150"/>
      <c r="J735" s="40"/>
      <c r="K735" s="40"/>
      <c r="L735" s="44"/>
      <c r="M735" s="246"/>
      <c r="N735" s="87"/>
      <c r="O735" s="87"/>
      <c r="P735" s="87"/>
      <c r="Q735" s="87"/>
      <c r="R735" s="87"/>
      <c r="S735" s="87"/>
      <c r="T735" s="87"/>
      <c r="U735" s="88"/>
      <c r="AT735" s="17" t="s">
        <v>160</v>
      </c>
      <c r="AU735" s="17" t="s">
        <v>171</v>
      </c>
    </row>
    <row r="736" s="12" customFormat="1">
      <c r="B736" s="248"/>
      <c r="C736" s="249"/>
      <c r="D736" s="244" t="s">
        <v>162</v>
      </c>
      <c r="E736" s="250" t="s">
        <v>1</v>
      </c>
      <c r="F736" s="251" t="s">
        <v>885</v>
      </c>
      <c r="G736" s="249"/>
      <c r="H736" s="250" t="s">
        <v>1</v>
      </c>
      <c r="I736" s="252"/>
      <c r="J736" s="249"/>
      <c r="K736" s="249"/>
      <c r="L736" s="253"/>
      <c r="M736" s="254"/>
      <c r="N736" s="255"/>
      <c r="O736" s="255"/>
      <c r="P736" s="255"/>
      <c r="Q736" s="255"/>
      <c r="R736" s="255"/>
      <c r="S736" s="255"/>
      <c r="T736" s="255"/>
      <c r="U736" s="256"/>
      <c r="AT736" s="257" t="s">
        <v>162</v>
      </c>
      <c r="AU736" s="257" t="s">
        <v>171</v>
      </c>
      <c r="AV736" s="12" t="s">
        <v>23</v>
      </c>
      <c r="AW736" s="12" t="s">
        <v>48</v>
      </c>
      <c r="AX736" s="12" t="s">
        <v>91</v>
      </c>
      <c r="AY736" s="257" t="s">
        <v>148</v>
      </c>
    </row>
    <row r="737" s="13" customFormat="1">
      <c r="B737" s="258"/>
      <c r="C737" s="259"/>
      <c r="D737" s="244" t="s">
        <v>162</v>
      </c>
      <c r="E737" s="260" t="s">
        <v>1</v>
      </c>
      <c r="F737" s="261" t="s">
        <v>886</v>
      </c>
      <c r="G737" s="259"/>
      <c r="H737" s="262">
        <v>8.6500000000000004</v>
      </c>
      <c r="I737" s="263"/>
      <c r="J737" s="259"/>
      <c r="K737" s="259"/>
      <c r="L737" s="264"/>
      <c r="M737" s="265"/>
      <c r="N737" s="266"/>
      <c r="O737" s="266"/>
      <c r="P737" s="266"/>
      <c r="Q737" s="266"/>
      <c r="R737" s="266"/>
      <c r="S737" s="266"/>
      <c r="T737" s="266"/>
      <c r="U737" s="267"/>
      <c r="AT737" s="268" t="s">
        <v>162</v>
      </c>
      <c r="AU737" s="268" t="s">
        <v>171</v>
      </c>
      <c r="AV737" s="13" t="s">
        <v>98</v>
      </c>
      <c r="AW737" s="13" t="s">
        <v>48</v>
      </c>
      <c r="AX737" s="13" t="s">
        <v>91</v>
      </c>
      <c r="AY737" s="268" t="s">
        <v>148</v>
      </c>
    </row>
    <row r="738" s="1" customFormat="1" ht="24" customHeight="1">
      <c r="B738" s="39"/>
      <c r="C738" s="231" t="s">
        <v>893</v>
      </c>
      <c r="D738" s="231" t="s">
        <v>151</v>
      </c>
      <c r="E738" s="232" t="s">
        <v>894</v>
      </c>
      <c r="F738" s="233" t="s">
        <v>895</v>
      </c>
      <c r="G738" s="234" t="s">
        <v>261</v>
      </c>
      <c r="H738" s="235">
        <v>20.149999999999999</v>
      </c>
      <c r="I738" s="236"/>
      <c r="J738" s="237">
        <f>ROUND(I738*H738,2)</f>
        <v>0</v>
      </c>
      <c r="K738" s="233" t="s">
        <v>155</v>
      </c>
      <c r="L738" s="44"/>
      <c r="M738" s="238" t="s">
        <v>1</v>
      </c>
      <c r="N738" s="239" t="s">
        <v>56</v>
      </c>
      <c r="O738" s="87"/>
      <c r="P738" s="240">
        <f>O738*H738</f>
        <v>0</v>
      </c>
      <c r="Q738" s="240">
        <v>0</v>
      </c>
      <c r="R738" s="240">
        <f>Q738*H738</f>
        <v>0</v>
      </c>
      <c r="S738" s="240">
        <v>0.32000000000000001</v>
      </c>
      <c r="T738" s="240">
        <f>S738*H738</f>
        <v>6.4479999999999995</v>
      </c>
      <c r="U738" s="241" t="s">
        <v>1</v>
      </c>
      <c r="AR738" s="242" t="s">
        <v>156</v>
      </c>
      <c r="AT738" s="242" t="s">
        <v>151</v>
      </c>
      <c r="AU738" s="242" t="s">
        <v>171</v>
      </c>
      <c r="AY738" s="17" t="s">
        <v>148</v>
      </c>
      <c r="BE738" s="243">
        <f>IF(N738="základní",J738,0)</f>
        <v>0</v>
      </c>
      <c r="BF738" s="243">
        <f>IF(N738="snížená",J738,0)</f>
        <v>0</v>
      </c>
      <c r="BG738" s="243">
        <f>IF(N738="zákl. přenesená",J738,0)</f>
        <v>0</v>
      </c>
      <c r="BH738" s="243">
        <f>IF(N738="sníž. přenesená",J738,0)</f>
        <v>0</v>
      </c>
      <c r="BI738" s="243">
        <f>IF(N738="nulová",J738,0)</f>
        <v>0</v>
      </c>
      <c r="BJ738" s="17" t="s">
        <v>23</v>
      </c>
      <c r="BK738" s="243">
        <f>ROUND(I738*H738,2)</f>
        <v>0</v>
      </c>
      <c r="BL738" s="17" t="s">
        <v>156</v>
      </c>
      <c r="BM738" s="242" t="s">
        <v>896</v>
      </c>
    </row>
    <row r="739" s="1" customFormat="1">
      <c r="B739" s="39"/>
      <c r="C739" s="40"/>
      <c r="D739" s="244" t="s">
        <v>158</v>
      </c>
      <c r="E739" s="40"/>
      <c r="F739" s="245" t="s">
        <v>897</v>
      </c>
      <c r="G739" s="40"/>
      <c r="H739" s="40"/>
      <c r="I739" s="150"/>
      <c r="J739" s="40"/>
      <c r="K739" s="40"/>
      <c r="L739" s="44"/>
      <c r="M739" s="246"/>
      <c r="N739" s="87"/>
      <c r="O739" s="87"/>
      <c r="P739" s="87"/>
      <c r="Q739" s="87"/>
      <c r="R739" s="87"/>
      <c r="S739" s="87"/>
      <c r="T739" s="87"/>
      <c r="U739" s="88"/>
      <c r="AT739" s="17" t="s">
        <v>158</v>
      </c>
      <c r="AU739" s="17" t="s">
        <v>171</v>
      </c>
    </row>
    <row r="740" s="1" customFormat="1">
      <c r="B740" s="39"/>
      <c r="C740" s="40"/>
      <c r="D740" s="244" t="s">
        <v>160</v>
      </c>
      <c r="E740" s="40"/>
      <c r="F740" s="247" t="s">
        <v>884</v>
      </c>
      <c r="G740" s="40"/>
      <c r="H740" s="40"/>
      <c r="I740" s="150"/>
      <c r="J740" s="40"/>
      <c r="K740" s="40"/>
      <c r="L740" s="44"/>
      <c r="M740" s="246"/>
      <c r="N740" s="87"/>
      <c r="O740" s="87"/>
      <c r="P740" s="87"/>
      <c r="Q740" s="87"/>
      <c r="R740" s="87"/>
      <c r="S740" s="87"/>
      <c r="T740" s="87"/>
      <c r="U740" s="88"/>
      <c r="AT740" s="17" t="s">
        <v>160</v>
      </c>
      <c r="AU740" s="17" t="s">
        <v>171</v>
      </c>
    </row>
    <row r="741" s="12" customFormat="1">
      <c r="B741" s="248"/>
      <c r="C741" s="249"/>
      <c r="D741" s="244" t="s">
        <v>162</v>
      </c>
      <c r="E741" s="250" t="s">
        <v>1</v>
      </c>
      <c r="F741" s="251" t="s">
        <v>885</v>
      </c>
      <c r="G741" s="249"/>
      <c r="H741" s="250" t="s">
        <v>1</v>
      </c>
      <c r="I741" s="252"/>
      <c r="J741" s="249"/>
      <c r="K741" s="249"/>
      <c r="L741" s="253"/>
      <c r="M741" s="254"/>
      <c r="N741" s="255"/>
      <c r="O741" s="255"/>
      <c r="P741" s="255"/>
      <c r="Q741" s="255"/>
      <c r="R741" s="255"/>
      <c r="S741" s="255"/>
      <c r="T741" s="255"/>
      <c r="U741" s="256"/>
      <c r="AT741" s="257" t="s">
        <v>162</v>
      </c>
      <c r="AU741" s="257" t="s">
        <v>171</v>
      </c>
      <c r="AV741" s="12" t="s">
        <v>23</v>
      </c>
      <c r="AW741" s="12" t="s">
        <v>48</v>
      </c>
      <c r="AX741" s="12" t="s">
        <v>91</v>
      </c>
      <c r="AY741" s="257" t="s">
        <v>148</v>
      </c>
    </row>
    <row r="742" s="13" customFormat="1">
      <c r="B742" s="258"/>
      <c r="C742" s="259"/>
      <c r="D742" s="244" t="s">
        <v>162</v>
      </c>
      <c r="E742" s="260" t="s">
        <v>1</v>
      </c>
      <c r="F742" s="261" t="s">
        <v>898</v>
      </c>
      <c r="G742" s="259"/>
      <c r="H742" s="262">
        <v>13.35</v>
      </c>
      <c r="I742" s="263"/>
      <c r="J742" s="259"/>
      <c r="K742" s="259"/>
      <c r="L742" s="264"/>
      <c r="M742" s="265"/>
      <c r="N742" s="266"/>
      <c r="O742" s="266"/>
      <c r="P742" s="266"/>
      <c r="Q742" s="266"/>
      <c r="R742" s="266"/>
      <c r="S742" s="266"/>
      <c r="T742" s="266"/>
      <c r="U742" s="267"/>
      <c r="AT742" s="268" t="s">
        <v>162</v>
      </c>
      <c r="AU742" s="268" t="s">
        <v>171</v>
      </c>
      <c r="AV742" s="13" t="s">
        <v>98</v>
      </c>
      <c r="AW742" s="13" t="s">
        <v>48</v>
      </c>
      <c r="AX742" s="13" t="s">
        <v>91</v>
      </c>
      <c r="AY742" s="268" t="s">
        <v>148</v>
      </c>
    </row>
    <row r="743" s="12" customFormat="1">
      <c r="B743" s="248"/>
      <c r="C743" s="249"/>
      <c r="D743" s="244" t="s">
        <v>162</v>
      </c>
      <c r="E743" s="250" t="s">
        <v>1</v>
      </c>
      <c r="F743" s="251" t="s">
        <v>494</v>
      </c>
      <c r="G743" s="249"/>
      <c r="H743" s="250" t="s">
        <v>1</v>
      </c>
      <c r="I743" s="252"/>
      <c r="J743" s="249"/>
      <c r="K743" s="249"/>
      <c r="L743" s="253"/>
      <c r="M743" s="254"/>
      <c r="N743" s="255"/>
      <c r="O743" s="255"/>
      <c r="P743" s="255"/>
      <c r="Q743" s="255"/>
      <c r="R743" s="255"/>
      <c r="S743" s="255"/>
      <c r="T743" s="255"/>
      <c r="U743" s="256"/>
      <c r="AT743" s="257" t="s">
        <v>162</v>
      </c>
      <c r="AU743" s="257" t="s">
        <v>171</v>
      </c>
      <c r="AV743" s="12" t="s">
        <v>23</v>
      </c>
      <c r="AW743" s="12" t="s">
        <v>48</v>
      </c>
      <c r="AX743" s="12" t="s">
        <v>91</v>
      </c>
      <c r="AY743" s="257" t="s">
        <v>148</v>
      </c>
    </row>
    <row r="744" s="13" customFormat="1">
      <c r="B744" s="258"/>
      <c r="C744" s="259"/>
      <c r="D744" s="244" t="s">
        <v>162</v>
      </c>
      <c r="E744" s="260" t="s">
        <v>1</v>
      </c>
      <c r="F744" s="261" t="s">
        <v>416</v>
      </c>
      <c r="G744" s="259"/>
      <c r="H744" s="262">
        <v>6.7999999999999998</v>
      </c>
      <c r="I744" s="263"/>
      <c r="J744" s="259"/>
      <c r="K744" s="259"/>
      <c r="L744" s="264"/>
      <c r="M744" s="265"/>
      <c r="N744" s="266"/>
      <c r="O744" s="266"/>
      <c r="P744" s="266"/>
      <c r="Q744" s="266"/>
      <c r="R744" s="266"/>
      <c r="S744" s="266"/>
      <c r="T744" s="266"/>
      <c r="U744" s="267"/>
      <c r="AT744" s="268" t="s">
        <v>162</v>
      </c>
      <c r="AU744" s="268" t="s">
        <v>171</v>
      </c>
      <c r="AV744" s="13" t="s">
        <v>98</v>
      </c>
      <c r="AW744" s="13" t="s">
        <v>48</v>
      </c>
      <c r="AX744" s="13" t="s">
        <v>91</v>
      </c>
      <c r="AY744" s="268" t="s">
        <v>148</v>
      </c>
    </row>
    <row r="745" s="1" customFormat="1" ht="24" customHeight="1">
      <c r="B745" s="39"/>
      <c r="C745" s="231" t="s">
        <v>899</v>
      </c>
      <c r="D745" s="231" t="s">
        <v>151</v>
      </c>
      <c r="E745" s="232" t="s">
        <v>900</v>
      </c>
      <c r="F745" s="233" t="s">
        <v>901</v>
      </c>
      <c r="G745" s="234" t="s">
        <v>261</v>
      </c>
      <c r="H745" s="235">
        <v>20.149999999999999</v>
      </c>
      <c r="I745" s="236"/>
      <c r="J745" s="237">
        <f>ROUND(I745*H745,2)</f>
        <v>0</v>
      </c>
      <c r="K745" s="233" t="s">
        <v>155</v>
      </c>
      <c r="L745" s="44"/>
      <c r="M745" s="238" t="s">
        <v>1</v>
      </c>
      <c r="N745" s="239" t="s">
        <v>56</v>
      </c>
      <c r="O745" s="87"/>
      <c r="P745" s="240">
        <f>O745*H745</f>
        <v>0</v>
      </c>
      <c r="Q745" s="240">
        <v>0</v>
      </c>
      <c r="R745" s="240">
        <f>Q745*H745</f>
        <v>0</v>
      </c>
      <c r="S745" s="240">
        <v>0</v>
      </c>
      <c r="T745" s="240">
        <f>S745*H745</f>
        <v>0</v>
      </c>
      <c r="U745" s="241" t="s">
        <v>1</v>
      </c>
      <c r="AR745" s="242" t="s">
        <v>156</v>
      </c>
      <c r="AT745" s="242" t="s">
        <v>151</v>
      </c>
      <c r="AU745" s="242" t="s">
        <v>171</v>
      </c>
      <c r="AY745" s="17" t="s">
        <v>148</v>
      </c>
      <c r="BE745" s="243">
        <f>IF(N745="základní",J745,0)</f>
        <v>0</v>
      </c>
      <c r="BF745" s="243">
        <f>IF(N745="snížená",J745,0)</f>
        <v>0</v>
      </c>
      <c r="BG745" s="243">
        <f>IF(N745="zákl. přenesená",J745,0)</f>
        <v>0</v>
      </c>
      <c r="BH745" s="243">
        <f>IF(N745="sníž. přenesená",J745,0)</f>
        <v>0</v>
      </c>
      <c r="BI745" s="243">
        <f>IF(N745="nulová",J745,0)</f>
        <v>0</v>
      </c>
      <c r="BJ745" s="17" t="s">
        <v>23</v>
      </c>
      <c r="BK745" s="243">
        <f>ROUND(I745*H745,2)</f>
        <v>0</v>
      </c>
      <c r="BL745" s="17" t="s">
        <v>156</v>
      </c>
      <c r="BM745" s="242" t="s">
        <v>902</v>
      </c>
    </row>
    <row r="746" s="1" customFormat="1">
      <c r="B746" s="39"/>
      <c r="C746" s="40"/>
      <c r="D746" s="244" t="s">
        <v>158</v>
      </c>
      <c r="E746" s="40"/>
      <c r="F746" s="245" t="s">
        <v>903</v>
      </c>
      <c r="G746" s="40"/>
      <c r="H746" s="40"/>
      <c r="I746" s="150"/>
      <c r="J746" s="40"/>
      <c r="K746" s="40"/>
      <c r="L746" s="44"/>
      <c r="M746" s="246"/>
      <c r="N746" s="87"/>
      <c r="O746" s="87"/>
      <c r="P746" s="87"/>
      <c r="Q746" s="87"/>
      <c r="R746" s="87"/>
      <c r="S746" s="87"/>
      <c r="T746" s="87"/>
      <c r="U746" s="88"/>
      <c r="AT746" s="17" t="s">
        <v>158</v>
      </c>
      <c r="AU746" s="17" t="s">
        <v>171</v>
      </c>
    </row>
    <row r="747" s="1" customFormat="1">
      <c r="B747" s="39"/>
      <c r="C747" s="40"/>
      <c r="D747" s="244" t="s">
        <v>160</v>
      </c>
      <c r="E747" s="40"/>
      <c r="F747" s="247" t="s">
        <v>892</v>
      </c>
      <c r="G747" s="40"/>
      <c r="H747" s="40"/>
      <c r="I747" s="150"/>
      <c r="J747" s="40"/>
      <c r="K747" s="40"/>
      <c r="L747" s="44"/>
      <c r="M747" s="246"/>
      <c r="N747" s="87"/>
      <c r="O747" s="87"/>
      <c r="P747" s="87"/>
      <c r="Q747" s="87"/>
      <c r="R747" s="87"/>
      <c r="S747" s="87"/>
      <c r="T747" s="87"/>
      <c r="U747" s="88"/>
      <c r="AT747" s="17" t="s">
        <v>160</v>
      </c>
      <c r="AU747" s="17" t="s">
        <v>171</v>
      </c>
    </row>
    <row r="748" s="12" customFormat="1">
      <c r="B748" s="248"/>
      <c r="C748" s="249"/>
      <c r="D748" s="244" t="s">
        <v>162</v>
      </c>
      <c r="E748" s="250" t="s">
        <v>1</v>
      </c>
      <c r="F748" s="251" t="s">
        <v>885</v>
      </c>
      <c r="G748" s="249"/>
      <c r="H748" s="250" t="s">
        <v>1</v>
      </c>
      <c r="I748" s="252"/>
      <c r="J748" s="249"/>
      <c r="K748" s="249"/>
      <c r="L748" s="253"/>
      <c r="M748" s="254"/>
      <c r="N748" s="255"/>
      <c r="O748" s="255"/>
      <c r="P748" s="255"/>
      <c r="Q748" s="255"/>
      <c r="R748" s="255"/>
      <c r="S748" s="255"/>
      <c r="T748" s="255"/>
      <c r="U748" s="256"/>
      <c r="AT748" s="257" t="s">
        <v>162</v>
      </c>
      <c r="AU748" s="257" t="s">
        <v>171</v>
      </c>
      <c r="AV748" s="12" t="s">
        <v>23</v>
      </c>
      <c r="AW748" s="12" t="s">
        <v>48</v>
      </c>
      <c r="AX748" s="12" t="s">
        <v>91</v>
      </c>
      <c r="AY748" s="257" t="s">
        <v>148</v>
      </c>
    </row>
    <row r="749" s="13" customFormat="1">
      <c r="B749" s="258"/>
      <c r="C749" s="259"/>
      <c r="D749" s="244" t="s">
        <v>162</v>
      </c>
      <c r="E749" s="260" t="s">
        <v>1</v>
      </c>
      <c r="F749" s="261" t="s">
        <v>898</v>
      </c>
      <c r="G749" s="259"/>
      <c r="H749" s="262">
        <v>13.35</v>
      </c>
      <c r="I749" s="263"/>
      <c r="J749" s="259"/>
      <c r="K749" s="259"/>
      <c r="L749" s="264"/>
      <c r="M749" s="265"/>
      <c r="N749" s="266"/>
      <c r="O749" s="266"/>
      <c r="P749" s="266"/>
      <c r="Q749" s="266"/>
      <c r="R749" s="266"/>
      <c r="S749" s="266"/>
      <c r="T749" s="266"/>
      <c r="U749" s="267"/>
      <c r="AT749" s="268" t="s">
        <v>162</v>
      </c>
      <c r="AU749" s="268" t="s">
        <v>171</v>
      </c>
      <c r="AV749" s="13" t="s">
        <v>98</v>
      </c>
      <c r="AW749" s="13" t="s">
        <v>48</v>
      </c>
      <c r="AX749" s="13" t="s">
        <v>91</v>
      </c>
      <c r="AY749" s="268" t="s">
        <v>148</v>
      </c>
    </row>
    <row r="750" s="12" customFormat="1">
      <c r="B750" s="248"/>
      <c r="C750" s="249"/>
      <c r="D750" s="244" t="s">
        <v>162</v>
      </c>
      <c r="E750" s="250" t="s">
        <v>1</v>
      </c>
      <c r="F750" s="251" t="s">
        <v>494</v>
      </c>
      <c r="G750" s="249"/>
      <c r="H750" s="250" t="s">
        <v>1</v>
      </c>
      <c r="I750" s="252"/>
      <c r="J750" s="249"/>
      <c r="K750" s="249"/>
      <c r="L750" s="253"/>
      <c r="M750" s="254"/>
      <c r="N750" s="255"/>
      <c r="O750" s="255"/>
      <c r="P750" s="255"/>
      <c r="Q750" s="255"/>
      <c r="R750" s="255"/>
      <c r="S750" s="255"/>
      <c r="T750" s="255"/>
      <c r="U750" s="256"/>
      <c r="AT750" s="257" t="s">
        <v>162</v>
      </c>
      <c r="AU750" s="257" t="s">
        <v>171</v>
      </c>
      <c r="AV750" s="12" t="s">
        <v>23</v>
      </c>
      <c r="AW750" s="12" t="s">
        <v>48</v>
      </c>
      <c r="AX750" s="12" t="s">
        <v>91</v>
      </c>
      <c r="AY750" s="257" t="s">
        <v>148</v>
      </c>
    </row>
    <row r="751" s="13" customFormat="1">
      <c r="B751" s="258"/>
      <c r="C751" s="259"/>
      <c r="D751" s="244" t="s">
        <v>162</v>
      </c>
      <c r="E751" s="260" t="s">
        <v>1</v>
      </c>
      <c r="F751" s="261" t="s">
        <v>416</v>
      </c>
      <c r="G751" s="259"/>
      <c r="H751" s="262">
        <v>6.7999999999999998</v>
      </c>
      <c r="I751" s="263"/>
      <c r="J751" s="259"/>
      <c r="K751" s="259"/>
      <c r="L751" s="264"/>
      <c r="M751" s="265"/>
      <c r="N751" s="266"/>
      <c r="O751" s="266"/>
      <c r="P751" s="266"/>
      <c r="Q751" s="266"/>
      <c r="R751" s="266"/>
      <c r="S751" s="266"/>
      <c r="T751" s="266"/>
      <c r="U751" s="267"/>
      <c r="AT751" s="268" t="s">
        <v>162</v>
      </c>
      <c r="AU751" s="268" t="s">
        <v>171</v>
      </c>
      <c r="AV751" s="13" t="s">
        <v>98</v>
      </c>
      <c r="AW751" s="13" t="s">
        <v>48</v>
      </c>
      <c r="AX751" s="13" t="s">
        <v>91</v>
      </c>
      <c r="AY751" s="268" t="s">
        <v>148</v>
      </c>
    </row>
    <row r="752" s="1" customFormat="1" ht="24" customHeight="1">
      <c r="B752" s="39"/>
      <c r="C752" s="231" t="s">
        <v>374</v>
      </c>
      <c r="D752" s="231" t="s">
        <v>151</v>
      </c>
      <c r="E752" s="232" t="s">
        <v>904</v>
      </c>
      <c r="F752" s="233" t="s">
        <v>905</v>
      </c>
      <c r="G752" s="234" t="s">
        <v>261</v>
      </c>
      <c r="H752" s="235">
        <v>105.5</v>
      </c>
      <c r="I752" s="236"/>
      <c r="J752" s="237">
        <f>ROUND(I752*H752,2)</f>
        <v>0</v>
      </c>
      <c r="K752" s="233" t="s">
        <v>155</v>
      </c>
      <c r="L752" s="44"/>
      <c r="M752" s="238" t="s">
        <v>1</v>
      </c>
      <c r="N752" s="239" t="s">
        <v>56</v>
      </c>
      <c r="O752" s="87"/>
      <c r="P752" s="240">
        <f>O752*H752</f>
        <v>0</v>
      </c>
      <c r="Q752" s="240">
        <v>0</v>
      </c>
      <c r="R752" s="240">
        <f>Q752*H752</f>
        <v>0</v>
      </c>
      <c r="S752" s="240">
        <v>0.26000000000000001</v>
      </c>
      <c r="T752" s="240">
        <f>S752*H752</f>
        <v>27.43</v>
      </c>
      <c r="U752" s="241" t="s">
        <v>1</v>
      </c>
      <c r="AR752" s="242" t="s">
        <v>156</v>
      </c>
      <c r="AT752" s="242" t="s">
        <v>151</v>
      </c>
      <c r="AU752" s="242" t="s">
        <v>171</v>
      </c>
      <c r="AY752" s="17" t="s">
        <v>148</v>
      </c>
      <c r="BE752" s="243">
        <f>IF(N752="základní",J752,0)</f>
        <v>0</v>
      </c>
      <c r="BF752" s="243">
        <f>IF(N752="snížená",J752,0)</f>
        <v>0</v>
      </c>
      <c r="BG752" s="243">
        <f>IF(N752="zákl. přenesená",J752,0)</f>
        <v>0</v>
      </c>
      <c r="BH752" s="243">
        <f>IF(N752="sníž. přenesená",J752,0)</f>
        <v>0</v>
      </c>
      <c r="BI752" s="243">
        <f>IF(N752="nulová",J752,0)</f>
        <v>0</v>
      </c>
      <c r="BJ752" s="17" t="s">
        <v>23</v>
      </c>
      <c r="BK752" s="243">
        <f>ROUND(I752*H752,2)</f>
        <v>0</v>
      </c>
      <c r="BL752" s="17" t="s">
        <v>156</v>
      </c>
      <c r="BM752" s="242" t="s">
        <v>906</v>
      </c>
    </row>
    <row r="753" s="1" customFormat="1">
      <c r="B753" s="39"/>
      <c r="C753" s="40"/>
      <c r="D753" s="244" t="s">
        <v>158</v>
      </c>
      <c r="E753" s="40"/>
      <c r="F753" s="245" t="s">
        <v>907</v>
      </c>
      <c r="G753" s="40"/>
      <c r="H753" s="40"/>
      <c r="I753" s="150"/>
      <c r="J753" s="40"/>
      <c r="K753" s="40"/>
      <c r="L753" s="44"/>
      <c r="M753" s="246"/>
      <c r="N753" s="87"/>
      <c r="O753" s="87"/>
      <c r="P753" s="87"/>
      <c r="Q753" s="87"/>
      <c r="R753" s="87"/>
      <c r="S753" s="87"/>
      <c r="T753" s="87"/>
      <c r="U753" s="88"/>
      <c r="AT753" s="17" t="s">
        <v>158</v>
      </c>
      <c r="AU753" s="17" t="s">
        <v>171</v>
      </c>
    </row>
    <row r="754" s="1" customFormat="1">
      <c r="B754" s="39"/>
      <c r="C754" s="40"/>
      <c r="D754" s="244" t="s">
        <v>160</v>
      </c>
      <c r="E754" s="40"/>
      <c r="F754" s="247" t="s">
        <v>908</v>
      </c>
      <c r="G754" s="40"/>
      <c r="H754" s="40"/>
      <c r="I754" s="150"/>
      <c r="J754" s="40"/>
      <c r="K754" s="40"/>
      <c r="L754" s="44"/>
      <c r="M754" s="246"/>
      <c r="N754" s="87"/>
      <c r="O754" s="87"/>
      <c r="P754" s="87"/>
      <c r="Q754" s="87"/>
      <c r="R754" s="87"/>
      <c r="S754" s="87"/>
      <c r="T754" s="87"/>
      <c r="U754" s="88"/>
      <c r="AT754" s="17" t="s">
        <v>160</v>
      </c>
      <c r="AU754" s="17" t="s">
        <v>171</v>
      </c>
    </row>
    <row r="755" s="12" customFormat="1">
      <c r="B755" s="248"/>
      <c r="C755" s="249"/>
      <c r="D755" s="244" t="s">
        <v>162</v>
      </c>
      <c r="E755" s="250" t="s">
        <v>1</v>
      </c>
      <c r="F755" s="251" t="s">
        <v>284</v>
      </c>
      <c r="G755" s="249"/>
      <c r="H755" s="250" t="s">
        <v>1</v>
      </c>
      <c r="I755" s="252"/>
      <c r="J755" s="249"/>
      <c r="K755" s="249"/>
      <c r="L755" s="253"/>
      <c r="M755" s="254"/>
      <c r="N755" s="255"/>
      <c r="O755" s="255"/>
      <c r="P755" s="255"/>
      <c r="Q755" s="255"/>
      <c r="R755" s="255"/>
      <c r="S755" s="255"/>
      <c r="T755" s="255"/>
      <c r="U755" s="256"/>
      <c r="AT755" s="257" t="s">
        <v>162</v>
      </c>
      <c r="AU755" s="257" t="s">
        <v>171</v>
      </c>
      <c r="AV755" s="12" t="s">
        <v>23</v>
      </c>
      <c r="AW755" s="12" t="s">
        <v>48</v>
      </c>
      <c r="AX755" s="12" t="s">
        <v>91</v>
      </c>
      <c r="AY755" s="257" t="s">
        <v>148</v>
      </c>
    </row>
    <row r="756" s="13" customFormat="1">
      <c r="B756" s="258"/>
      <c r="C756" s="259"/>
      <c r="D756" s="244" t="s">
        <v>162</v>
      </c>
      <c r="E756" s="260" t="s">
        <v>1</v>
      </c>
      <c r="F756" s="261" t="s">
        <v>660</v>
      </c>
      <c r="G756" s="259"/>
      <c r="H756" s="262">
        <v>78</v>
      </c>
      <c r="I756" s="263"/>
      <c r="J756" s="259"/>
      <c r="K756" s="259"/>
      <c r="L756" s="264"/>
      <c r="M756" s="265"/>
      <c r="N756" s="266"/>
      <c r="O756" s="266"/>
      <c r="P756" s="266"/>
      <c r="Q756" s="266"/>
      <c r="R756" s="266"/>
      <c r="S756" s="266"/>
      <c r="T756" s="266"/>
      <c r="U756" s="267"/>
      <c r="AT756" s="268" t="s">
        <v>162</v>
      </c>
      <c r="AU756" s="268" t="s">
        <v>171</v>
      </c>
      <c r="AV756" s="13" t="s">
        <v>98</v>
      </c>
      <c r="AW756" s="13" t="s">
        <v>48</v>
      </c>
      <c r="AX756" s="13" t="s">
        <v>91</v>
      </c>
      <c r="AY756" s="268" t="s">
        <v>148</v>
      </c>
    </row>
    <row r="757" s="12" customFormat="1">
      <c r="B757" s="248"/>
      <c r="C757" s="249"/>
      <c r="D757" s="244" t="s">
        <v>162</v>
      </c>
      <c r="E757" s="250" t="s">
        <v>1</v>
      </c>
      <c r="F757" s="251" t="s">
        <v>494</v>
      </c>
      <c r="G757" s="249"/>
      <c r="H757" s="250" t="s">
        <v>1</v>
      </c>
      <c r="I757" s="252"/>
      <c r="J757" s="249"/>
      <c r="K757" s="249"/>
      <c r="L757" s="253"/>
      <c r="M757" s="254"/>
      <c r="N757" s="255"/>
      <c r="O757" s="255"/>
      <c r="P757" s="255"/>
      <c r="Q757" s="255"/>
      <c r="R757" s="255"/>
      <c r="S757" s="255"/>
      <c r="T757" s="255"/>
      <c r="U757" s="256"/>
      <c r="AT757" s="257" t="s">
        <v>162</v>
      </c>
      <c r="AU757" s="257" t="s">
        <v>171</v>
      </c>
      <c r="AV757" s="12" t="s">
        <v>23</v>
      </c>
      <c r="AW757" s="12" t="s">
        <v>48</v>
      </c>
      <c r="AX757" s="12" t="s">
        <v>91</v>
      </c>
      <c r="AY757" s="257" t="s">
        <v>148</v>
      </c>
    </row>
    <row r="758" s="13" customFormat="1">
      <c r="B758" s="258"/>
      <c r="C758" s="259"/>
      <c r="D758" s="244" t="s">
        <v>162</v>
      </c>
      <c r="E758" s="260" t="s">
        <v>1</v>
      </c>
      <c r="F758" s="261" t="s">
        <v>455</v>
      </c>
      <c r="G758" s="259"/>
      <c r="H758" s="262">
        <v>27.5</v>
      </c>
      <c r="I758" s="263"/>
      <c r="J758" s="259"/>
      <c r="K758" s="259"/>
      <c r="L758" s="264"/>
      <c r="M758" s="265"/>
      <c r="N758" s="266"/>
      <c r="O758" s="266"/>
      <c r="P758" s="266"/>
      <c r="Q758" s="266"/>
      <c r="R758" s="266"/>
      <c r="S758" s="266"/>
      <c r="T758" s="266"/>
      <c r="U758" s="267"/>
      <c r="AT758" s="268" t="s">
        <v>162</v>
      </c>
      <c r="AU758" s="268" t="s">
        <v>171</v>
      </c>
      <c r="AV758" s="13" t="s">
        <v>98</v>
      </c>
      <c r="AW758" s="13" t="s">
        <v>48</v>
      </c>
      <c r="AX758" s="13" t="s">
        <v>91</v>
      </c>
      <c r="AY758" s="268" t="s">
        <v>148</v>
      </c>
    </row>
    <row r="759" s="1" customFormat="1" ht="24" customHeight="1">
      <c r="B759" s="39"/>
      <c r="C759" s="231" t="s">
        <v>909</v>
      </c>
      <c r="D759" s="231" t="s">
        <v>151</v>
      </c>
      <c r="E759" s="232" t="s">
        <v>910</v>
      </c>
      <c r="F759" s="233" t="s">
        <v>911</v>
      </c>
      <c r="G759" s="234" t="s">
        <v>261</v>
      </c>
      <c r="H759" s="235">
        <v>105.5</v>
      </c>
      <c r="I759" s="236"/>
      <c r="J759" s="237">
        <f>ROUND(I759*H759,2)</f>
        <v>0</v>
      </c>
      <c r="K759" s="233" t="s">
        <v>155</v>
      </c>
      <c r="L759" s="44"/>
      <c r="M759" s="238" t="s">
        <v>1</v>
      </c>
      <c r="N759" s="239" t="s">
        <v>56</v>
      </c>
      <c r="O759" s="87"/>
      <c r="P759" s="240">
        <f>O759*H759</f>
        <v>0</v>
      </c>
      <c r="Q759" s="240">
        <v>0</v>
      </c>
      <c r="R759" s="240">
        <f>Q759*H759</f>
        <v>0</v>
      </c>
      <c r="S759" s="240">
        <v>0</v>
      </c>
      <c r="T759" s="240">
        <f>S759*H759</f>
        <v>0</v>
      </c>
      <c r="U759" s="241" t="s">
        <v>1</v>
      </c>
      <c r="AR759" s="242" t="s">
        <v>156</v>
      </c>
      <c r="AT759" s="242" t="s">
        <v>151</v>
      </c>
      <c r="AU759" s="242" t="s">
        <v>171</v>
      </c>
      <c r="AY759" s="17" t="s">
        <v>148</v>
      </c>
      <c r="BE759" s="243">
        <f>IF(N759="základní",J759,0)</f>
        <v>0</v>
      </c>
      <c r="BF759" s="243">
        <f>IF(N759="snížená",J759,0)</f>
        <v>0</v>
      </c>
      <c r="BG759" s="243">
        <f>IF(N759="zákl. přenesená",J759,0)</f>
        <v>0</v>
      </c>
      <c r="BH759" s="243">
        <f>IF(N759="sníž. přenesená",J759,0)</f>
        <v>0</v>
      </c>
      <c r="BI759" s="243">
        <f>IF(N759="nulová",J759,0)</f>
        <v>0</v>
      </c>
      <c r="BJ759" s="17" t="s">
        <v>23</v>
      </c>
      <c r="BK759" s="243">
        <f>ROUND(I759*H759,2)</f>
        <v>0</v>
      </c>
      <c r="BL759" s="17" t="s">
        <v>156</v>
      </c>
      <c r="BM759" s="242" t="s">
        <v>912</v>
      </c>
    </row>
    <row r="760" s="1" customFormat="1">
      <c r="B760" s="39"/>
      <c r="C760" s="40"/>
      <c r="D760" s="244" t="s">
        <v>158</v>
      </c>
      <c r="E760" s="40"/>
      <c r="F760" s="245" t="s">
        <v>913</v>
      </c>
      <c r="G760" s="40"/>
      <c r="H760" s="40"/>
      <c r="I760" s="150"/>
      <c r="J760" s="40"/>
      <c r="K760" s="40"/>
      <c r="L760" s="44"/>
      <c r="M760" s="246"/>
      <c r="N760" s="87"/>
      <c r="O760" s="87"/>
      <c r="P760" s="87"/>
      <c r="Q760" s="87"/>
      <c r="R760" s="87"/>
      <c r="S760" s="87"/>
      <c r="T760" s="87"/>
      <c r="U760" s="88"/>
      <c r="AT760" s="17" t="s">
        <v>158</v>
      </c>
      <c r="AU760" s="17" t="s">
        <v>171</v>
      </c>
    </row>
    <row r="761" s="1" customFormat="1">
      <c r="B761" s="39"/>
      <c r="C761" s="40"/>
      <c r="D761" s="244" t="s">
        <v>160</v>
      </c>
      <c r="E761" s="40"/>
      <c r="F761" s="247" t="s">
        <v>914</v>
      </c>
      <c r="G761" s="40"/>
      <c r="H761" s="40"/>
      <c r="I761" s="150"/>
      <c r="J761" s="40"/>
      <c r="K761" s="40"/>
      <c r="L761" s="44"/>
      <c r="M761" s="246"/>
      <c r="N761" s="87"/>
      <c r="O761" s="87"/>
      <c r="P761" s="87"/>
      <c r="Q761" s="87"/>
      <c r="R761" s="87"/>
      <c r="S761" s="87"/>
      <c r="T761" s="87"/>
      <c r="U761" s="88"/>
      <c r="AT761" s="17" t="s">
        <v>160</v>
      </c>
      <c r="AU761" s="17" t="s">
        <v>171</v>
      </c>
    </row>
    <row r="762" s="12" customFormat="1">
      <c r="B762" s="248"/>
      <c r="C762" s="249"/>
      <c r="D762" s="244" t="s">
        <v>162</v>
      </c>
      <c r="E762" s="250" t="s">
        <v>1</v>
      </c>
      <c r="F762" s="251" t="s">
        <v>284</v>
      </c>
      <c r="G762" s="249"/>
      <c r="H762" s="250" t="s">
        <v>1</v>
      </c>
      <c r="I762" s="252"/>
      <c r="J762" s="249"/>
      <c r="K762" s="249"/>
      <c r="L762" s="253"/>
      <c r="M762" s="254"/>
      <c r="N762" s="255"/>
      <c r="O762" s="255"/>
      <c r="P762" s="255"/>
      <c r="Q762" s="255"/>
      <c r="R762" s="255"/>
      <c r="S762" s="255"/>
      <c r="T762" s="255"/>
      <c r="U762" s="256"/>
      <c r="AT762" s="257" t="s">
        <v>162</v>
      </c>
      <c r="AU762" s="257" t="s">
        <v>171</v>
      </c>
      <c r="AV762" s="12" t="s">
        <v>23</v>
      </c>
      <c r="AW762" s="12" t="s">
        <v>48</v>
      </c>
      <c r="AX762" s="12" t="s">
        <v>91</v>
      </c>
      <c r="AY762" s="257" t="s">
        <v>148</v>
      </c>
    </row>
    <row r="763" s="13" customFormat="1">
      <c r="B763" s="258"/>
      <c r="C763" s="259"/>
      <c r="D763" s="244" t="s">
        <v>162</v>
      </c>
      <c r="E763" s="260" t="s">
        <v>1</v>
      </c>
      <c r="F763" s="261" t="s">
        <v>660</v>
      </c>
      <c r="G763" s="259"/>
      <c r="H763" s="262">
        <v>78</v>
      </c>
      <c r="I763" s="263"/>
      <c r="J763" s="259"/>
      <c r="K763" s="259"/>
      <c r="L763" s="264"/>
      <c r="M763" s="265"/>
      <c r="N763" s="266"/>
      <c r="O763" s="266"/>
      <c r="P763" s="266"/>
      <c r="Q763" s="266"/>
      <c r="R763" s="266"/>
      <c r="S763" s="266"/>
      <c r="T763" s="266"/>
      <c r="U763" s="267"/>
      <c r="AT763" s="268" t="s">
        <v>162</v>
      </c>
      <c r="AU763" s="268" t="s">
        <v>171</v>
      </c>
      <c r="AV763" s="13" t="s">
        <v>98</v>
      </c>
      <c r="AW763" s="13" t="s">
        <v>48</v>
      </c>
      <c r="AX763" s="13" t="s">
        <v>91</v>
      </c>
      <c r="AY763" s="268" t="s">
        <v>148</v>
      </c>
    </row>
    <row r="764" s="12" customFormat="1">
      <c r="B764" s="248"/>
      <c r="C764" s="249"/>
      <c r="D764" s="244" t="s">
        <v>162</v>
      </c>
      <c r="E764" s="250" t="s">
        <v>1</v>
      </c>
      <c r="F764" s="251" t="s">
        <v>494</v>
      </c>
      <c r="G764" s="249"/>
      <c r="H764" s="250" t="s">
        <v>1</v>
      </c>
      <c r="I764" s="252"/>
      <c r="J764" s="249"/>
      <c r="K764" s="249"/>
      <c r="L764" s="253"/>
      <c r="M764" s="254"/>
      <c r="N764" s="255"/>
      <c r="O764" s="255"/>
      <c r="P764" s="255"/>
      <c r="Q764" s="255"/>
      <c r="R764" s="255"/>
      <c r="S764" s="255"/>
      <c r="T764" s="255"/>
      <c r="U764" s="256"/>
      <c r="AT764" s="257" t="s">
        <v>162</v>
      </c>
      <c r="AU764" s="257" t="s">
        <v>171</v>
      </c>
      <c r="AV764" s="12" t="s">
        <v>23</v>
      </c>
      <c r="AW764" s="12" t="s">
        <v>48</v>
      </c>
      <c r="AX764" s="12" t="s">
        <v>91</v>
      </c>
      <c r="AY764" s="257" t="s">
        <v>148</v>
      </c>
    </row>
    <row r="765" s="13" customFormat="1">
      <c r="B765" s="258"/>
      <c r="C765" s="259"/>
      <c r="D765" s="244" t="s">
        <v>162</v>
      </c>
      <c r="E765" s="260" t="s">
        <v>1</v>
      </c>
      <c r="F765" s="261" t="s">
        <v>455</v>
      </c>
      <c r="G765" s="259"/>
      <c r="H765" s="262">
        <v>27.5</v>
      </c>
      <c r="I765" s="263"/>
      <c r="J765" s="259"/>
      <c r="K765" s="259"/>
      <c r="L765" s="264"/>
      <c r="M765" s="265"/>
      <c r="N765" s="266"/>
      <c r="O765" s="266"/>
      <c r="P765" s="266"/>
      <c r="Q765" s="266"/>
      <c r="R765" s="266"/>
      <c r="S765" s="266"/>
      <c r="T765" s="266"/>
      <c r="U765" s="267"/>
      <c r="AT765" s="268" t="s">
        <v>162</v>
      </c>
      <c r="AU765" s="268" t="s">
        <v>171</v>
      </c>
      <c r="AV765" s="13" t="s">
        <v>98</v>
      </c>
      <c r="AW765" s="13" t="s">
        <v>48</v>
      </c>
      <c r="AX765" s="13" t="s">
        <v>91</v>
      </c>
      <c r="AY765" s="268" t="s">
        <v>148</v>
      </c>
    </row>
    <row r="766" s="1" customFormat="1" ht="24" customHeight="1">
      <c r="B766" s="39"/>
      <c r="C766" s="231" t="s">
        <v>915</v>
      </c>
      <c r="D766" s="231" t="s">
        <v>151</v>
      </c>
      <c r="E766" s="232" t="s">
        <v>916</v>
      </c>
      <c r="F766" s="233" t="s">
        <v>917</v>
      </c>
      <c r="G766" s="234" t="s">
        <v>261</v>
      </c>
      <c r="H766" s="235">
        <v>53</v>
      </c>
      <c r="I766" s="236"/>
      <c r="J766" s="237">
        <f>ROUND(I766*H766,2)</f>
        <v>0</v>
      </c>
      <c r="K766" s="233" t="s">
        <v>155</v>
      </c>
      <c r="L766" s="44"/>
      <c r="M766" s="238" t="s">
        <v>1</v>
      </c>
      <c r="N766" s="239" t="s">
        <v>56</v>
      </c>
      <c r="O766" s="87"/>
      <c r="P766" s="240">
        <f>O766*H766</f>
        <v>0</v>
      </c>
      <c r="Q766" s="240">
        <v>0</v>
      </c>
      <c r="R766" s="240">
        <f>Q766*H766</f>
        <v>0</v>
      </c>
      <c r="S766" s="240">
        <v>0.255</v>
      </c>
      <c r="T766" s="240">
        <f>S766*H766</f>
        <v>13.515000000000001</v>
      </c>
      <c r="U766" s="241" t="s">
        <v>1</v>
      </c>
      <c r="AR766" s="242" t="s">
        <v>156</v>
      </c>
      <c r="AT766" s="242" t="s">
        <v>151</v>
      </c>
      <c r="AU766" s="242" t="s">
        <v>171</v>
      </c>
      <c r="AY766" s="17" t="s">
        <v>148</v>
      </c>
      <c r="BE766" s="243">
        <f>IF(N766="základní",J766,0)</f>
        <v>0</v>
      </c>
      <c r="BF766" s="243">
        <f>IF(N766="snížená",J766,0)</f>
        <v>0</v>
      </c>
      <c r="BG766" s="243">
        <f>IF(N766="zákl. přenesená",J766,0)</f>
        <v>0</v>
      </c>
      <c r="BH766" s="243">
        <f>IF(N766="sníž. přenesená",J766,0)</f>
        <v>0</v>
      </c>
      <c r="BI766" s="243">
        <f>IF(N766="nulová",J766,0)</f>
        <v>0</v>
      </c>
      <c r="BJ766" s="17" t="s">
        <v>23</v>
      </c>
      <c r="BK766" s="243">
        <f>ROUND(I766*H766,2)</f>
        <v>0</v>
      </c>
      <c r="BL766" s="17" t="s">
        <v>156</v>
      </c>
      <c r="BM766" s="242" t="s">
        <v>918</v>
      </c>
    </row>
    <row r="767" s="1" customFormat="1">
      <c r="B767" s="39"/>
      <c r="C767" s="40"/>
      <c r="D767" s="244" t="s">
        <v>158</v>
      </c>
      <c r="E767" s="40"/>
      <c r="F767" s="245" t="s">
        <v>919</v>
      </c>
      <c r="G767" s="40"/>
      <c r="H767" s="40"/>
      <c r="I767" s="150"/>
      <c r="J767" s="40"/>
      <c r="K767" s="40"/>
      <c r="L767" s="44"/>
      <c r="M767" s="246"/>
      <c r="N767" s="87"/>
      <c r="O767" s="87"/>
      <c r="P767" s="87"/>
      <c r="Q767" s="87"/>
      <c r="R767" s="87"/>
      <c r="S767" s="87"/>
      <c r="T767" s="87"/>
      <c r="U767" s="88"/>
      <c r="AT767" s="17" t="s">
        <v>158</v>
      </c>
      <c r="AU767" s="17" t="s">
        <v>171</v>
      </c>
    </row>
    <row r="768" s="1" customFormat="1">
      <c r="B768" s="39"/>
      <c r="C768" s="40"/>
      <c r="D768" s="244" t="s">
        <v>160</v>
      </c>
      <c r="E768" s="40"/>
      <c r="F768" s="247" t="s">
        <v>908</v>
      </c>
      <c r="G768" s="40"/>
      <c r="H768" s="40"/>
      <c r="I768" s="150"/>
      <c r="J768" s="40"/>
      <c r="K768" s="40"/>
      <c r="L768" s="44"/>
      <c r="M768" s="246"/>
      <c r="N768" s="87"/>
      <c r="O768" s="87"/>
      <c r="P768" s="87"/>
      <c r="Q768" s="87"/>
      <c r="R768" s="87"/>
      <c r="S768" s="87"/>
      <c r="T768" s="87"/>
      <c r="U768" s="88"/>
      <c r="AT768" s="17" t="s">
        <v>160</v>
      </c>
      <c r="AU768" s="17" t="s">
        <v>171</v>
      </c>
    </row>
    <row r="769" s="12" customFormat="1">
      <c r="B769" s="248"/>
      <c r="C769" s="249"/>
      <c r="D769" s="244" t="s">
        <v>162</v>
      </c>
      <c r="E769" s="250" t="s">
        <v>1</v>
      </c>
      <c r="F769" s="251" t="s">
        <v>920</v>
      </c>
      <c r="G769" s="249"/>
      <c r="H769" s="250" t="s">
        <v>1</v>
      </c>
      <c r="I769" s="252"/>
      <c r="J769" s="249"/>
      <c r="K769" s="249"/>
      <c r="L769" s="253"/>
      <c r="M769" s="254"/>
      <c r="N769" s="255"/>
      <c r="O769" s="255"/>
      <c r="P769" s="255"/>
      <c r="Q769" s="255"/>
      <c r="R769" s="255"/>
      <c r="S769" s="255"/>
      <c r="T769" s="255"/>
      <c r="U769" s="256"/>
      <c r="AT769" s="257" t="s">
        <v>162</v>
      </c>
      <c r="AU769" s="257" t="s">
        <v>171</v>
      </c>
      <c r="AV769" s="12" t="s">
        <v>23</v>
      </c>
      <c r="AW769" s="12" t="s">
        <v>48</v>
      </c>
      <c r="AX769" s="12" t="s">
        <v>91</v>
      </c>
      <c r="AY769" s="257" t="s">
        <v>148</v>
      </c>
    </row>
    <row r="770" s="13" customFormat="1">
      <c r="B770" s="258"/>
      <c r="C770" s="259"/>
      <c r="D770" s="244" t="s">
        <v>162</v>
      </c>
      <c r="E770" s="260" t="s">
        <v>1</v>
      </c>
      <c r="F770" s="261" t="s">
        <v>474</v>
      </c>
      <c r="G770" s="259"/>
      <c r="H770" s="262">
        <v>47</v>
      </c>
      <c r="I770" s="263"/>
      <c r="J770" s="259"/>
      <c r="K770" s="259"/>
      <c r="L770" s="264"/>
      <c r="M770" s="265"/>
      <c r="N770" s="266"/>
      <c r="O770" s="266"/>
      <c r="P770" s="266"/>
      <c r="Q770" s="266"/>
      <c r="R770" s="266"/>
      <c r="S770" s="266"/>
      <c r="T770" s="266"/>
      <c r="U770" s="267"/>
      <c r="AT770" s="268" t="s">
        <v>162</v>
      </c>
      <c r="AU770" s="268" t="s">
        <v>171</v>
      </c>
      <c r="AV770" s="13" t="s">
        <v>98</v>
      </c>
      <c r="AW770" s="13" t="s">
        <v>48</v>
      </c>
      <c r="AX770" s="13" t="s">
        <v>91</v>
      </c>
      <c r="AY770" s="268" t="s">
        <v>148</v>
      </c>
    </row>
    <row r="771" s="12" customFormat="1">
      <c r="B771" s="248"/>
      <c r="C771" s="249"/>
      <c r="D771" s="244" t="s">
        <v>162</v>
      </c>
      <c r="E771" s="250" t="s">
        <v>1</v>
      </c>
      <c r="F771" s="251" t="s">
        <v>494</v>
      </c>
      <c r="G771" s="249"/>
      <c r="H771" s="250" t="s">
        <v>1</v>
      </c>
      <c r="I771" s="252"/>
      <c r="J771" s="249"/>
      <c r="K771" s="249"/>
      <c r="L771" s="253"/>
      <c r="M771" s="254"/>
      <c r="N771" s="255"/>
      <c r="O771" s="255"/>
      <c r="P771" s="255"/>
      <c r="Q771" s="255"/>
      <c r="R771" s="255"/>
      <c r="S771" s="255"/>
      <c r="T771" s="255"/>
      <c r="U771" s="256"/>
      <c r="AT771" s="257" t="s">
        <v>162</v>
      </c>
      <c r="AU771" s="257" t="s">
        <v>171</v>
      </c>
      <c r="AV771" s="12" t="s">
        <v>23</v>
      </c>
      <c r="AW771" s="12" t="s">
        <v>48</v>
      </c>
      <c r="AX771" s="12" t="s">
        <v>91</v>
      </c>
      <c r="AY771" s="257" t="s">
        <v>148</v>
      </c>
    </row>
    <row r="772" s="13" customFormat="1">
      <c r="B772" s="258"/>
      <c r="C772" s="259"/>
      <c r="D772" s="244" t="s">
        <v>162</v>
      </c>
      <c r="E772" s="260" t="s">
        <v>1</v>
      </c>
      <c r="F772" s="261" t="s">
        <v>191</v>
      </c>
      <c r="G772" s="259"/>
      <c r="H772" s="262">
        <v>6</v>
      </c>
      <c r="I772" s="263"/>
      <c r="J772" s="259"/>
      <c r="K772" s="259"/>
      <c r="L772" s="264"/>
      <c r="M772" s="265"/>
      <c r="N772" s="266"/>
      <c r="O772" s="266"/>
      <c r="P772" s="266"/>
      <c r="Q772" s="266"/>
      <c r="R772" s="266"/>
      <c r="S772" s="266"/>
      <c r="T772" s="266"/>
      <c r="U772" s="267"/>
      <c r="AT772" s="268" t="s">
        <v>162</v>
      </c>
      <c r="AU772" s="268" t="s">
        <v>171</v>
      </c>
      <c r="AV772" s="13" t="s">
        <v>98</v>
      </c>
      <c r="AW772" s="13" t="s">
        <v>48</v>
      </c>
      <c r="AX772" s="13" t="s">
        <v>91</v>
      </c>
      <c r="AY772" s="268" t="s">
        <v>148</v>
      </c>
    </row>
    <row r="773" s="1" customFormat="1" ht="24" customHeight="1">
      <c r="B773" s="39"/>
      <c r="C773" s="231" t="s">
        <v>921</v>
      </c>
      <c r="D773" s="231" t="s">
        <v>151</v>
      </c>
      <c r="E773" s="232" t="s">
        <v>922</v>
      </c>
      <c r="F773" s="233" t="s">
        <v>923</v>
      </c>
      <c r="G773" s="234" t="s">
        <v>261</v>
      </c>
      <c r="H773" s="235">
        <v>53</v>
      </c>
      <c r="I773" s="236"/>
      <c r="J773" s="237">
        <f>ROUND(I773*H773,2)</f>
        <v>0</v>
      </c>
      <c r="K773" s="233" t="s">
        <v>155</v>
      </c>
      <c r="L773" s="44"/>
      <c r="M773" s="238" t="s">
        <v>1</v>
      </c>
      <c r="N773" s="239" t="s">
        <v>56</v>
      </c>
      <c r="O773" s="87"/>
      <c r="P773" s="240">
        <f>O773*H773</f>
        <v>0</v>
      </c>
      <c r="Q773" s="240">
        <v>0</v>
      </c>
      <c r="R773" s="240">
        <f>Q773*H773</f>
        <v>0</v>
      </c>
      <c r="S773" s="240">
        <v>0</v>
      </c>
      <c r="T773" s="240">
        <f>S773*H773</f>
        <v>0</v>
      </c>
      <c r="U773" s="241" t="s">
        <v>1</v>
      </c>
      <c r="AR773" s="242" t="s">
        <v>156</v>
      </c>
      <c r="AT773" s="242" t="s">
        <v>151</v>
      </c>
      <c r="AU773" s="242" t="s">
        <v>171</v>
      </c>
      <c r="AY773" s="17" t="s">
        <v>148</v>
      </c>
      <c r="BE773" s="243">
        <f>IF(N773="základní",J773,0)</f>
        <v>0</v>
      </c>
      <c r="BF773" s="243">
        <f>IF(N773="snížená",J773,0)</f>
        <v>0</v>
      </c>
      <c r="BG773" s="243">
        <f>IF(N773="zákl. přenesená",J773,0)</f>
        <v>0</v>
      </c>
      <c r="BH773" s="243">
        <f>IF(N773="sníž. přenesená",J773,0)</f>
        <v>0</v>
      </c>
      <c r="BI773" s="243">
        <f>IF(N773="nulová",J773,0)</f>
        <v>0</v>
      </c>
      <c r="BJ773" s="17" t="s">
        <v>23</v>
      </c>
      <c r="BK773" s="243">
        <f>ROUND(I773*H773,2)</f>
        <v>0</v>
      </c>
      <c r="BL773" s="17" t="s">
        <v>156</v>
      </c>
      <c r="BM773" s="242" t="s">
        <v>924</v>
      </c>
    </row>
    <row r="774" s="1" customFormat="1">
      <c r="B774" s="39"/>
      <c r="C774" s="40"/>
      <c r="D774" s="244" t="s">
        <v>158</v>
      </c>
      <c r="E774" s="40"/>
      <c r="F774" s="245" t="s">
        <v>925</v>
      </c>
      <c r="G774" s="40"/>
      <c r="H774" s="40"/>
      <c r="I774" s="150"/>
      <c r="J774" s="40"/>
      <c r="K774" s="40"/>
      <c r="L774" s="44"/>
      <c r="M774" s="246"/>
      <c r="N774" s="87"/>
      <c r="O774" s="87"/>
      <c r="P774" s="87"/>
      <c r="Q774" s="87"/>
      <c r="R774" s="87"/>
      <c r="S774" s="87"/>
      <c r="T774" s="87"/>
      <c r="U774" s="88"/>
      <c r="AT774" s="17" t="s">
        <v>158</v>
      </c>
      <c r="AU774" s="17" t="s">
        <v>171</v>
      </c>
    </row>
    <row r="775" s="1" customFormat="1">
      <c r="B775" s="39"/>
      <c r="C775" s="40"/>
      <c r="D775" s="244" t="s">
        <v>160</v>
      </c>
      <c r="E775" s="40"/>
      <c r="F775" s="247" t="s">
        <v>914</v>
      </c>
      <c r="G775" s="40"/>
      <c r="H775" s="40"/>
      <c r="I775" s="150"/>
      <c r="J775" s="40"/>
      <c r="K775" s="40"/>
      <c r="L775" s="44"/>
      <c r="M775" s="246"/>
      <c r="N775" s="87"/>
      <c r="O775" s="87"/>
      <c r="P775" s="87"/>
      <c r="Q775" s="87"/>
      <c r="R775" s="87"/>
      <c r="S775" s="87"/>
      <c r="T775" s="87"/>
      <c r="U775" s="88"/>
      <c r="AT775" s="17" t="s">
        <v>160</v>
      </c>
      <c r="AU775" s="17" t="s">
        <v>171</v>
      </c>
    </row>
    <row r="776" s="12" customFormat="1">
      <c r="B776" s="248"/>
      <c r="C776" s="249"/>
      <c r="D776" s="244" t="s">
        <v>162</v>
      </c>
      <c r="E776" s="250" t="s">
        <v>1</v>
      </c>
      <c r="F776" s="251" t="s">
        <v>920</v>
      </c>
      <c r="G776" s="249"/>
      <c r="H776" s="250" t="s">
        <v>1</v>
      </c>
      <c r="I776" s="252"/>
      <c r="J776" s="249"/>
      <c r="K776" s="249"/>
      <c r="L776" s="253"/>
      <c r="M776" s="254"/>
      <c r="N776" s="255"/>
      <c r="O776" s="255"/>
      <c r="P776" s="255"/>
      <c r="Q776" s="255"/>
      <c r="R776" s="255"/>
      <c r="S776" s="255"/>
      <c r="T776" s="255"/>
      <c r="U776" s="256"/>
      <c r="AT776" s="257" t="s">
        <v>162</v>
      </c>
      <c r="AU776" s="257" t="s">
        <v>171</v>
      </c>
      <c r="AV776" s="12" t="s">
        <v>23</v>
      </c>
      <c r="AW776" s="12" t="s">
        <v>48</v>
      </c>
      <c r="AX776" s="12" t="s">
        <v>91</v>
      </c>
      <c r="AY776" s="257" t="s">
        <v>148</v>
      </c>
    </row>
    <row r="777" s="13" customFormat="1">
      <c r="B777" s="258"/>
      <c r="C777" s="259"/>
      <c r="D777" s="244" t="s">
        <v>162</v>
      </c>
      <c r="E777" s="260" t="s">
        <v>1</v>
      </c>
      <c r="F777" s="261" t="s">
        <v>474</v>
      </c>
      <c r="G777" s="259"/>
      <c r="H777" s="262">
        <v>47</v>
      </c>
      <c r="I777" s="263"/>
      <c r="J777" s="259"/>
      <c r="K777" s="259"/>
      <c r="L777" s="264"/>
      <c r="M777" s="265"/>
      <c r="N777" s="266"/>
      <c r="O777" s="266"/>
      <c r="P777" s="266"/>
      <c r="Q777" s="266"/>
      <c r="R777" s="266"/>
      <c r="S777" s="266"/>
      <c r="T777" s="266"/>
      <c r="U777" s="267"/>
      <c r="AT777" s="268" t="s">
        <v>162</v>
      </c>
      <c r="AU777" s="268" t="s">
        <v>171</v>
      </c>
      <c r="AV777" s="13" t="s">
        <v>98</v>
      </c>
      <c r="AW777" s="13" t="s">
        <v>48</v>
      </c>
      <c r="AX777" s="13" t="s">
        <v>91</v>
      </c>
      <c r="AY777" s="268" t="s">
        <v>148</v>
      </c>
    </row>
    <row r="778" s="12" customFormat="1">
      <c r="B778" s="248"/>
      <c r="C778" s="249"/>
      <c r="D778" s="244" t="s">
        <v>162</v>
      </c>
      <c r="E778" s="250" t="s">
        <v>1</v>
      </c>
      <c r="F778" s="251" t="s">
        <v>494</v>
      </c>
      <c r="G778" s="249"/>
      <c r="H778" s="250" t="s">
        <v>1</v>
      </c>
      <c r="I778" s="252"/>
      <c r="J778" s="249"/>
      <c r="K778" s="249"/>
      <c r="L778" s="253"/>
      <c r="M778" s="254"/>
      <c r="N778" s="255"/>
      <c r="O778" s="255"/>
      <c r="P778" s="255"/>
      <c r="Q778" s="255"/>
      <c r="R778" s="255"/>
      <c r="S778" s="255"/>
      <c r="T778" s="255"/>
      <c r="U778" s="256"/>
      <c r="AT778" s="257" t="s">
        <v>162</v>
      </c>
      <c r="AU778" s="257" t="s">
        <v>171</v>
      </c>
      <c r="AV778" s="12" t="s">
        <v>23</v>
      </c>
      <c r="AW778" s="12" t="s">
        <v>48</v>
      </c>
      <c r="AX778" s="12" t="s">
        <v>91</v>
      </c>
      <c r="AY778" s="257" t="s">
        <v>148</v>
      </c>
    </row>
    <row r="779" s="13" customFormat="1">
      <c r="B779" s="258"/>
      <c r="C779" s="259"/>
      <c r="D779" s="244" t="s">
        <v>162</v>
      </c>
      <c r="E779" s="260" t="s">
        <v>1</v>
      </c>
      <c r="F779" s="261" t="s">
        <v>191</v>
      </c>
      <c r="G779" s="259"/>
      <c r="H779" s="262">
        <v>6</v>
      </c>
      <c r="I779" s="263"/>
      <c r="J779" s="259"/>
      <c r="K779" s="259"/>
      <c r="L779" s="264"/>
      <c r="M779" s="265"/>
      <c r="N779" s="266"/>
      <c r="O779" s="266"/>
      <c r="P779" s="266"/>
      <c r="Q779" s="266"/>
      <c r="R779" s="266"/>
      <c r="S779" s="266"/>
      <c r="T779" s="266"/>
      <c r="U779" s="267"/>
      <c r="AT779" s="268" t="s">
        <v>162</v>
      </c>
      <c r="AU779" s="268" t="s">
        <v>171</v>
      </c>
      <c r="AV779" s="13" t="s">
        <v>98</v>
      </c>
      <c r="AW779" s="13" t="s">
        <v>48</v>
      </c>
      <c r="AX779" s="13" t="s">
        <v>91</v>
      </c>
      <c r="AY779" s="268" t="s">
        <v>148</v>
      </c>
    </row>
    <row r="780" s="1" customFormat="1" ht="16.5" customHeight="1">
      <c r="B780" s="39"/>
      <c r="C780" s="231" t="s">
        <v>926</v>
      </c>
      <c r="D780" s="231" t="s">
        <v>151</v>
      </c>
      <c r="E780" s="232" t="s">
        <v>927</v>
      </c>
      <c r="F780" s="233" t="s">
        <v>928</v>
      </c>
      <c r="G780" s="234" t="s">
        <v>395</v>
      </c>
      <c r="H780" s="235">
        <v>81</v>
      </c>
      <c r="I780" s="236"/>
      <c r="J780" s="237">
        <f>ROUND(I780*H780,2)</f>
        <v>0</v>
      </c>
      <c r="K780" s="233" t="s">
        <v>155</v>
      </c>
      <c r="L780" s="44"/>
      <c r="M780" s="238" t="s">
        <v>1</v>
      </c>
      <c r="N780" s="239" t="s">
        <v>56</v>
      </c>
      <c r="O780" s="87"/>
      <c r="P780" s="240">
        <f>O780*H780</f>
        <v>0</v>
      </c>
      <c r="Q780" s="240">
        <v>0</v>
      </c>
      <c r="R780" s="240">
        <f>Q780*H780</f>
        <v>0</v>
      </c>
      <c r="S780" s="240">
        <v>0.20499999999999999</v>
      </c>
      <c r="T780" s="240">
        <f>S780*H780</f>
        <v>16.605</v>
      </c>
      <c r="U780" s="241" t="s">
        <v>1</v>
      </c>
      <c r="AR780" s="242" t="s">
        <v>156</v>
      </c>
      <c r="AT780" s="242" t="s">
        <v>151</v>
      </c>
      <c r="AU780" s="242" t="s">
        <v>171</v>
      </c>
      <c r="AY780" s="17" t="s">
        <v>148</v>
      </c>
      <c r="BE780" s="243">
        <f>IF(N780="základní",J780,0)</f>
        <v>0</v>
      </c>
      <c r="BF780" s="243">
        <f>IF(N780="snížená",J780,0)</f>
        <v>0</v>
      </c>
      <c r="BG780" s="243">
        <f>IF(N780="zákl. přenesená",J780,0)</f>
        <v>0</v>
      </c>
      <c r="BH780" s="243">
        <f>IF(N780="sníž. přenesená",J780,0)</f>
        <v>0</v>
      </c>
      <c r="BI780" s="243">
        <f>IF(N780="nulová",J780,0)</f>
        <v>0</v>
      </c>
      <c r="BJ780" s="17" t="s">
        <v>23</v>
      </c>
      <c r="BK780" s="243">
        <f>ROUND(I780*H780,2)</f>
        <v>0</v>
      </c>
      <c r="BL780" s="17" t="s">
        <v>156</v>
      </c>
      <c r="BM780" s="242" t="s">
        <v>929</v>
      </c>
    </row>
    <row r="781" s="1" customFormat="1">
      <c r="B781" s="39"/>
      <c r="C781" s="40"/>
      <c r="D781" s="244" t="s">
        <v>158</v>
      </c>
      <c r="E781" s="40"/>
      <c r="F781" s="245" t="s">
        <v>930</v>
      </c>
      <c r="G781" s="40"/>
      <c r="H781" s="40"/>
      <c r="I781" s="150"/>
      <c r="J781" s="40"/>
      <c r="K781" s="40"/>
      <c r="L781" s="44"/>
      <c r="M781" s="246"/>
      <c r="N781" s="87"/>
      <c r="O781" s="87"/>
      <c r="P781" s="87"/>
      <c r="Q781" s="87"/>
      <c r="R781" s="87"/>
      <c r="S781" s="87"/>
      <c r="T781" s="87"/>
      <c r="U781" s="88"/>
      <c r="AT781" s="17" t="s">
        <v>158</v>
      </c>
      <c r="AU781" s="17" t="s">
        <v>171</v>
      </c>
    </row>
    <row r="782" s="1" customFormat="1">
      <c r="B782" s="39"/>
      <c r="C782" s="40"/>
      <c r="D782" s="244" t="s">
        <v>160</v>
      </c>
      <c r="E782" s="40"/>
      <c r="F782" s="247" t="s">
        <v>931</v>
      </c>
      <c r="G782" s="40"/>
      <c r="H782" s="40"/>
      <c r="I782" s="150"/>
      <c r="J782" s="40"/>
      <c r="K782" s="40"/>
      <c r="L782" s="44"/>
      <c r="M782" s="246"/>
      <c r="N782" s="87"/>
      <c r="O782" s="87"/>
      <c r="P782" s="87"/>
      <c r="Q782" s="87"/>
      <c r="R782" s="87"/>
      <c r="S782" s="87"/>
      <c r="T782" s="87"/>
      <c r="U782" s="88"/>
      <c r="AT782" s="17" t="s">
        <v>160</v>
      </c>
      <c r="AU782" s="17" t="s">
        <v>171</v>
      </c>
    </row>
    <row r="783" s="12" customFormat="1">
      <c r="B783" s="248"/>
      <c r="C783" s="249"/>
      <c r="D783" s="244" t="s">
        <v>162</v>
      </c>
      <c r="E783" s="250" t="s">
        <v>1</v>
      </c>
      <c r="F783" s="251" t="s">
        <v>932</v>
      </c>
      <c r="G783" s="249"/>
      <c r="H783" s="250" t="s">
        <v>1</v>
      </c>
      <c r="I783" s="252"/>
      <c r="J783" s="249"/>
      <c r="K783" s="249"/>
      <c r="L783" s="253"/>
      <c r="M783" s="254"/>
      <c r="N783" s="255"/>
      <c r="O783" s="255"/>
      <c r="P783" s="255"/>
      <c r="Q783" s="255"/>
      <c r="R783" s="255"/>
      <c r="S783" s="255"/>
      <c r="T783" s="255"/>
      <c r="U783" s="256"/>
      <c r="AT783" s="257" t="s">
        <v>162</v>
      </c>
      <c r="AU783" s="257" t="s">
        <v>171</v>
      </c>
      <c r="AV783" s="12" t="s">
        <v>23</v>
      </c>
      <c r="AW783" s="12" t="s">
        <v>48</v>
      </c>
      <c r="AX783" s="12" t="s">
        <v>91</v>
      </c>
      <c r="AY783" s="257" t="s">
        <v>148</v>
      </c>
    </row>
    <row r="784" s="13" customFormat="1">
      <c r="B784" s="258"/>
      <c r="C784" s="259"/>
      <c r="D784" s="244" t="s">
        <v>162</v>
      </c>
      <c r="E784" s="260" t="s">
        <v>1</v>
      </c>
      <c r="F784" s="261" t="s">
        <v>563</v>
      </c>
      <c r="G784" s="259"/>
      <c r="H784" s="262">
        <v>81</v>
      </c>
      <c r="I784" s="263"/>
      <c r="J784" s="259"/>
      <c r="K784" s="259"/>
      <c r="L784" s="264"/>
      <c r="M784" s="265"/>
      <c r="N784" s="266"/>
      <c r="O784" s="266"/>
      <c r="P784" s="266"/>
      <c r="Q784" s="266"/>
      <c r="R784" s="266"/>
      <c r="S784" s="266"/>
      <c r="T784" s="266"/>
      <c r="U784" s="267"/>
      <c r="AT784" s="268" t="s">
        <v>162</v>
      </c>
      <c r="AU784" s="268" t="s">
        <v>171</v>
      </c>
      <c r="AV784" s="13" t="s">
        <v>98</v>
      </c>
      <c r="AW784" s="13" t="s">
        <v>48</v>
      </c>
      <c r="AX784" s="13" t="s">
        <v>91</v>
      </c>
      <c r="AY784" s="268" t="s">
        <v>148</v>
      </c>
    </row>
    <row r="785" s="1" customFormat="1" ht="24" customHeight="1">
      <c r="B785" s="39"/>
      <c r="C785" s="231" t="s">
        <v>933</v>
      </c>
      <c r="D785" s="231" t="s">
        <v>151</v>
      </c>
      <c r="E785" s="232" t="s">
        <v>934</v>
      </c>
      <c r="F785" s="233" t="s">
        <v>935</v>
      </c>
      <c r="G785" s="234" t="s">
        <v>261</v>
      </c>
      <c r="H785" s="235">
        <v>26.07</v>
      </c>
      <c r="I785" s="236"/>
      <c r="J785" s="237">
        <f>ROUND(I785*H785,2)</f>
        <v>0</v>
      </c>
      <c r="K785" s="233" t="s">
        <v>155</v>
      </c>
      <c r="L785" s="44"/>
      <c r="M785" s="238" t="s">
        <v>1</v>
      </c>
      <c r="N785" s="239" t="s">
        <v>56</v>
      </c>
      <c r="O785" s="87"/>
      <c r="P785" s="240">
        <f>O785*H785</f>
        <v>0</v>
      </c>
      <c r="Q785" s="240">
        <v>0</v>
      </c>
      <c r="R785" s="240">
        <f>Q785*H785</f>
        <v>0</v>
      </c>
      <c r="S785" s="240">
        <v>0.23999999999999999</v>
      </c>
      <c r="T785" s="240">
        <f>S785*H785</f>
        <v>6.2568000000000001</v>
      </c>
      <c r="U785" s="241" t="s">
        <v>1</v>
      </c>
      <c r="AR785" s="242" t="s">
        <v>156</v>
      </c>
      <c r="AT785" s="242" t="s">
        <v>151</v>
      </c>
      <c r="AU785" s="242" t="s">
        <v>171</v>
      </c>
      <c r="AY785" s="17" t="s">
        <v>148</v>
      </c>
      <c r="BE785" s="243">
        <f>IF(N785="základní",J785,0)</f>
        <v>0</v>
      </c>
      <c r="BF785" s="243">
        <f>IF(N785="snížená",J785,0)</f>
        <v>0</v>
      </c>
      <c r="BG785" s="243">
        <f>IF(N785="zákl. přenesená",J785,0)</f>
        <v>0</v>
      </c>
      <c r="BH785" s="243">
        <f>IF(N785="sníž. přenesená",J785,0)</f>
        <v>0</v>
      </c>
      <c r="BI785" s="243">
        <f>IF(N785="nulová",J785,0)</f>
        <v>0</v>
      </c>
      <c r="BJ785" s="17" t="s">
        <v>23</v>
      </c>
      <c r="BK785" s="243">
        <f>ROUND(I785*H785,2)</f>
        <v>0</v>
      </c>
      <c r="BL785" s="17" t="s">
        <v>156</v>
      </c>
      <c r="BM785" s="242" t="s">
        <v>936</v>
      </c>
    </row>
    <row r="786" s="1" customFormat="1">
      <c r="B786" s="39"/>
      <c r="C786" s="40"/>
      <c r="D786" s="244" t="s">
        <v>158</v>
      </c>
      <c r="E786" s="40"/>
      <c r="F786" s="245" t="s">
        <v>937</v>
      </c>
      <c r="G786" s="40"/>
      <c r="H786" s="40"/>
      <c r="I786" s="150"/>
      <c r="J786" s="40"/>
      <c r="K786" s="40"/>
      <c r="L786" s="44"/>
      <c r="M786" s="246"/>
      <c r="N786" s="87"/>
      <c r="O786" s="87"/>
      <c r="P786" s="87"/>
      <c r="Q786" s="87"/>
      <c r="R786" s="87"/>
      <c r="S786" s="87"/>
      <c r="T786" s="87"/>
      <c r="U786" s="88"/>
      <c r="AT786" s="17" t="s">
        <v>158</v>
      </c>
      <c r="AU786" s="17" t="s">
        <v>171</v>
      </c>
    </row>
    <row r="787" s="1" customFormat="1">
      <c r="B787" s="39"/>
      <c r="C787" s="40"/>
      <c r="D787" s="244" t="s">
        <v>160</v>
      </c>
      <c r="E787" s="40"/>
      <c r="F787" s="247" t="s">
        <v>858</v>
      </c>
      <c r="G787" s="40"/>
      <c r="H787" s="40"/>
      <c r="I787" s="150"/>
      <c r="J787" s="40"/>
      <c r="K787" s="40"/>
      <c r="L787" s="44"/>
      <c r="M787" s="246"/>
      <c r="N787" s="87"/>
      <c r="O787" s="87"/>
      <c r="P787" s="87"/>
      <c r="Q787" s="87"/>
      <c r="R787" s="87"/>
      <c r="S787" s="87"/>
      <c r="T787" s="87"/>
      <c r="U787" s="88"/>
      <c r="AT787" s="17" t="s">
        <v>160</v>
      </c>
      <c r="AU787" s="17" t="s">
        <v>171</v>
      </c>
    </row>
    <row r="788" s="12" customFormat="1">
      <c r="B788" s="248"/>
      <c r="C788" s="249"/>
      <c r="D788" s="244" t="s">
        <v>162</v>
      </c>
      <c r="E788" s="250" t="s">
        <v>1</v>
      </c>
      <c r="F788" s="251" t="s">
        <v>938</v>
      </c>
      <c r="G788" s="249"/>
      <c r="H788" s="250" t="s">
        <v>1</v>
      </c>
      <c r="I788" s="252"/>
      <c r="J788" s="249"/>
      <c r="K788" s="249"/>
      <c r="L788" s="253"/>
      <c r="M788" s="254"/>
      <c r="N788" s="255"/>
      <c r="O788" s="255"/>
      <c r="P788" s="255"/>
      <c r="Q788" s="255"/>
      <c r="R788" s="255"/>
      <c r="S788" s="255"/>
      <c r="T788" s="255"/>
      <c r="U788" s="256"/>
      <c r="AT788" s="257" t="s">
        <v>162</v>
      </c>
      <c r="AU788" s="257" t="s">
        <v>171</v>
      </c>
      <c r="AV788" s="12" t="s">
        <v>23</v>
      </c>
      <c r="AW788" s="12" t="s">
        <v>48</v>
      </c>
      <c r="AX788" s="12" t="s">
        <v>91</v>
      </c>
      <c r="AY788" s="257" t="s">
        <v>148</v>
      </c>
    </row>
    <row r="789" s="13" customFormat="1">
      <c r="B789" s="258"/>
      <c r="C789" s="259"/>
      <c r="D789" s="244" t="s">
        <v>162</v>
      </c>
      <c r="E789" s="260" t="s">
        <v>1</v>
      </c>
      <c r="F789" s="261" t="s">
        <v>939</v>
      </c>
      <c r="G789" s="259"/>
      <c r="H789" s="262">
        <v>1.77</v>
      </c>
      <c r="I789" s="263"/>
      <c r="J789" s="259"/>
      <c r="K789" s="259"/>
      <c r="L789" s="264"/>
      <c r="M789" s="265"/>
      <c r="N789" s="266"/>
      <c r="O789" s="266"/>
      <c r="P789" s="266"/>
      <c r="Q789" s="266"/>
      <c r="R789" s="266"/>
      <c r="S789" s="266"/>
      <c r="T789" s="266"/>
      <c r="U789" s="267"/>
      <c r="AT789" s="268" t="s">
        <v>162</v>
      </c>
      <c r="AU789" s="268" t="s">
        <v>171</v>
      </c>
      <c r="AV789" s="13" t="s">
        <v>98</v>
      </c>
      <c r="AW789" s="13" t="s">
        <v>48</v>
      </c>
      <c r="AX789" s="13" t="s">
        <v>91</v>
      </c>
      <c r="AY789" s="268" t="s">
        <v>148</v>
      </c>
    </row>
    <row r="790" s="12" customFormat="1">
      <c r="B790" s="248"/>
      <c r="C790" s="249"/>
      <c r="D790" s="244" t="s">
        <v>162</v>
      </c>
      <c r="E790" s="250" t="s">
        <v>1</v>
      </c>
      <c r="F790" s="251" t="s">
        <v>932</v>
      </c>
      <c r="G790" s="249"/>
      <c r="H790" s="250" t="s">
        <v>1</v>
      </c>
      <c r="I790" s="252"/>
      <c r="J790" s="249"/>
      <c r="K790" s="249"/>
      <c r="L790" s="253"/>
      <c r="M790" s="254"/>
      <c r="N790" s="255"/>
      <c r="O790" s="255"/>
      <c r="P790" s="255"/>
      <c r="Q790" s="255"/>
      <c r="R790" s="255"/>
      <c r="S790" s="255"/>
      <c r="T790" s="255"/>
      <c r="U790" s="256"/>
      <c r="AT790" s="257" t="s">
        <v>162</v>
      </c>
      <c r="AU790" s="257" t="s">
        <v>171</v>
      </c>
      <c r="AV790" s="12" t="s">
        <v>23</v>
      </c>
      <c r="AW790" s="12" t="s">
        <v>48</v>
      </c>
      <c r="AX790" s="12" t="s">
        <v>91</v>
      </c>
      <c r="AY790" s="257" t="s">
        <v>148</v>
      </c>
    </row>
    <row r="791" s="13" customFormat="1">
      <c r="B791" s="258"/>
      <c r="C791" s="259"/>
      <c r="D791" s="244" t="s">
        <v>162</v>
      </c>
      <c r="E791" s="260" t="s">
        <v>1</v>
      </c>
      <c r="F791" s="261" t="s">
        <v>940</v>
      </c>
      <c r="G791" s="259"/>
      <c r="H791" s="262">
        <v>24.300000000000001</v>
      </c>
      <c r="I791" s="263"/>
      <c r="J791" s="259"/>
      <c r="K791" s="259"/>
      <c r="L791" s="264"/>
      <c r="M791" s="265"/>
      <c r="N791" s="266"/>
      <c r="O791" s="266"/>
      <c r="P791" s="266"/>
      <c r="Q791" s="266"/>
      <c r="R791" s="266"/>
      <c r="S791" s="266"/>
      <c r="T791" s="266"/>
      <c r="U791" s="267"/>
      <c r="AT791" s="268" t="s">
        <v>162</v>
      </c>
      <c r="AU791" s="268" t="s">
        <v>171</v>
      </c>
      <c r="AV791" s="13" t="s">
        <v>98</v>
      </c>
      <c r="AW791" s="13" t="s">
        <v>48</v>
      </c>
      <c r="AX791" s="13" t="s">
        <v>91</v>
      </c>
      <c r="AY791" s="268" t="s">
        <v>148</v>
      </c>
    </row>
    <row r="792" s="1" customFormat="1" ht="24" customHeight="1">
      <c r="B792" s="39"/>
      <c r="C792" s="231" t="s">
        <v>941</v>
      </c>
      <c r="D792" s="231" t="s">
        <v>151</v>
      </c>
      <c r="E792" s="232" t="s">
        <v>942</v>
      </c>
      <c r="F792" s="233" t="s">
        <v>943</v>
      </c>
      <c r="G792" s="234" t="s">
        <v>261</v>
      </c>
      <c r="H792" s="235">
        <v>8.6669999999999998</v>
      </c>
      <c r="I792" s="236"/>
      <c r="J792" s="237">
        <f>ROUND(I792*H792,2)</f>
        <v>0</v>
      </c>
      <c r="K792" s="233" t="s">
        <v>155</v>
      </c>
      <c r="L792" s="44"/>
      <c r="M792" s="238" t="s">
        <v>1</v>
      </c>
      <c r="N792" s="239" t="s">
        <v>56</v>
      </c>
      <c r="O792" s="87"/>
      <c r="P792" s="240">
        <f>O792*H792</f>
        <v>0</v>
      </c>
      <c r="Q792" s="240">
        <v>0</v>
      </c>
      <c r="R792" s="240">
        <f>Q792*H792</f>
        <v>0</v>
      </c>
      <c r="S792" s="240">
        <v>0.63</v>
      </c>
      <c r="T792" s="240">
        <f>S792*H792</f>
        <v>5.46021</v>
      </c>
      <c r="U792" s="241" t="s">
        <v>1</v>
      </c>
      <c r="AR792" s="242" t="s">
        <v>156</v>
      </c>
      <c r="AT792" s="242" t="s">
        <v>151</v>
      </c>
      <c r="AU792" s="242" t="s">
        <v>171</v>
      </c>
      <c r="AY792" s="17" t="s">
        <v>148</v>
      </c>
      <c r="BE792" s="243">
        <f>IF(N792="základní",J792,0)</f>
        <v>0</v>
      </c>
      <c r="BF792" s="243">
        <f>IF(N792="snížená",J792,0)</f>
        <v>0</v>
      </c>
      <c r="BG792" s="243">
        <f>IF(N792="zákl. přenesená",J792,0)</f>
        <v>0</v>
      </c>
      <c r="BH792" s="243">
        <f>IF(N792="sníž. přenesená",J792,0)</f>
        <v>0</v>
      </c>
      <c r="BI792" s="243">
        <f>IF(N792="nulová",J792,0)</f>
        <v>0</v>
      </c>
      <c r="BJ792" s="17" t="s">
        <v>23</v>
      </c>
      <c r="BK792" s="243">
        <f>ROUND(I792*H792,2)</f>
        <v>0</v>
      </c>
      <c r="BL792" s="17" t="s">
        <v>156</v>
      </c>
      <c r="BM792" s="242" t="s">
        <v>944</v>
      </c>
    </row>
    <row r="793" s="1" customFormat="1">
      <c r="B793" s="39"/>
      <c r="C793" s="40"/>
      <c r="D793" s="244" t="s">
        <v>158</v>
      </c>
      <c r="E793" s="40"/>
      <c r="F793" s="245" t="s">
        <v>945</v>
      </c>
      <c r="G793" s="40"/>
      <c r="H793" s="40"/>
      <c r="I793" s="150"/>
      <c r="J793" s="40"/>
      <c r="K793" s="40"/>
      <c r="L793" s="44"/>
      <c r="M793" s="246"/>
      <c r="N793" s="87"/>
      <c r="O793" s="87"/>
      <c r="P793" s="87"/>
      <c r="Q793" s="87"/>
      <c r="R793" s="87"/>
      <c r="S793" s="87"/>
      <c r="T793" s="87"/>
      <c r="U793" s="88"/>
      <c r="AT793" s="17" t="s">
        <v>158</v>
      </c>
      <c r="AU793" s="17" t="s">
        <v>171</v>
      </c>
    </row>
    <row r="794" s="1" customFormat="1">
      <c r="B794" s="39"/>
      <c r="C794" s="40"/>
      <c r="D794" s="244" t="s">
        <v>160</v>
      </c>
      <c r="E794" s="40"/>
      <c r="F794" s="247" t="s">
        <v>858</v>
      </c>
      <c r="G794" s="40"/>
      <c r="H794" s="40"/>
      <c r="I794" s="150"/>
      <c r="J794" s="40"/>
      <c r="K794" s="40"/>
      <c r="L794" s="44"/>
      <c r="M794" s="246"/>
      <c r="N794" s="87"/>
      <c r="O794" s="87"/>
      <c r="P794" s="87"/>
      <c r="Q794" s="87"/>
      <c r="R794" s="87"/>
      <c r="S794" s="87"/>
      <c r="T794" s="87"/>
      <c r="U794" s="88"/>
      <c r="AT794" s="17" t="s">
        <v>160</v>
      </c>
      <c r="AU794" s="17" t="s">
        <v>171</v>
      </c>
    </row>
    <row r="795" s="12" customFormat="1">
      <c r="B795" s="248"/>
      <c r="C795" s="249"/>
      <c r="D795" s="244" t="s">
        <v>162</v>
      </c>
      <c r="E795" s="250" t="s">
        <v>1</v>
      </c>
      <c r="F795" s="251" t="s">
        <v>946</v>
      </c>
      <c r="G795" s="249"/>
      <c r="H795" s="250" t="s">
        <v>1</v>
      </c>
      <c r="I795" s="252"/>
      <c r="J795" s="249"/>
      <c r="K795" s="249"/>
      <c r="L795" s="253"/>
      <c r="M795" s="254"/>
      <c r="N795" s="255"/>
      <c r="O795" s="255"/>
      <c r="P795" s="255"/>
      <c r="Q795" s="255"/>
      <c r="R795" s="255"/>
      <c r="S795" s="255"/>
      <c r="T795" s="255"/>
      <c r="U795" s="256"/>
      <c r="AT795" s="257" t="s">
        <v>162</v>
      </c>
      <c r="AU795" s="257" t="s">
        <v>171</v>
      </c>
      <c r="AV795" s="12" t="s">
        <v>23</v>
      </c>
      <c r="AW795" s="12" t="s">
        <v>48</v>
      </c>
      <c r="AX795" s="12" t="s">
        <v>91</v>
      </c>
      <c r="AY795" s="257" t="s">
        <v>148</v>
      </c>
    </row>
    <row r="796" s="13" customFormat="1">
      <c r="B796" s="258"/>
      <c r="C796" s="259"/>
      <c r="D796" s="244" t="s">
        <v>162</v>
      </c>
      <c r="E796" s="260" t="s">
        <v>1</v>
      </c>
      <c r="F796" s="261" t="s">
        <v>947</v>
      </c>
      <c r="G796" s="259"/>
      <c r="H796" s="262">
        <v>8.6666666666666696</v>
      </c>
      <c r="I796" s="263"/>
      <c r="J796" s="259"/>
      <c r="K796" s="259"/>
      <c r="L796" s="264"/>
      <c r="M796" s="265"/>
      <c r="N796" s="266"/>
      <c r="O796" s="266"/>
      <c r="P796" s="266"/>
      <c r="Q796" s="266"/>
      <c r="R796" s="266"/>
      <c r="S796" s="266"/>
      <c r="T796" s="266"/>
      <c r="U796" s="267"/>
      <c r="AT796" s="268" t="s">
        <v>162</v>
      </c>
      <c r="AU796" s="268" t="s">
        <v>171</v>
      </c>
      <c r="AV796" s="13" t="s">
        <v>98</v>
      </c>
      <c r="AW796" s="13" t="s">
        <v>48</v>
      </c>
      <c r="AX796" s="13" t="s">
        <v>91</v>
      </c>
      <c r="AY796" s="268" t="s">
        <v>148</v>
      </c>
    </row>
    <row r="797" s="1" customFormat="1" ht="16.5" customHeight="1">
      <c r="B797" s="39"/>
      <c r="C797" s="231" t="s">
        <v>948</v>
      </c>
      <c r="D797" s="231" t="s">
        <v>151</v>
      </c>
      <c r="E797" s="232" t="s">
        <v>949</v>
      </c>
      <c r="F797" s="233" t="s">
        <v>950</v>
      </c>
      <c r="G797" s="234" t="s">
        <v>555</v>
      </c>
      <c r="H797" s="235">
        <v>1</v>
      </c>
      <c r="I797" s="236"/>
      <c r="J797" s="237">
        <f>ROUND(I797*H797,2)</f>
        <v>0</v>
      </c>
      <c r="K797" s="233" t="s">
        <v>1</v>
      </c>
      <c r="L797" s="44"/>
      <c r="M797" s="238" t="s">
        <v>1</v>
      </c>
      <c r="N797" s="239" t="s">
        <v>56</v>
      </c>
      <c r="O797" s="87"/>
      <c r="P797" s="240">
        <f>O797*H797</f>
        <v>0</v>
      </c>
      <c r="Q797" s="240">
        <v>0</v>
      </c>
      <c r="R797" s="240">
        <f>Q797*H797</f>
        <v>0</v>
      </c>
      <c r="S797" s="240">
        <v>0.40000000000000002</v>
      </c>
      <c r="T797" s="240">
        <f>S797*H797</f>
        <v>0.40000000000000002</v>
      </c>
      <c r="U797" s="241" t="s">
        <v>1</v>
      </c>
      <c r="AR797" s="242" t="s">
        <v>156</v>
      </c>
      <c r="AT797" s="242" t="s">
        <v>151</v>
      </c>
      <c r="AU797" s="242" t="s">
        <v>171</v>
      </c>
      <c r="AY797" s="17" t="s">
        <v>148</v>
      </c>
      <c r="BE797" s="243">
        <f>IF(N797="základní",J797,0)</f>
        <v>0</v>
      </c>
      <c r="BF797" s="243">
        <f>IF(N797="snížená",J797,0)</f>
        <v>0</v>
      </c>
      <c r="BG797" s="243">
        <f>IF(N797="zákl. přenesená",J797,0)</f>
        <v>0</v>
      </c>
      <c r="BH797" s="243">
        <f>IF(N797="sníž. přenesená",J797,0)</f>
        <v>0</v>
      </c>
      <c r="BI797" s="243">
        <f>IF(N797="nulová",J797,0)</f>
        <v>0</v>
      </c>
      <c r="BJ797" s="17" t="s">
        <v>23</v>
      </c>
      <c r="BK797" s="243">
        <f>ROUND(I797*H797,2)</f>
        <v>0</v>
      </c>
      <c r="BL797" s="17" t="s">
        <v>156</v>
      </c>
      <c r="BM797" s="242" t="s">
        <v>951</v>
      </c>
    </row>
    <row r="798" s="1" customFormat="1">
      <c r="B798" s="39"/>
      <c r="C798" s="40"/>
      <c r="D798" s="244" t="s">
        <v>158</v>
      </c>
      <c r="E798" s="40"/>
      <c r="F798" s="245" t="s">
        <v>950</v>
      </c>
      <c r="G798" s="40"/>
      <c r="H798" s="40"/>
      <c r="I798" s="150"/>
      <c r="J798" s="40"/>
      <c r="K798" s="40"/>
      <c r="L798" s="44"/>
      <c r="M798" s="246"/>
      <c r="N798" s="87"/>
      <c r="O798" s="87"/>
      <c r="P798" s="87"/>
      <c r="Q798" s="87"/>
      <c r="R798" s="87"/>
      <c r="S798" s="87"/>
      <c r="T798" s="87"/>
      <c r="U798" s="88"/>
      <c r="AT798" s="17" t="s">
        <v>158</v>
      </c>
      <c r="AU798" s="17" t="s">
        <v>171</v>
      </c>
    </row>
    <row r="799" s="12" customFormat="1">
      <c r="B799" s="248"/>
      <c r="C799" s="249"/>
      <c r="D799" s="244" t="s">
        <v>162</v>
      </c>
      <c r="E799" s="250" t="s">
        <v>1</v>
      </c>
      <c r="F799" s="251" t="s">
        <v>952</v>
      </c>
      <c r="G799" s="249"/>
      <c r="H799" s="250" t="s">
        <v>1</v>
      </c>
      <c r="I799" s="252"/>
      <c r="J799" s="249"/>
      <c r="K799" s="249"/>
      <c r="L799" s="253"/>
      <c r="M799" s="254"/>
      <c r="N799" s="255"/>
      <c r="O799" s="255"/>
      <c r="P799" s="255"/>
      <c r="Q799" s="255"/>
      <c r="R799" s="255"/>
      <c r="S799" s="255"/>
      <c r="T799" s="255"/>
      <c r="U799" s="256"/>
      <c r="AT799" s="257" t="s">
        <v>162</v>
      </c>
      <c r="AU799" s="257" t="s">
        <v>171</v>
      </c>
      <c r="AV799" s="12" t="s">
        <v>23</v>
      </c>
      <c r="AW799" s="12" t="s">
        <v>48</v>
      </c>
      <c r="AX799" s="12" t="s">
        <v>91</v>
      </c>
      <c r="AY799" s="257" t="s">
        <v>148</v>
      </c>
    </row>
    <row r="800" s="13" customFormat="1">
      <c r="B800" s="258"/>
      <c r="C800" s="259"/>
      <c r="D800" s="244" t="s">
        <v>162</v>
      </c>
      <c r="E800" s="260" t="s">
        <v>1</v>
      </c>
      <c r="F800" s="261" t="s">
        <v>23</v>
      </c>
      <c r="G800" s="259"/>
      <c r="H800" s="262">
        <v>1</v>
      </c>
      <c r="I800" s="263"/>
      <c r="J800" s="259"/>
      <c r="K800" s="259"/>
      <c r="L800" s="264"/>
      <c r="M800" s="265"/>
      <c r="N800" s="266"/>
      <c r="O800" s="266"/>
      <c r="P800" s="266"/>
      <c r="Q800" s="266"/>
      <c r="R800" s="266"/>
      <c r="S800" s="266"/>
      <c r="T800" s="266"/>
      <c r="U800" s="267"/>
      <c r="AT800" s="268" t="s">
        <v>162</v>
      </c>
      <c r="AU800" s="268" t="s">
        <v>171</v>
      </c>
      <c r="AV800" s="13" t="s">
        <v>98</v>
      </c>
      <c r="AW800" s="13" t="s">
        <v>48</v>
      </c>
      <c r="AX800" s="13" t="s">
        <v>91</v>
      </c>
      <c r="AY800" s="268" t="s">
        <v>148</v>
      </c>
    </row>
    <row r="801" s="1" customFormat="1" ht="16.5" customHeight="1">
      <c r="B801" s="39"/>
      <c r="C801" s="231" t="s">
        <v>953</v>
      </c>
      <c r="D801" s="231" t="s">
        <v>151</v>
      </c>
      <c r="E801" s="232" t="s">
        <v>954</v>
      </c>
      <c r="F801" s="233" t="s">
        <v>955</v>
      </c>
      <c r="G801" s="234" t="s">
        <v>154</v>
      </c>
      <c r="H801" s="235">
        <v>0.070000000000000007</v>
      </c>
      <c r="I801" s="236"/>
      <c r="J801" s="237">
        <f>ROUND(I801*H801,2)</f>
        <v>0</v>
      </c>
      <c r="K801" s="233" t="s">
        <v>155</v>
      </c>
      <c r="L801" s="44"/>
      <c r="M801" s="238" t="s">
        <v>1</v>
      </c>
      <c r="N801" s="239" t="s">
        <v>56</v>
      </c>
      <c r="O801" s="87"/>
      <c r="P801" s="240">
        <f>O801*H801</f>
        <v>0</v>
      </c>
      <c r="Q801" s="240">
        <v>0</v>
      </c>
      <c r="R801" s="240">
        <f>Q801*H801</f>
        <v>0</v>
      </c>
      <c r="S801" s="240">
        <v>2</v>
      </c>
      <c r="T801" s="240">
        <f>S801*H801</f>
        <v>0.14000000000000001</v>
      </c>
      <c r="U801" s="241" t="s">
        <v>1</v>
      </c>
      <c r="AR801" s="242" t="s">
        <v>156</v>
      </c>
      <c r="AT801" s="242" t="s">
        <v>151</v>
      </c>
      <c r="AU801" s="242" t="s">
        <v>171</v>
      </c>
      <c r="AY801" s="17" t="s">
        <v>148</v>
      </c>
      <c r="BE801" s="243">
        <f>IF(N801="základní",J801,0)</f>
        <v>0</v>
      </c>
      <c r="BF801" s="243">
        <f>IF(N801="snížená",J801,0)</f>
        <v>0</v>
      </c>
      <c r="BG801" s="243">
        <f>IF(N801="zákl. přenesená",J801,0)</f>
        <v>0</v>
      </c>
      <c r="BH801" s="243">
        <f>IF(N801="sníž. přenesená",J801,0)</f>
        <v>0</v>
      </c>
      <c r="BI801" s="243">
        <f>IF(N801="nulová",J801,0)</f>
        <v>0</v>
      </c>
      <c r="BJ801" s="17" t="s">
        <v>23</v>
      </c>
      <c r="BK801" s="243">
        <f>ROUND(I801*H801,2)</f>
        <v>0</v>
      </c>
      <c r="BL801" s="17" t="s">
        <v>156</v>
      </c>
      <c r="BM801" s="242" t="s">
        <v>956</v>
      </c>
    </row>
    <row r="802" s="1" customFormat="1">
      <c r="B802" s="39"/>
      <c r="C802" s="40"/>
      <c r="D802" s="244" t="s">
        <v>158</v>
      </c>
      <c r="E802" s="40"/>
      <c r="F802" s="245" t="s">
        <v>957</v>
      </c>
      <c r="G802" s="40"/>
      <c r="H802" s="40"/>
      <c r="I802" s="150"/>
      <c r="J802" s="40"/>
      <c r="K802" s="40"/>
      <c r="L802" s="44"/>
      <c r="M802" s="246"/>
      <c r="N802" s="87"/>
      <c r="O802" s="87"/>
      <c r="P802" s="87"/>
      <c r="Q802" s="87"/>
      <c r="R802" s="87"/>
      <c r="S802" s="87"/>
      <c r="T802" s="87"/>
      <c r="U802" s="88"/>
      <c r="AT802" s="17" t="s">
        <v>158</v>
      </c>
      <c r="AU802" s="17" t="s">
        <v>171</v>
      </c>
    </row>
    <row r="803" s="12" customFormat="1">
      <c r="B803" s="248"/>
      <c r="C803" s="249"/>
      <c r="D803" s="244" t="s">
        <v>162</v>
      </c>
      <c r="E803" s="250" t="s">
        <v>1</v>
      </c>
      <c r="F803" s="251" t="s">
        <v>958</v>
      </c>
      <c r="G803" s="249"/>
      <c r="H803" s="250" t="s">
        <v>1</v>
      </c>
      <c r="I803" s="252"/>
      <c r="J803" s="249"/>
      <c r="K803" s="249"/>
      <c r="L803" s="253"/>
      <c r="M803" s="254"/>
      <c r="N803" s="255"/>
      <c r="O803" s="255"/>
      <c r="P803" s="255"/>
      <c r="Q803" s="255"/>
      <c r="R803" s="255"/>
      <c r="S803" s="255"/>
      <c r="T803" s="255"/>
      <c r="U803" s="256"/>
      <c r="AT803" s="257" t="s">
        <v>162</v>
      </c>
      <c r="AU803" s="257" t="s">
        <v>171</v>
      </c>
      <c r="AV803" s="12" t="s">
        <v>23</v>
      </c>
      <c r="AW803" s="12" t="s">
        <v>48</v>
      </c>
      <c r="AX803" s="12" t="s">
        <v>91</v>
      </c>
      <c r="AY803" s="257" t="s">
        <v>148</v>
      </c>
    </row>
    <row r="804" s="13" customFormat="1">
      <c r="B804" s="258"/>
      <c r="C804" s="259"/>
      <c r="D804" s="244" t="s">
        <v>162</v>
      </c>
      <c r="E804" s="260" t="s">
        <v>1</v>
      </c>
      <c r="F804" s="261" t="s">
        <v>959</v>
      </c>
      <c r="G804" s="259"/>
      <c r="H804" s="262">
        <v>0.070000000000000007</v>
      </c>
      <c r="I804" s="263"/>
      <c r="J804" s="259"/>
      <c r="K804" s="259"/>
      <c r="L804" s="264"/>
      <c r="M804" s="265"/>
      <c r="N804" s="266"/>
      <c r="O804" s="266"/>
      <c r="P804" s="266"/>
      <c r="Q804" s="266"/>
      <c r="R804" s="266"/>
      <c r="S804" s="266"/>
      <c r="T804" s="266"/>
      <c r="U804" s="267"/>
      <c r="AT804" s="268" t="s">
        <v>162</v>
      </c>
      <c r="AU804" s="268" t="s">
        <v>171</v>
      </c>
      <c r="AV804" s="13" t="s">
        <v>98</v>
      </c>
      <c r="AW804" s="13" t="s">
        <v>48</v>
      </c>
      <c r="AX804" s="13" t="s">
        <v>91</v>
      </c>
      <c r="AY804" s="268" t="s">
        <v>148</v>
      </c>
    </row>
    <row r="805" s="1" customFormat="1" ht="24" customHeight="1">
      <c r="B805" s="39"/>
      <c r="C805" s="231" t="s">
        <v>960</v>
      </c>
      <c r="D805" s="231" t="s">
        <v>151</v>
      </c>
      <c r="E805" s="232" t="s">
        <v>961</v>
      </c>
      <c r="F805" s="233" t="s">
        <v>962</v>
      </c>
      <c r="G805" s="234" t="s">
        <v>261</v>
      </c>
      <c r="H805" s="235">
        <v>318.60000000000002</v>
      </c>
      <c r="I805" s="236"/>
      <c r="J805" s="237">
        <f>ROUND(I805*H805,2)</f>
        <v>0</v>
      </c>
      <c r="K805" s="233" t="s">
        <v>155</v>
      </c>
      <c r="L805" s="44"/>
      <c r="M805" s="238" t="s">
        <v>1</v>
      </c>
      <c r="N805" s="239" t="s">
        <v>56</v>
      </c>
      <c r="O805" s="87"/>
      <c r="P805" s="240">
        <f>O805*H805</f>
        <v>0</v>
      </c>
      <c r="Q805" s="240">
        <v>0</v>
      </c>
      <c r="R805" s="240">
        <f>Q805*H805</f>
        <v>0</v>
      </c>
      <c r="S805" s="240">
        <v>0.23999999999999999</v>
      </c>
      <c r="T805" s="240">
        <f>S805*H805</f>
        <v>76.463999999999999</v>
      </c>
      <c r="U805" s="241" t="s">
        <v>1</v>
      </c>
      <c r="AR805" s="242" t="s">
        <v>156</v>
      </c>
      <c r="AT805" s="242" t="s">
        <v>151</v>
      </c>
      <c r="AU805" s="242" t="s">
        <v>171</v>
      </c>
      <c r="AY805" s="17" t="s">
        <v>148</v>
      </c>
      <c r="BE805" s="243">
        <f>IF(N805="základní",J805,0)</f>
        <v>0</v>
      </c>
      <c r="BF805" s="243">
        <f>IF(N805="snížená",J805,0)</f>
        <v>0</v>
      </c>
      <c r="BG805" s="243">
        <f>IF(N805="zákl. přenesená",J805,0)</f>
        <v>0</v>
      </c>
      <c r="BH805" s="243">
        <f>IF(N805="sníž. přenesená",J805,0)</f>
        <v>0</v>
      </c>
      <c r="BI805" s="243">
        <f>IF(N805="nulová",J805,0)</f>
        <v>0</v>
      </c>
      <c r="BJ805" s="17" t="s">
        <v>23</v>
      </c>
      <c r="BK805" s="243">
        <f>ROUND(I805*H805,2)</f>
        <v>0</v>
      </c>
      <c r="BL805" s="17" t="s">
        <v>156</v>
      </c>
      <c r="BM805" s="242" t="s">
        <v>963</v>
      </c>
    </row>
    <row r="806" s="1" customFormat="1">
      <c r="B806" s="39"/>
      <c r="C806" s="40"/>
      <c r="D806" s="244" t="s">
        <v>158</v>
      </c>
      <c r="E806" s="40"/>
      <c r="F806" s="245" t="s">
        <v>964</v>
      </c>
      <c r="G806" s="40"/>
      <c r="H806" s="40"/>
      <c r="I806" s="150"/>
      <c r="J806" s="40"/>
      <c r="K806" s="40"/>
      <c r="L806" s="44"/>
      <c r="M806" s="246"/>
      <c r="N806" s="87"/>
      <c r="O806" s="87"/>
      <c r="P806" s="87"/>
      <c r="Q806" s="87"/>
      <c r="R806" s="87"/>
      <c r="S806" s="87"/>
      <c r="T806" s="87"/>
      <c r="U806" s="88"/>
      <c r="AT806" s="17" t="s">
        <v>158</v>
      </c>
      <c r="AU806" s="17" t="s">
        <v>171</v>
      </c>
    </row>
    <row r="807" s="1" customFormat="1">
      <c r="B807" s="39"/>
      <c r="C807" s="40"/>
      <c r="D807" s="244" t="s">
        <v>160</v>
      </c>
      <c r="E807" s="40"/>
      <c r="F807" s="247" t="s">
        <v>858</v>
      </c>
      <c r="G807" s="40"/>
      <c r="H807" s="40"/>
      <c r="I807" s="150"/>
      <c r="J807" s="40"/>
      <c r="K807" s="40"/>
      <c r="L807" s="44"/>
      <c r="M807" s="246"/>
      <c r="N807" s="87"/>
      <c r="O807" s="87"/>
      <c r="P807" s="87"/>
      <c r="Q807" s="87"/>
      <c r="R807" s="87"/>
      <c r="S807" s="87"/>
      <c r="T807" s="87"/>
      <c r="U807" s="88"/>
      <c r="AT807" s="17" t="s">
        <v>160</v>
      </c>
      <c r="AU807" s="17" t="s">
        <v>171</v>
      </c>
    </row>
    <row r="808" s="12" customFormat="1">
      <c r="B808" s="248"/>
      <c r="C808" s="249"/>
      <c r="D808" s="244" t="s">
        <v>162</v>
      </c>
      <c r="E808" s="250" t="s">
        <v>1</v>
      </c>
      <c r="F808" s="251" t="s">
        <v>965</v>
      </c>
      <c r="G808" s="249"/>
      <c r="H808" s="250" t="s">
        <v>1</v>
      </c>
      <c r="I808" s="252"/>
      <c r="J808" s="249"/>
      <c r="K808" s="249"/>
      <c r="L808" s="253"/>
      <c r="M808" s="254"/>
      <c r="N808" s="255"/>
      <c r="O808" s="255"/>
      <c r="P808" s="255"/>
      <c r="Q808" s="255"/>
      <c r="R808" s="255"/>
      <c r="S808" s="255"/>
      <c r="T808" s="255"/>
      <c r="U808" s="256"/>
      <c r="AT808" s="257" t="s">
        <v>162</v>
      </c>
      <c r="AU808" s="257" t="s">
        <v>171</v>
      </c>
      <c r="AV808" s="12" t="s">
        <v>23</v>
      </c>
      <c r="AW808" s="12" t="s">
        <v>48</v>
      </c>
      <c r="AX808" s="12" t="s">
        <v>91</v>
      </c>
      <c r="AY808" s="257" t="s">
        <v>148</v>
      </c>
    </row>
    <row r="809" s="13" customFormat="1">
      <c r="B809" s="258"/>
      <c r="C809" s="259"/>
      <c r="D809" s="244" t="s">
        <v>162</v>
      </c>
      <c r="E809" s="260" t="s">
        <v>1</v>
      </c>
      <c r="F809" s="261" t="s">
        <v>966</v>
      </c>
      <c r="G809" s="259"/>
      <c r="H809" s="262">
        <v>56.700000000000003</v>
      </c>
      <c r="I809" s="263"/>
      <c r="J809" s="259"/>
      <c r="K809" s="259"/>
      <c r="L809" s="264"/>
      <c r="M809" s="265"/>
      <c r="N809" s="266"/>
      <c r="O809" s="266"/>
      <c r="P809" s="266"/>
      <c r="Q809" s="266"/>
      <c r="R809" s="266"/>
      <c r="S809" s="266"/>
      <c r="T809" s="266"/>
      <c r="U809" s="267"/>
      <c r="AT809" s="268" t="s">
        <v>162</v>
      </c>
      <c r="AU809" s="268" t="s">
        <v>171</v>
      </c>
      <c r="AV809" s="13" t="s">
        <v>98</v>
      </c>
      <c r="AW809" s="13" t="s">
        <v>48</v>
      </c>
      <c r="AX809" s="13" t="s">
        <v>91</v>
      </c>
      <c r="AY809" s="268" t="s">
        <v>148</v>
      </c>
    </row>
    <row r="810" s="13" customFormat="1">
      <c r="B810" s="258"/>
      <c r="C810" s="259"/>
      <c r="D810" s="244" t="s">
        <v>162</v>
      </c>
      <c r="E810" s="260" t="s">
        <v>1</v>
      </c>
      <c r="F810" s="261" t="s">
        <v>967</v>
      </c>
      <c r="G810" s="259"/>
      <c r="H810" s="262">
        <v>73.5</v>
      </c>
      <c r="I810" s="263"/>
      <c r="J810" s="259"/>
      <c r="K810" s="259"/>
      <c r="L810" s="264"/>
      <c r="M810" s="265"/>
      <c r="N810" s="266"/>
      <c r="O810" s="266"/>
      <c r="P810" s="266"/>
      <c r="Q810" s="266"/>
      <c r="R810" s="266"/>
      <c r="S810" s="266"/>
      <c r="T810" s="266"/>
      <c r="U810" s="267"/>
      <c r="AT810" s="268" t="s">
        <v>162</v>
      </c>
      <c r="AU810" s="268" t="s">
        <v>171</v>
      </c>
      <c r="AV810" s="13" t="s">
        <v>98</v>
      </c>
      <c r="AW810" s="13" t="s">
        <v>48</v>
      </c>
      <c r="AX810" s="13" t="s">
        <v>91</v>
      </c>
      <c r="AY810" s="268" t="s">
        <v>148</v>
      </c>
    </row>
    <row r="811" s="12" customFormat="1">
      <c r="B811" s="248"/>
      <c r="C811" s="249"/>
      <c r="D811" s="244" t="s">
        <v>162</v>
      </c>
      <c r="E811" s="250" t="s">
        <v>1</v>
      </c>
      <c r="F811" s="251" t="s">
        <v>946</v>
      </c>
      <c r="G811" s="249"/>
      <c r="H811" s="250" t="s">
        <v>1</v>
      </c>
      <c r="I811" s="252"/>
      <c r="J811" s="249"/>
      <c r="K811" s="249"/>
      <c r="L811" s="253"/>
      <c r="M811" s="254"/>
      <c r="N811" s="255"/>
      <c r="O811" s="255"/>
      <c r="P811" s="255"/>
      <c r="Q811" s="255"/>
      <c r="R811" s="255"/>
      <c r="S811" s="255"/>
      <c r="T811" s="255"/>
      <c r="U811" s="256"/>
      <c r="AT811" s="257" t="s">
        <v>162</v>
      </c>
      <c r="AU811" s="257" t="s">
        <v>171</v>
      </c>
      <c r="AV811" s="12" t="s">
        <v>23</v>
      </c>
      <c r="AW811" s="12" t="s">
        <v>48</v>
      </c>
      <c r="AX811" s="12" t="s">
        <v>91</v>
      </c>
      <c r="AY811" s="257" t="s">
        <v>148</v>
      </c>
    </row>
    <row r="812" s="13" customFormat="1">
      <c r="B812" s="258"/>
      <c r="C812" s="259"/>
      <c r="D812" s="244" t="s">
        <v>162</v>
      </c>
      <c r="E812" s="260" t="s">
        <v>1</v>
      </c>
      <c r="F812" s="261" t="s">
        <v>968</v>
      </c>
      <c r="G812" s="259"/>
      <c r="H812" s="262">
        <v>117.59999999999999</v>
      </c>
      <c r="I812" s="263"/>
      <c r="J812" s="259"/>
      <c r="K812" s="259"/>
      <c r="L812" s="264"/>
      <c r="M812" s="265"/>
      <c r="N812" s="266"/>
      <c r="O812" s="266"/>
      <c r="P812" s="266"/>
      <c r="Q812" s="266"/>
      <c r="R812" s="266"/>
      <c r="S812" s="266"/>
      <c r="T812" s="266"/>
      <c r="U812" s="267"/>
      <c r="AT812" s="268" t="s">
        <v>162</v>
      </c>
      <c r="AU812" s="268" t="s">
        <v>171</v>
      </c>
      <c r="AV812" s="13" t="s">
        <v>98</v>
      </c>
      <c r="AW812" s="13" t="s">
        <v>48</v>
      </c>
      <c r="AX812" s="13" t="s">
        <v>91</v>
      </c>
      <c r="AY812" s="268" t="s">
        <v>148</v>
      </c>
    </row>
    <row r="813" s="12" customFormat="1">
      <c r="B813" s="248"/>
      <c r="C813" s="249"/>
      <c r="D813" s="244" t="s">
        <v>162</v>
      </c>
      <c r="E813" s="250" t="s">
        <v>1</v>
      </c>
      <c r="F813" s="251" t="s">
        <v>952</v>
      </c>
      <c r="G813" s="249"/>
      <c r="H813" s="250" t="s">
        <v>1</v>
      </c>
      <c r="I813" s="252"/>
      <c r="J813" s="249"/>
      <c r="K813" s="249"/>
      <c r="L813" s="253"/>
      <c r="M813" s="254"/>
      <c r="N813" s="255"/>
      <c r="O813" s="255"/>
      <c r="P813" s="255"/>
      <c r="Q813" s="255"/>
      <c r="R813" s="255"/>
      <c r="S813" s="255"/>
      <c r="T813" s="255"/>
      <c r="U813" s="256"/>
      <c r="AT813" s="257" t="s">
        <v>162</v>
      </c>
      <c r="AU813" s="257" t="s">
        <v>171</v>
      </c>
      <c r="AV813" s="12" t="s">
        <v>23</v>
      </c>
      <c r="AW813" s="12" t="s">
        <v>48</v>
      </c>
      <c r="AX813" s="12" t="s">
        <v>91</v>
      </c>
      <c r="AY813" s="257" t="s">
        <v>148</v>
      </c>
    </row>
    <row r="814" s="13" customFormat="1">
      <c r="B814" s="258"/>
      <c r="C814" s="259"/>
      <c r="D814" s="244" t="s">
        <v>162</v>
      </c>
      <c r="E814" s="260" t="s">
        <v>1</v>
      </c>
      <c r="F814" s="261" t="s">
        <v>969</v>
      </c>
      <c r="G814" s="259"/>
      <c r="H814" s="262">
        <v>70.799999999999997</v>
      </c>
      <c r="I814" s="263"/>
      <c r="J814" s="259"/>
      <c r="K814" s="259"/>
      <c r="L814" s="264"/>
      <c r="M814" s="265"/>
      <c r="N814" s="266"/>
      <c r="O814" s="266"/>
      <c r="P814" s="266"/>
      <c r="Q814" s="266"/>
      <c r="R814" s="266"/>
      <c r="S814" s="266"/>
      <c r="T814" s="266"/>
      <c r="U814" s="267"/>
      <c r="AT814" s="268" t="s">
        <v>162</v>
      </c>
      <c r="AU814" s="268" t="s">
        <v>171</v>
      </c>
      <c r="AV814" s="13" t="s">
        <v>98</v>
      </c>
      <c r="AW814" s="13" t="s">
        <v>48</v>
      </c>
      <c r="AX814" s="13" t="s">
        <v>91</v>
      </c>
      <c r="AY814" s="268" t="s">
        <v>148</v>
      </c>
    </row>
    <row r="815" s="1" customFormat="1" ht="24" customHeight="1">
      <c r="B815" s="39"/>
      <c r="C815" s="231" t="s">
        <v>970</v>
      </c>
      <c r="D815" s="231" t="s">
        <v>151</v>
      </c>
      <c r="E815" s="232" t="s">
        <v>971</v>
      </c>
      <c r="F815" s="233" t="s">
        <v>972</v>
      </c>
      <c r="G815" s="234" t="s">
        <v>261</v>
      </c>
      <c r="H815" s="235">
        <v>28</v>
      </c>
      <c r="I815" s="236"/>
      <c r="J815" s="237">
        <f>ROUND(I815*H815,2)</f>
        <v>0</v>
      </c>
      <c r="K815" s="233" t="s">
        <v>155</v>
      </c>
      <c r="L815" s="44"/>
      <c r="M815" s="238" t="s">
        <v>1</v>
      </c>
      <c r="N815" s="239" t="s">
        <v>56</v>
      </c>
      <c r="O815" s="87"/>
      <c r="P815" s="240">
        <f>O815*H815</f>
        <v>0</v>
      </c>
      <c r="Q815" s="240">
        <v>0</v>
      </c>
      <c r="R815" s="240">
        <f>Q815*H815</f>
        <v>0</v>
      </c>
      <c r="S815" s="240">
        <v>0.32500000000000001</v>
      </c>
      <c r="T815" s="240">
        <f>S815*H815</f>
        <v>9.0999999999999996</v>
      </c>
      <c r="U815" s="241" t="s">
        <v>1</v>
      </c>
      <c r="AR815" s="242" t="s">
        <v>156</v>
      </c>
      <c r="AT815" s="242" t="s">
        <v>151</v>
      </c>
      <c r="AU815" s="242" t="s">
        <v>171</v>
      </c>
      <c r="AY815" s="17" t="s">
        <v>148</v>
      </c>
      <c r="BE815" s="243">
        <f>IF(N815="základní",J815,0)</f>
        <v>0</v>
      </c>
      <c r="BF815" s="243">
        <f>IF(N815="snížená",J815,0)</f>
        <v>0</v>
      </c>
      <c r="BG815" s="243">
        <f>IF(N815="zákl. přenesená",J815,0)</f>
        <v>0</v>
      </c>
      <c r="BH815" s="243">
        <f>IF(N815="sníž. přenesená",J815,0)</f>
        <v>0</v>
      </c>
      <c r="BI815" s="243">
        <f>IF(N815="nulová",J815,0)</f>
        <v>0</v>
      </c>
      <c r="BJ815" s="17" t="s">
        <v>23</v>
      </c>
      <c r="BK815" s="243">
        <f>ROUND(I815*H815,2)</f>
        <v>0</v>
      </c>
      <c r="BL815" s="17" t="s">
        <v>156</v>
      </c>
      <c r="BM815" s="242" t="s">
        <v>973</v>
      </c>
    </row>
    <row r="816" s="1" customFormat="1">
      <c r="B816" s="39"/>
      <c r="C816" s="40"/>
      <c r="D816" s="244" t="s">
        <v>158</v>
      </c>
      <c r="E816" s="40"/>
      <c r="F816" s="245" t="s">
        <v>974</v>
      </c>
      <c r="G816" s="40"/>
      <c r="H816" s="40"/>
      <c r="I816" s="150"/>
      <c r="J816" s="40"/>
      <c r="K816" s="40"/>
      <c r="L816" s="44"/>
      <c r="M816" s="246"/>
      <c r="N816" s="87"/>
      <c r="O816" s="87"/>
      <c r="P816" s="87"/>
      <c r="Q816" s="87"/>
      <c r="R816" s="87"/>
      <c r="S816" s="87"/>
      <c r="T816" s="87"/>
      <c r="U816" s="88"/>
      <c r="AT816" s="17" t="s">
        <v>158</v>
      </c>
      <c r="AU816" s="17" t="s">
        <v>171</v>
      </c>
    </row>
    <row r="817" s="1" customFormat="1">
      <c r="B817" s="39"/>
      <c r="C817" s="40"/>
      <c r="D817" s="244" t="s">
        <v>160</v>
      </c>
      <c r="E817" s="40"/>
      <c r="F817" s="247" t="s">
        <v>858</v>
      </c>
      <c r="G817" s="40"/>
      <c r="H817" s="40"/>
      <c r="I817" s="150"/>
      <c r="J817" s="40"/>
      <c r="K817" s="40"/>
      <c r="L817" s="44"/>
      <c r="M817" s="246"/>
      <c r="N817" s="87"/>
      <c r="O817" s="87"/>
      <c r="P817" s="87"/>
      <c r="Q817" s="87"/>
      <c r="R817" s="87"/>
      <c r="S817" s="87"/>
      <c r="T817" s="87"/>
      <c r="U817" s="88"/>
      <c r="AT817" s="17" t="s">
        <v>160</v>
      </c>
      <c r="AU817" s="17" t="s">
        <v>171</v>
      </c>
    </row>
    <row r="818" s="12" customFormat="1">
      <c r="B818" s="248"/>
      <c r="C818" s="249"/>
      <c r="D818" s="244" t="s">
        <v>162</v>
      </c>
      <c r="E818" s="250" t="s">
        <v>1</v>
      </c>
      <c r="F818" s="251" t="s">
        <v>965</v>
      </c>
      <c r="G818" s="249"/>
      <c r="H818" s="250" t="s">
        <v>1</v>
      </c>
      <c r="I818" s="252"/>
      <c r="J818" s="249"/>
      <c r="K818" s="249"/>
      <c r="L818" s="253"/>
      <c r="M818" s="254"/>
      <c r="N818" s="255"/>
      <c r="O818" s="255"/>
      <c r="P818" s="255"/>
      <c r="Q818" s="255"/>
      <c r="R818" s="255"/>
      <c r="S818" s="255"/>
      <c r="T818" s="255"/>
      <c r="U818" s="256"/>
      <c r="AT818" s="257" t="s">
        <v>162</v>
      </c>
      <c r="AU818" s="257" t="s">
        <v>171</v>
      </c>
      <c r="AV818" s="12" t="s">
        <v>23</v>
      </c>
      <c r="AW818" s="12" t="s">
        <v>48</v>
      </c>
      <c r="AX818" s="12" t="s">
        <v>91</v>
      </c>
      <c r="AY818" s="257" t="s">
        <v>148</v>
      </c>
    </row>
    <row r="819" s="13" customFormat="1">
      <c r="B819" s="258"/>
      <c r="C819" s="259"/>
      <c r="D819" s="244" t="s">
        <v>162</v>
      </c>
      <c r="E819" s="260" t="s">
        <v>1</v>
      </c>
      <c r="F819" s="261" t="s">
        <v>339</v>
      </c>
      <c r="G819" s="259"/>
      <c r="H819" s="262">
        <v>28</v>
      </c>
      <c r="I819" s="263"/>
      <c r="J819" s="259"/>
      <c r="K819" s="259"/>
      <c r="L819" s="264"/>
      <c r="M819" s="265"/>
      <c r="N819" s="266"/>
      <c r="O819" s="266"/>
      <c r="P819" s="266"/>
      <c r="Q819" s="266"/>
      <c r="R819" s="266"/>
      <c r="S819" s="266"/>
      <c r="T819" s="266"/>
      <c r="U819" s="267"/>
      <c r="AT819" s="268" t="s">
        <v>162</v>
      </c>
      <c r="AU819" s="268" t="s">
        <v>171</v>
      </c>
      <c r="AV819" s="13" t="s">
        <v>98</v>
      </c>
      <c r="AW819" s="13" t="s">
        <v>48</v>
      </c>
      <c r="AX819" s="13" t="s">
        <v>91</v>
      </c>
      <c r="AY819" s="268" t="s">
        <v>148</v>
      </c>
    </row>
    <row r="820" s="1" customFormat="1" ht="24" customHeight="1">
      <c r="B820" s="39"/>
      <c r="C820" s="231" t="s">
        <v>975</v>
      </c>
      <c r="D820" s="231" t="s">
        <v>151</v>
      </c>
      <c r="E820" s="232" t="s">
        <v>483</v>
      </c>
      <c r="F820" s="233" t="s">
        <v>484</v>
      </c>
      <c r="G820" s="234" t="s">
        <v>202</v>
      </c>
      <c r="H820" s="235">
        <v>79.012</v>
      </c>
      <c r="I820" s="236"/>
      <c r="J820" s="237">
        <f>ROUND(I820*H820,2)</f>
        <v>0</v>
      </c>
      <c r="K820" s="233" t="s">
        <v>155</v>
      </c>
      <c r="L820" s="44"/>
      <c r="M820" s="238" t="s">
        <v>1</v>
      </c>
      <c r="N820" s="239" t="s">
        <v>56</v>
      </c>
      <c r="O820" s="87"/>
      <c r="P820" s="240">
        <f>O820*H820</f>
        <v>0</v>
      </c>
      <c r="Q820" s="240">
        <v>0</v>
      </c>
      <c r="R820" s="240">
        <f>Q820*H820</f>
        <v>0</v>
      </c>
      <c r="S820" s="240">
        <v>0</v>
      </c>
      <c r="T820" s="240">
        <f>S820*H820</f>
        <v>0</v>
      </c>
      <c r="U820" s="241" t="s">
        <v>1</v>
      </c>
      <c r="AR820" s="242" t="s">
        <v>156</v>
      </c>
      <c r="AT820" s="242" t="s">
        <v>151</v>
      </c>
      <c r="AU820" s="242" t="s">
        <v>171</v>
      </c>
      <c r="AY820" s="17" t="s">
        <v>148</v>
      </c>
      <c r="BE820" s="243">
        <f>IF(N820="základní",J820,0)</f>
        <v>0</v>
      </c>
      <c r="BF820" s="243">
        <f>IF(N820="snížená",J820,0)</f>
        <v>0</v>
      </c>
      <c r="BG820" s="243">
        <f>IF(N820="zákl. přenesená",J820,0)</f>
        <v>0</v>
      </c>
      <c r="BH820" s="243">
        <f>IF(N820="sníž. přenesená",J820,0)</f>
        <v>0</v>
      </c>
      <c r="BI820" s="243">
        <f>IF(N820="nulová",J820,0)</f>
        <v>0</v>
      </c>
      <c r="BJ820" s="17" t="s">
        <v>23</v>
      </c>
      <c r="BK820" s="243">
        <f>ROUND(I820*H820,2)</f>
        <v>0</v>
      </c>
      <c r="BL820" s="17" t="s">
        <v>156</v>
      </c>
      <c r="BM820" s="242" t="s">
        <v>976</v>
      </c>
    </row>
    <row r="821" s="1" customFormat="1">
      <c r="B821" s="39"/>
      <c r="C821" s="40"/>
      <c r="D821" s="244" t="s">
        <v>158</v>
      </c>
      <c r="E821" s="40"/>
      <c r="F821" s="245" t="s">
        <v>486</v>
      </c>
      <c r="G821" s="40"/>
      <c r="H821" s="40"/>
      <c r="I821" s="150"/>
      <c r="J821" s="40"/>
      <c r="K821" s="40"/>
      <c r="L821" s="44"/>
      <c r="M821" s="246"/>
      <c r="N821" s="87"/>
      <c r="O821" s="87"/>
      <c r="P821" s="87"/>
      <c r="Q821" s="87"/>
      <c r="R821" s="87"/>
      <c r="S821" s="87"/>
      <c r="T821" s="87"/>
      <c r="U821" s="88"/>
      <c r="AT821" s="17" t="s">
        <v>158</v>
      </c>
      <c r="AU821" s="17" t="s">
        <v>171</v>
      </c>
    </row>
    <row r="822" s="1" customFormat="1">
      <c r="B822" s="39"/>
      <c r="C822" s="40"/>
      <c r="D822" s="244" t="s">
        <v>160</v>
      </c>
      <c r="E822" s="40"/>
      <c r="F822" s="247" t="s">
        <v>487</v>
      </c>
      <c r="G822" s="40"/>
      <c r="H822" s="40"/>
      <c r="I822" s="150"/>
      <c r="J822" s="40"/>
      <c r="K822" s="40"/>
      <c r="L822" s="44"/>
      <c r="M822" s="246"/>
      <c r="N822" s="87"/>
      <c r="O822" s="87"/>
      <c r="P822" s="87"/>
      <c r="Q822" s="87"/>
      <c r="R822" s="87"/>
      <c r="S822" s="87"/>
      <c r="T822" s="87"/>
      <c r="U822" s="88"/>
      <c r="AT822" s="17" t="s">
        <v>160</v>
      </c>
      <c r="AU822" s="17" t="s">
        <v>171</v>
      </c>
    </row>
    <row r="823" s="12" customFormat="1">
      <c r="B823" s="248"/>
      <c r="C823" s="249"/>
      <c r="D823" s="244" t="s">
        <v>162</v>
      </c>
      <c r="E823" s="250" t="s">
        <v>1</v>
      </c>
      <c r="F823" s="251" t="s">
        <v>958</v>
      </c>
      <c r="G823" s="249"/>
      <c r="H823" s="250" t="s">
        <v>1</v>
      </c>
      <c r="I823" s="252"/>
      <c r="J823" s="249"/>
      <c r="K823" s="249"/>
      <c r="L823" s="253"/>
      <c r="M823" s="254"/>
      <c r="N823" s="255"/>
      <c r="O823" s="255"/>
      <c r="P823" s="255"/>
      <c r="Q823" s="255"/>
      <c r="R823" s="255"/>
      <c r="S823" s="255"/>
      <c r="T823" s="255"/>
      <c r="U823" s="256"/>
      <c r="AT823" s="257" t="s">
        <v>162</v>
      </c>
      <c r="AU823" s="257" t="s">
        <v>171</v>
      </c>
      <c r="AV823" s="12" t="s">
        <v>23</v>
      </c>
      <c r="AW823" s="12" t="s">
        <v>48</v>
      </c>
      <c r="AX823" s="12" t="s">
        <v>91</v>
      </c>
      <c r="AY823" s="257" t="s">
        <v>148</v>
      </c>
    </row>
    <row r="824" s="13" customFormat="1">
      <c r="B824" s="258"/>
      <c r="C824" s="259"/>
      <c r="D824" s="244" t="s">
        <v>162</v>
      </c>
      <c r="E824" s="260" t="s">
        <v>1</v>
      </c>
      <c r="F824" s="261" t="s">
        <v>977</v>
      </c>
      <c r="G824" s="259"/>
      <c r="H824" s="262">
        <v>0.14000000000000001</v>
      </c>
      <c r="I824" s="263"/>
      <c r="J824" s="259"/>
      <c r="K824" s="259"/>
      <c r="L824" s="264"/>
      <c r="M824" s="265"/>
      <c r="N824" s="266"/>
      <c r="O824" s="266"/>
      <c r="P824" s="266"/>
      <c r="Q824" s="266"/>
      <c r="R824" s="266"/>
      <c r="S824" s="266"/>
      <c r="T824" s="266"/>
      <c r="U824" s="267"/>
      <c r="AT824" s="268" t="s">
        <v>162</v>
      </c>
      <c r="AU824" s="268" t="s">
        <v>171</v>
      </c>
      <c r="AV824" s="13" t="s">
        <v>98</v>
      </c>
      <c r="AW824" s="13" t="s">
        <v>48</v>
      </c>
      <c r="AX824" s="13" t="s">
        <v>91</v>
      </c>
      <c r="AY824" s="268" t="s">
        <v>148</v>
      </c>
    </row>
    <row r="825" s="12" customFormat="1">
      <c r="B825" s="248"/>
      <c r="C825" s="249"/>
      <c r="D825" s="244" t="s">
        <v>162</v>
      </c>
      <c r="E825" s="250" t="s">
        <v>1</v>
      </c>
      <c r="F825" s="251" t="s">
        <v>978</v>
      </c>
      <c r="G825" s="249"/>
      <c r="H825" s="250" t="s">
        <v>1</v>
      </c>
      <c r="I825" s="252"/>
      <c r="J825" s="249"/>
      <c r="K825" s="249"/>
      <c r="L825" s="253"/>
      <c r="M825" s="254"/>
      <c r="N825" s="255"/>
      <c r="O825" s="255"/>
      <c r="P825" s="255"/>
      <c r="Q825" s="255"/>
      <c r="R825" s="255"/>
      <c r="S825" s="255"/>
      <c r="T825" s="255"/>
      <c r="U825" s="256"/>
      <c r="AT825" s="257" t="s">
        <v>162</v>
      </c>
      <c r="AU825" s="257" t="s">
        <v>171</v>
      </c>
      <c r="AV825" s="12" t="s">
        <v>23</v>
      </c>
      <c r="AW825" s="12" t="s">
        <v>48</v>
      </c>
      <c r="AX825" s="12" t="s">
        <v>91</v>
      </c>
      <c r="AY825" s="257" t="s">
        <v>148</v>
      </c>
    </row>
    <row r="826" s="13" customFormat="1">
      <c r="B826" s="258"/>
      <c r="C826" s="259"/>
      <c r="D826" s="244" t="s">
        <v>162</v>
      </c>
      <c r="E826" s="260" t="s">
        <v>1</v>
      </c>
      <c r="F826" s="261" t="s">
        <v>979</v>
      </c>
      <c r="G826" s="259"/>
      <c r="H826" s="262">
        <v>5.2000000000000002</v>
      </c>
      <c r="I826" s="263"/>
      <c r="J826" s="259"/>
      <c r="K826" s="259"/>
      <c r="L826" s="264"/>
      <c r="M826" s="265"/>
      <c r="N826" s="266"/>
      <c r="O826" s="266"/>
      <c r="P826" s="266"/>
      <c r="Q826" s="266"/>
      <c r="R826" s="266"/>
      <c r="S826" s="266"/>
      <c r="T826" s="266"/>
      <c r="U826" s="267"/>
      <c r="AT826" s="268" t="s">
        <v>162</v>
      </c>
      <c r="AU826" s="268" t="s">
        <v>171</v>
      </c>
      <c r="AV826" s="13" t="s">
        <v>98</v>
      </c>
      <c r="AW826" s="13" t="s">
        <v>48</v>
      </c>
      <c r="AX826" s="13" t="s">
        <v>91</v>
      </c>
      <c r="AY826" s="268" t="s">
        <v>148</v>
      </c>
    </row>
    <row r="827" s="12" customFormat="1">
      <c r="B827" s="248"/>
      <c r="C827" s="249"/>
      <c r="D827" s="244" t="s">
        <v>162</v>
      </c>
      <c r="E827" s="250" t="s">
        <v>1</v>
      </c>
      <c r="F827" s="251" t="s">
        <v>980</v>
      </c>
      <c r="G827" s="249"/>
      <c r="H827" s="250" t="s">
        <v>1</v>
      </c>
      <c r="I827" s="252"/>
      <c r="J827" s="249"/>
      <c r="K827" s="249"/>
      <c r="L827" s="253"/>
      <c r="M827" s="254"/>
      <c r="N827" s="255"/>
      <c r="O827" s="255"/>
      <c r="P827" s="255"/>
      <c r="Q827" s="255"/>
      <c r="R827" s="255"/>
      <c r="S827" s="255"/>
      <c r="T827" s="255"/>
      <c r="U827" s="256"/>
      <c r="AT827" s="257" t="s">
        <v>162</v>
      </c>
      <c r="AU827" s="257" t="s">
        <v>171</v>
      </c>
      <c r="AV827" s="12" t="s">
        <v>23</v>
      </c>
      <c r="AW827" s="12" t="s">
        <v>48</v>
      </c>
      <c r="AX827" s="12" t="s">
        <v>91</v>
      </c>
      <c r="AY827" s="257" t="s">
        <v>148</v>
      </c>
    </row>
    <row r="828" s="13" customFormat="1">
      <c r="B828" s="258"/>
      <c r="C828" s="259"/>
      <c r="D828" s="244" t="s">
        <v>162</v>
      </c>
      <c r="E828" s="260" t="s">
        <v>1</v>
      </c>
      <c r="F828" s="261" t="s">
        <v>981</v>
      </c>
      <c r="G828" s="259"/>
      <c r="H828" s="262">
        <v>0.40000000000000002</v>
      </c>
      <c r="I828" s="263"/>
      <c r="J828" s="259"/>
      <c r="K828" s="259"/>
      <c r="L828" s="264"/>
      <c r="M828" s="265"/>
      <c r="N828" s="266"/>
      <c r="O828" s="266"/>
      <c r="P828" s="266"/>
      <c r="Q828" s="266"/>
      <c r="R828" s="266"/>
      <c r="S828" s="266"/>
      <c r="T828" s="266"/>
      <c r="U828" s="267"/>
      <c r="AT828" s="268" t="s">
        <v>162</v>
      </c>
      <c r="AU828" s="268" t="s">
        <v>171</v>
      </c>
      <c r="AV828" s="13" t="s">
        <v>98</v>
      </c>
      <c r="AW828" s="13" t="s">
        <v>48</v>
      </c>
      <c r="AX828" s="13" t="s">
        <v>91</v>
      </c>
      <c r="AY828" s="268" t="s">
        <v>148</v>
      </c>
    </row>
    <row r="829" s="12" customFormat="1">
      <c r="B829" s="248"/>
      <c r="C829" s="249"/>
      <c r="D829" s="244" t="s">
        <v>162</v>
      </c>
      <c r="E829" s="250" t="s">
        <v>1</v>
      </c>
      <c r="F829" s="251" t="s">
        <v>982</v>
      </c>
      <c r="G829" s="249"/>
      <c r="H829" s="250" t="s">
        <v>1</v>
      </c>
      <c r="I829" s="252"/>
      <c r="J829" s="249"/>
      <c r="K829" s="249"/>
      <c r="L829" s="253"/>
      <c r="M829" s="254"/>
      <c r="N829" s="255"/>
      <c r="O829" s="255"/>
      <c r="P829" s="255"/>
      <c r="Q829" s="255"/>
      <c r="R829" s="255"/>
      <c r="S829" s="255"/>
      <c r="T829" s="255"/>
      <c r="U829" s="256"/>
      <c r="AT829" s="257" t="s">
        <v>162</v>
      </c>
      <c r="AU829" s="257" t="s">
        <v>171</v>
      </c>
      <c r="AV829" s="12" t="s">
        <v>23</v>
      </c>
      <c r="AW829" s="12" t="s">
        <v>48</v>
      </c>
      <c r="AX829" s="12" t="s">
        <v>91</v>
      </c>
      <c r="AY829" s="257" t="s">
        <v>148</v>
      </c>
    </row>
    <row r="830" s="13" customFormat="1">
      <c r="B830" s="258"/>
      <c r="C830" s="259"/>
      <c r="D830" s="244" t="s">
        <v>162</v>
      </c>
      <c r="E830" s="260" t="s">
        <v>1</v>
      </c>
      <c r="F830" s="261" t="s">
        <v>983</v>
      </c>
      <c r="G830" s="259"/>
      <c r="H830" s="262">
        <v>16.605</v>
      </c>
      <c r="I830" s="263"/>
      <c r="J830" s="259"/>
      <c r="K830" s="259"/>
      <c r="L830" s="264"/>
      <c r="M830" s="265"/>
      <c r="N830" s="266"/>
      <c r="O830" s="266"/>
      <c r="P830" s="266"/>
      <c r="Q830" s="266"/>
      <c r="R830" s="266"/>
      <c r="S830" s="266"/>
      <c r="T830" s="266"/>
      <c r="U830" s="267"/>
      <c r="AT830" s="268" t="s">
        <v>162</v>
      </c>
      <c r="AU830" s="268" t="s">
        <v>171</v>
      </c>
      <c r="AV830" s="13" t="s">
        <v>98</v>
      </c>
      <c r="AW830" s="13" t="s">
        <v>48</v>
      </c>
      <c r="AX830" s="13" t="s">
        <v>91</v>
      </c>
      <c r="AY830" s="268" t="s">
        <v>148</v>
      </c>
    </row>
    <row r="831" s="13" customFormat="1">
      <c r="B831" s="258"/>
      <c r="C831" s="259"/>
      <c r="D831" s="244" t="s">
        <v>162</v>
      </c>
      <c r="E831" s="260" t="s">
        <v>1</v>
      </c>
      <c r="F831" s="261" t="s">
        <v>984</v>
      </c>
      <c r="G831" s="259"/>
      <c r="H831" s="262">
        <v>5.8319999999999999</v>
      </c>
      <c r="I831" s="263"/>
      <c r="J831" s="259"/>
      <c r="K831" s="259"/>
      <c r="L831" s="264"/>
      <c r="M831" s="265"/>
      <c r="N831" s="266"/>
      <c r="O831" s="266"/>
      <c r="P831" s="266"/>
      <c r="Q831" s="266"/>
      <c r="R831" s="266"/>
      <c r="S831" s="266"/>
      <c r="T831" s="266"/>
      <c r="U831" s="267"/>
      <c r="AT831" s="268" t="s">
        <v>162</v>
      </c>
      <c r="AU831" s="268" t="s">
        <v>171</v>
      </c>
      <c r="AV831" s="13" t="s">
        <v>98</v>
      </c>
      <c r="AW831" s="13" t="s">
        <v>48</v>
      </c>
      <c r="AX831" s="13" t="s">
        <v>91</v>
      </c>
      <c r="AY831" s="268" t="s">
        <v>148</v>
      </c>
    </row>
    <row r="832" s="12" customFormat="1">
      <c r="B832" s="248"/>
      <c r="C832" s="249"/>
      <c r="D832" s="244" t="s">
        <v>162</v>
      </c>
      <c r="E832" s="250" t="s">
        <v>1</v>
      </c>
      <c r="F832" s="251" t="s">
        <v>938</v>
      </c>
      <c r="G832" s="249"/>
      <c r="H832" s="250" t="s">
        <v>1</v>
      </c>
      <c r="I832" s="252"/>
      <c r="J832" s="249"/>
      <c r="K832" s="249"/>
      <c r="L832" s="253"/>
      <c r="M832" s="254"/>
      <c r="N832" s="255"/>
      <c r="O832" s="255"/>
      <c r="P832" s="255"/>
      <c r="Q832" s="255"/>
      <c r="R832" s="255"/>
      <c r="S832" s="255"/>
      <c r="T832" s="255"/>
      <c r="U832" s="256"/>
      <c r="AT832" s="257" t="s">
        <v>162</v>
      </c>
      <c r="AU832" s="257" t="s">
        <v>171</v>
      </c>
      <c r="AV832" s="12" t="s">
        <v>23</v>
      </c>
      <c r="AW832" s="12" t="s">
        <v>48</v>
      </c>
      <c r="AX832" s="12" t="s">
        <v>91</v>
      </c>
      <c r="AY832" s="257" t="s">
        <v>148</v>
      </c>
    </row>
    <row r="833" s="13" customFormat="1">
      <c r="B833" s="258"/>
      <c r="C833" s="259"/>
      <c r="D833" s="244" t="s">
        <v>162</v>
      </c>
      <c r="E833" s="260" t="s">
        <v>1</v>
      </c>
      <c r="F833" s="261" t="s">
        <v>985</v>
      </c>
      <c r="G833" s="259"/>
      <c r="H833" s="262">
        <v>3.4710000000000001</v>
      </c>
      <c r="I833" s="263"/>
      <c r="J833" s="259"/>
      <c r="K833" s="259"/>
      <c r="L833" s="264"/>
      <c r="M833" s="265"/>
      <c r="N833" s="266"/>
      <c r="O833" s="266"/>
      <c r="P833" s="266"/>
      <c r="Q833" s="266"/>
      <c r="R833" s="266"/>
      <c r="S833" s="266"/>
      <c r="T833" s="266"/>
      <c r="U833" s="267"/>
      <c r="AT833" s="268" t="s">
        <v>162</v>
      </c>
      <c r="AU833" s="268" t="s">
        <v>171</v>
      </c>
      <c r="AV833" s="13" t="s">
        <v>98</v>
      </c>
      <c r="AW833" s="13" t="s">
        <v>48</v>
      </c>
      <c r="AX833" s="13" t="s">
        <v>91</v>
      </c>
      <c r="AY833" s="268" t="s">
        <v>148</v>
      </c>
    </row>
    <row r="834" s="13" customFormat="1">
      <c r="B834" s="258"/>
      <c r="C834" s="259"/>
      <c r="D834" s="244" t="s">
        <v>162</v>
      </c>
      <c r="E834" s="260" t="s">
        <v>1</v>
      </c>
      <c r="F834" s="261" t="s">
        <v>986</v>
      </c>
      <c r="G834" s="259"/>
      <c r="H834" s="262">
        <v>3.3562000000000003</v>
      </c>
      <c r="I834" s="263"/>
      <c r="J834" s="259"/>
      <c r="K834" s="259"/>
      <c r="L834" s="264"/>
      <c r="M834" s="265"/>
      <c r="N834" s="266"/>
      <c r="O834" s="266"/>
      <c r="P834" s="266"/>
      <c r="Q834" s="266"/>
      <c r="R834" s="266"/>
      <c r="S834" s="266"/>
      <c r="T834" s="266"/>
      <c r="U834" s="267"/>
      <c r="AT834" s="268" t="s">
        <v>162</v>
      </c>
      <c r="AU834" s="268" t="s">
        <v>171</v>
      </c>
      <c r="AV834" s="13" t="s">
        <v>98</v>
      </c>
      <c r="AW834" s="13" t="s">
        <v>48</v>
      </c>
      <c r="AX834" s="13" t="s">
        <v>91</v>
      </c>
      <c r="AY834" s="268" t="s">
        <v>148</v>
      </c>
    </row>
    <row r="835" s="13" customFormat="1">
      <c r="B835" s="258"/>
      <c r="C835" s="259"/>
      <c r="D835" s="244" t="s">
        <v>162</v>
      </c>
      <c r="E835" s="260" t="s">
        <v>1</v>
      </c>
      <c r="F835" s="261" t="s">
        <v>987</v>
      </c>
      <c r="G835" s="259"/>
      <c r="H835" s="262">
        <v>0.42480000000000001</v>
      </c>
      <c r="I835" s="263"/>
      <c r="J835" s="259"/>
      <c r="K835" s="259"/>
      <c r="L835" s="264"/>
      <c r="M835" s="265"/>
      <c r="N835" s="266"/>
      <c r="O835" s="266"/>
      <c r="P835" s="266"/>
      <c r="Q835" s="266"/>
      <c r="R835" s="266"/>
      <c r="S835" s="266"/>
      <c r="T835" s="266"/>
      <c r="U835" s="267"/>
      <c r="AT835" s="268" t="s">
        <v>162</v>
      </c>
      <c r="AU835" s="268" t="s">
        <v>171</v>
      </c>
      <c r="AV835" s="13" t="s">
        <v>98</v>
      </c>
      <c r="AW835" s="13" t="s">
        <v>48</v>
      </c>
      <c r="AX835" s="13" t="s">
        <v>91</v>
      </c>
      <c r="AY835" s="268" t="s">
        <v>148</v>
      </c>
    </row>
    <row r="836" s="12" customFormat="1">
      <c r="B836" s="248"/>
      <c r="C836" s="249"/>
      <c r="D836" s="244" t="s">
        <v>162</v>
      </c>
      <c r="E836" s="250" t="s">
        <v>1</v>
      </c>
      <c r="F836" s="251" t="s">
        <v>988</v>
      </c>
      <c r="G836" s="249"/>
      <c r="H836" s="250" t="s">
        <v>1</v>
      </c>
      <c r="I836" s="252"/>
      <c r="J836" s="249"/>
      <c r="K836" s="249"/>
      <c r="L836" s="253"/>
      <c r="M836" s="254"/>
      <c r="N836" s="255"/>
      <c r="O836" s="255"/>
      <c r="P836" s="255"/>
      <c r="Q836" s="255"/>
      <c r="R836" s="255"/>
      <c r="S836" s="255"/>
      <c r="T836" s="255"/>
      <c r="U836" s="256"/>
      <c r="AT836" s="257" t="s">
        <v>162</v>
      </c>
      <c r="AU836" s="257" t="s">
        <v>171</v>
      </c>
      <c r="AV836" s="12" t="s">
        <v>23</v>
      </c>
      <c r="AW836" s="12" t="s">
        <v>48</v>
      </c>
      <c r="AX836" s="12" t="s">
        <v>91</v>
      </c>
      <c r="AY836" s="257" t="s">
        <v>148</v>
      </c>
    </row>
    <row r="837" s="13" customFormat="1">
      <c r="B837" s="258"/>
      <c r="C837" s="259"/>
      <c r="D837" s="244" t="s">
        <v>162</v>
      </c>
      <c r="E837" s="260" t="s">
        <v>1</v>
      </c>
      <c r="F837" s="261" t="s">
        <v>989</v>
      </c>
      <c r="G837" s="259"/>
      <c r="H837" s="262">
        <v>20.280000000000001</v>
      </c>
      <c r="I837" s="263"/>
      <c r="J837" s="259"/>
      <c r="K837" s="259"/>
      <c r="L837" s="264"/>
      <c r="M837" s="265"/>
      <c r="N837" s="266"/>
      <c r="O837" s="266"/>
      <c r="P837" s="266"/>
      <c r="Q837" s="266"/>
      <c r="R837" s="266"/>
      <c r="S837" s="266"/>
      <c r="T837" s="266"/>
      <c r="U837" s="267"/>
      <c r="AT837" s="268" t="s">
        <v>162</v>
      </c>
      <c r="AU837" s="268" t="s">
        <v>171</v>
      </c>
      <c r="AV837" s="13" t="s">
        <v>98</v>
      </c>
      <c r="AW837" s="13" t="s">
        <v>48</v>
      </c>
      <c r="AX837" s="13" t="s">
        <v>91</v>
      </c>
      <c r="AY837" s="268" t="s">
        <v>148</v>
      </c>
    </row>
    <row r="838" s="12" customFormat="1">
      <c r="B838" s="248"/>
      <c r="C838" s="249"/>
      <c r="D838" s="244" t="s">
        <v>162</v>
      </c>
      <c r="E838" s="250" t="s">
        <v>1</v>
      </c>
      <c r="F838" s="251" t="s">
        <v>990</v>
      </c>
      <c r="G838" s="249"/>
      <c r="H838" s="250" t="s">
        <v>1</v>
      </c>
      <c r="I838" s="252"/>
      <c r="J838" s="249"/>
      <c r="K838" s="249"/>
      <c r="L838" s="253"/>
      <c r="M838" s="254"/>
      <c r="N838" s="255"/>
      <c r="O838" s="255"/>
      <c r="P838" s="255"/>
      <c r="Q838" s="255"/>
      <c r="R838" s="255"/>
      <c r="S838" s="255"/>
      <c r="T838" s="255"/>
      <c r="U838" s="256"/>
      <c r="AT838" s="257" t="s">
        <v>162</v>
      </c>
      <c r="AU838" s="257" t="s">
        <v>171</v>
      </c>
      <c r="AV838" s="12" t="s">
        <v>23</v>
      </c>
      <c r="AW838" s="12" t="s">
        <v>48</v>
      </c>
      <c r="AX838" s="12" t="s">
        <v>91</v>
      </c>
      <c r="AY838" s="257" t="s">
        <v>148</v>
      </c>
    </row>
    <row r="839" s="13" customFormat="1">
      <c r="B839" s="258"/>
      <c r="C839" s="259"/>
      <c r="D839" s="244" t="s">
        <v>162</v>
      </c>
      <c r="E839" s="260" t="s">
        <v>1</v>
      </c>
      <c r="F839" s="261" t="s">
        <v>991</v>
      </c>
      <c r="G839" s="259"/>
      <c r="H839" s="262">
        <v>11.984999999999999</v>
      </c>
      <c r="I839" s="263"/>
      <c r="J839" s="259"/>
      <c r="K839" s="259"/>
      <c r="L839" s="264"/>
      <c r="M839" s="265"/>
      <c r="N839" s="266"/>
      <c r="O839" s="266"/>
      <c r="P839" s="266"/>
      <c r="Q839" s="266"/>
      <c r="R839" s="266"/>
      <c r="S839" s="266"/>
      <c r="T839" s="266"/>
      <c r="U839" s="267"/>
      <c r="AT839" s="268" t="s">
        <v>162</v>
      </c>
      <c r="AU839" s="268" t="s">
        <v>171</v>
      </c>
      <c r="AV839" s="13" t="s">
        <v>98</v>
      </c>
      <c r="AW839" s="13" t="s">
        <v>48</v>
      </c>
      <c r="AX839" s="13" t="s">
        <v>91</v>
      </c>
      <c r="AY839" s="268" t="s">
        <v>148</v>
      </c>
    </row>
    <row r="840" s="12" customFormat="1">
      <c r="B840" s="248"/>
      <c r="C840" s="249"/>
      <c r="D840" s="244" t="s">
        <v>162</v>
      </c>
      <c r="E840" s="250" t="s">
        <v>1</v>
      </c>
      <c r="F840" s="251" t="s">
        <v>491</v>
      </c>
      <c r="G840" s="249"/>
      <c r="H840" s="250" t="s">
        <v>1</v>
      </c>
      <c r="I840" s="252"/>
      <c r="J840" s="249"/>
      <c r="K840" s="249"/>
      <c r="L840" s="253"/>
      <c r="M840" s="254"/>
      <c r="N840" s="255"/>
      <c r="O840" s="255"/>
      <c r="P840" s="255"/>
      <c r="Q840" s="255"/>
      <c r="R840" s="255"/>
      <c r="S840" s="255"/>
      <c r="T840" s="255"/>
      <c r="U840" s="256"/>
      <c r="AT840" s="257" t="s">
        <v>162</v>
      </c>
      <c r="AU840" s="257" t="s">
        <v>171</v>
      </c>
      <c r="AV840" s="12" t="s">
        <v>23</v>
      </c>
      <c r="AW840" s="12" t="s">
        <v>48</v>
      </c>
      <c r="AX840" s="12" t="s">
        <v>91</v>
      </c>
      <c r="AY840" s="257" t="s">
        <v>148</v>
      </c>
    </row>
    <row r="841" s="13" customFormat="1">
      <c r="B841" s="258"/>
      <c r="C841" s="259"/>
      <c r="D841" s="244" t="s">
        <v>162</v>
      </c>
      <c r="E841" s="260" t="s">
        <v>1</v>
      </c>
      <c r="F841" s="261" t="s">
        <v>992</v>
      </c>
      <c r="G841" s="259"/>
      <c r="H841" s="262">
        <v>2.6383999999999999</v>
      </c>
      <c r="I841" s="263"/>
      <c r="J841" s="259"/>
      <c r="K841" s="259"/>
      <c r="L841" s="264"/>
      <c r="M841" s="265"/>
      <c r="N841" s="266"/>
      <c r="O841" s="266"/>
      <c r="P841" s="266"/>
      <c r="Q841" s="266"/>
      <c r="R841" s="266"/>
      <c r="S841" s="266"/>
      <c r="T841" s="266"/>
      <c r="U841" s="267"/>
      <c r="AT841" s="268" t="s">
        <v>162</v>
      </c>
      <c r="AU841" s="268" t="s">
        <v>171</v>
      </c>
      <c r="AV841" s="13" t="s">
        <v>98</v>
      </c>
      <c r="AW841" s="13" t="s">
        <v>48</v>
      </c>
      <c r="AX841" s="13" t="s">
        <v>91</v>
      </c>
      <c r="AY841" s="268" t="s">
        <v>148</v>
      </c>
    </row>
    <row r="842" s="12" customFormat="1">
      <c r="B842" s="248"/>
      <c r="C842" s="249"/>
      <c r="D842" s="244" t="s">
        <v>162</v>
      </c>
      <c r="E842" s="250" t="s">
        <v>1</v>
      </c>
      <c r="F842" s="251" t="s">
        <v>494</v>
      </c>
      <c r="G842" s="249"/>
      <c r="H842" s="250" t="s">
        <v>1</v>
      </c>
      <c r="I842" s="252"/>
      <c r="J842" s="249"/>
      <c r="K842" s="249"/>
      <c r="L842" s="253"/>
      <c r="M842" s="254"/>
      <c r="N842" s="255"/>
      <c r="O842" s="255"/>
      <c r="P842" s="255"/>
      <c r="Q842" s="255"/>
      <c r="R842" s="255"/>
      <c r="S842" s="255"/>
      <c r="T842" s="255"/>
      <c r="U842" s="256"/>
      <c r="AT842" s="257" t="s">
        <v>162</v>
      </c>
      <c r="AU842" s="257" t="s">
        <v>171</v>
      </c>
      <c r="AV842" s="12" t="s">
        <v>23</v>
      </c>
      <c r="AW842" s="12" t="s">
        <v>48</v>
      </c>
      <c r="AX842" s="12" t="s">
        <v>91</v>
      </c>
      <c r="AY842" s="257" t="s">
        <v>148</v>
      </c>
    </row>
    <row r="843" s="13" customFormat="1">
      <c r="B843" s="258"/>
      <c r="C843" s="259"/>
      <c r="D843" s="244" t="s">
        <v>162</v>
      </c>
      <c r="E843" s="260" t="s">
        <v>1</v>
      </c>
      <c r="F843" s="261" t="s">
        <v>495</v>
      </c>
      <c r="G843" s="259"/>
      <c r="H843" s="262">
        <v>7.1500000000000004</v>
      </c>
      <c r="I843" s="263"/>
      <c r="J843" s="259"/>
      <c r="K843" s="259"/>
      <c r="L843" s="264"/>
      <c r="M843" s="265"/>
      <c r="N843" s="266"/>
      <c r="O843" s="266"/>
      <c r="P843" s="266"/>
      <c r="Q843" s="266"/>
      <c r="R843" s="266"/>
      <c r="S843" s="266"/>
      <c r="T843" s="266"/>
      <c r="U843" s="267"/>
      <c r="AT843" s="268" t="s">
        <v>162</v>
      </c>
      <c r="AU843" s="268" t="s">
        <v>171</v>
      </c>
      <c r="AV843" s="13" t="s">
        <v>98</v>
      </c>
      <c r="AW843" s="13" t="s">
        <v>48</v>
      </c>
      <c r="AX843" s="13" t="s">
        <v>91</v>
      </c>
      <c r="AY843" s="268" t="s">
        <v>148</v>
      </c>
    </row>
    <row r="844" s="13" customFormat="1">
      <c r="B844" s="258"/>
      <c r="C844" s="259"/>
      <c r="D844" s="244" t="s">
        <v>162</v>
      </c>
      <c r="E844" s="260" t="s">
        <v>1</v>
      </c>
      <c r="F844" s="261" t="s">
        <v>496</v>
      </c>
      <c r="G844" s="259"/>
      <c r="H844" s="262">
        <v>1.53</v>
      </c>
      <c r="I844" s="263"/>
      <c r="J844" s="259"/>
      <c r="K844" s="259"/>
      <c r="L844" s="264"/>
      <c r="M844" s="265"/>
      <c r="N844" s="266"/>
      <c r="O844" s="266"/>
      <c r="P844" s="266"/>
      <c r="Q844" s="266"/>
      <c r="R844" s="266"/>
      <c r="S844" s="266"/>
      <c r="T844" s="266"/>
      <c r="U844" s="267"/>
      <c r="AT844" s="268" t="s">
        <v>162</v>
      </c>
      <c r="AU844" s="268" t="s">
        <v>171</v>
      </c>
      <c r="AV844" s="13" t="s">
        <v>98</v>
      </c>
      <c r="AW844" s="13" t="s">
        <v>48</v>
      </c>
      <c r="AX844" s="13" t="s">
        <v>91</v>
      </c>
      <c r="AY844" s="268" t="s">
        <v>148</v>
      </c>
    </row>
    <row r="845" s="1" customFormat="1" ht="24" customHeight="1">
      <c r="B845" s="39"/>
      <c r="C845" s="231" t="s">
        <v>993</v>
      </c>
      <c r="D845" s="231" t="s">
        <v>151</v>
      </c>
      <c r="E845" s="232" t="s">
        <v>498</v>
      </c>
      <c r="F845" s="233" t="s">
        <v>499</v>
      </c>
      <c r="G845" s="234" t="s">
        <v>202</v>
      </c>
      <c r="H845" s="235">
        <v>26.835999999999999</v>
      </c>
      <c r="I845" s="236"/>
      <c r="J845" s="237">
        <f>ROUND(I845*H845,2)</f>
        <v>0</v>
      </c>
      <c r="K845" s="233" t="s">
        <v>155</v>
      </c>
      <c r="L845" s="44"/>
      <c r="M845" s="238" t="s">
        <v>1</v>
      </c>
      <c r="N845" s="239" t="s">
        <v>56</v>
      </c>
      <c r="O845" s="87"/>
      <c r="P845" s="240">
        <f>O845*H845</f>
        <v>0</v>
      </c>
      <c r="Q845" s="240">
        <v>0</v>
      </c>
      <c r="R845" s="240">
        <f>Q845*H845</f>
        <v>0</v>
      </c>
      <c r="S845" s="240">
        <v>0</v>
      </c>
      <c r="T845" s="240">
        <f>S845*H845</f>
        <v>0</v>
      </c>
      <c r="U845" s="241" t="s">
        <v>1</v>
      </c>
      <c r="AR845" s="242" t="s">
        <v>156</v>
      </c>
      <c r="AT845" s="242" t="s">
        <v>151</v>
      </c>
      <c r="AU845" s="242" t="s">
        <v>171</v>
      </c>
      <c r="AY845" s="17" t="s">
        <v>148</v>
      </c>
      <c r="BE845" s="243">
        <f>IF(N845="základní",J845,0)</f>
        <v>0</v>
      </c>
      <c r="BF845" s="243">
        <f>IF(N845="snížená",J845,0)</f>
        <v>0</v>
      </c>
      <c r="BG845" s="243">
        <f>IF(N845="zákl. přenesená",J845,0)</f>
        <v>0</v>
      </c>
      <c r="BH845" s="243">
        <f>IF(N845="sníž. přenesená",J845,0)</f>
        <v>0</v>
      </c>
      <c r="BI845" s="243">
        <f>IF(N845="nulová",J845,0)</f>
        <v>0</v>
      </c>
      <c r="BJ845" s="17" t="s">
        <v>23</v>
      </c>
      <c r="BK845" s="243">
        <f>ROUND(I845*H845,2)</f>
        <v>0</v>
      </c>
      <c r="BL845" s="17" t="s">
        <v>156</v>
      </c>
      <c r="BM845" s="242" t="s">
        <v>994</v>
      </c>
    </row>
    <row r="846" s="1" customFormat="1">
      <c r="B846" s="39"/>
      <c r="C846" s="40"/>
      <c r="D846" s="244" t="s">
        <v>158</v>
      </c>
      <c r="E846" s="40"/>
      <c r="F846" s="245" t="s">
        <v>501</v>
      </c>
      <c r="G846" s="40"/>
      <c r="H846" s="40"/>
      <c r="I846" s="150"/>
      <c r="J846" s="40"/>
      <c r="K846" s="40"/>
      <c r="L846" s="44"/>
      <c r="M846" s="246"/>
      <c r="N846" s="87"/>
      <c r="O846" s="87"/>
      <c r="P846" s="87"/>
      <c r="Q846" s="87"/>
      <c r="R846" s="87"/>
      <c r="S846" s="87"/>
      <c r="T846" s="87"/>
      <c r="U846" s="88"/>
      <c r="AT846" s="17" t="s">
        <v>158</v>
      </c>
      <c r="AU846" s="17" t="s">
        <v>171</v>
      </c>
    </row>
    <row r="847" s="1" customFormat="1">
      <c r="B847" s="39"/>
      <c r="C847" s="40"/>
      <c r="D847" s="244" t="s">
        <v>160</v>
      </c>
      <c r="E847" s="40"/>
      <c r="F847" s="247" t="s">
        <v>502</v>
      </c>
      <c r="G847" s="40"/>
      <c r="H847" s="40"/>
      <c r="I847" s="150"/>
      <c r="J847" s="40"/>
      <c r="K847" s="40"/>
      <c r="L847" s="44"/>
      <c r="M847" s="246"/>
      <c r="N847" s="87"/>
      <c r="O847" s="87"/>
      <c r="P847" s="87"/>
      <c r="Q847" s="87"/>
      <c r="R847" s="87"/>
      <c r="S847" s="87"/>
      <c r="T847" s="87"/>
      <c r="U847" s="88"/>
      <c r="AT847" s="17" t="s">
        <v>160</v>
      </c>
      <c r="AU847" s="17" t="s">
        <v>171</v>
      </c>
    </row>
    <row r="848" s="12" customFormat="1">
      <c r="B848" s="248"/>
      <c r="C848" s="249"/>
      <c r="D848" s="244" t="s">
        <v>162</v>
      </c>
      <c r="E848" s="250" t="s">
        <v>1</v>
      </c>
      <c r="F848" s="251" t="s">
        <v>938</v>
      </c>
      <c r="G848" s="249"/>
      <c r="H848" s="250" t="s">
        <v>1</v>
      </c>
      <c r="I848" s="252"/>
      <c r="J848" s="249"/>
      <c r="K848" s="249"/>
      <c r="L848" s="253"/>
      <c r="M848" s="254"/>
      <c r="N848" s="255"/>
      <c r="O848" s="255"/>
      <c r="P848" s="255"/>
      <c r="Q848" s="255"/>
      <c r="R848" s="255"/>
      <c r="S848" s="255"/>
      <c r="T848" s="255"/>
      <c r="U848" s="256"/>
      <c r="AT848" s="257" t="s">
        <v>162</v>
      </c>
      <c r="AU848" s="257" t="s">
        <v>171</v>
      </c>
      <c r="AV848" s="12" t="s">
        <v>23</v>
      </c>
      <c r="AW848" s="12" t="s">
        <v>48</v>
      </c>
      <c r="AX848" s="12" t="s">
        <v>91</v>
      </c>
      <c r="AY848" s="257" t="s">
        <v>148</v>
      </c>
    </row>
    <row r="849" s="13" customFormat="1">
      <c r="B849" s="258"/>
      <c r="C849" s="259"/>
      <c r="D849" s="244" t="s">
        <v>162</v>
      </c>
      <c r="E849" s="260" t="s">
        <v>1</v>
      </c>
      <c r="F849" s="261" t="s">
        <v>985</v>
      </c>
      <c r="G849" s="259"/>
      <c r="H849" s="262">
        <v>3.4710000000000001</v>
      </c>
      <c r="I849" s="263"/>
      <c r="J849" s="259"/>
      <c r="K849" s="259"/>
      <c r="L849" s="264"/>
      <c r="M849" s="265"/>
      <c r="N849" s="266"/>
      <c r="O849" s="266"/>
      <c r="P849" s="266"/>
      <c r="Q849" s="266"/>
      <c r="R849" s="266"/>
      <c r="S849" s="266"/>
      <c r="T849" s="266"/>
      <c r="U849" s="267"/>
      <c r="AT849" s="268" t="s">
        <v>162</v>
      </c>
      <c r="AU849" s="268" t="s">
        <v>171</v>
      </c>
      <c r="AV849" s="13" t="s">
        <v>98</v>
      </c>
      <c r="AW849" s="13" t="s">
        <v>48</v>
      </c>
      <c r="AX849" s="13" t="s">
        <v>91</v>
      </c>
      <c r="AY849" s="268" t="s">
        <v>148</v>
      </c>
    </row>
    <row r="850" s="13" customFormat="1">
      <c r="B850" s="258"/>
      <c r="C850" s="259"/>
      <c r="D850" s="244" t="s">
        <v>162</v>
      </c>
      <c r="E850" s="260" t="s">
        <v>1</v>
      </c>
      <c r="F850" s="261" t="s">
        <v>986</v>
      </c>
      <c r="G850" s="259"/>
      <c r="H850" s="262">
        <v>3.3562000000000003</v>
      </c>
      <c r="I850" s="263"/>
      <c r="J850" s="259"/>
      <c r="K850" s="259"/>
      <c r="L850" s="264"/>
      <c r="M850" s="265"/>
      <c r="N850" s="266"/>
      <c r="O850" s="266"/>
      <c r="P850" s="266"/>
      <c r="Q850" s="266"/>
      <c r="R850" s="266"/>
      <c r="S850" s="266"/>
      <c r="T850" s="266"/>
      <c r="U850" s="267"/>
      <c r="AT850" s="268" t="s">
        <v>162</v>
      </c>
      <c r="AU850" s="268" t="s">
        <v>171</v>
      </c>
      <c r="AV850" s="13" t="s">
        <v>98</v>
      </c>
      <c r="AW850" s="13" t="s">
        <v>48</v>
      </c>
      <c r="AX850" s="13" t="s">
        <v>91</v>
      </c>
      <c r="AY850" s="268" t="s">
        <v>148</v>
      </c>
    </row>
    <row r="851" s="12" customFormat="1">
      <c r="B851" s="248"/>
      <c r="C851" s="249"/>
      <c r="D851" s="244" t="s">
        <v>162</v>
      </c>
      <c r="E851" s="250" t="s">
        <v>1</v>
      </c>
      <c r="F851" s="251" t="s">
        <v>988</v>
      </c>
      <c r="G851" s="249"/>
      <c r="H851" s="250" t="s">
        <v>1</v>
      </c>
      <c r="I851" s="252"/>
      <c r="J851" s="249"/>
      <c r="K851" s="249"/>
      <c r="L851" s="253"/>
      <c r="M851" s="254"/>
      <c r="N851" s="255"/>
      <c r="O851" s="255"/>
      <c r="P851" s="255"/>
      <c r="Q851" s="255"/>
      <c r="R851" s="255"/>
      <c r="S851" s="255"/>
      <c r="T851" s="255"/>
      <c r="U851" s="256"/>
      <c r="AT851" s="257" t="s">
        <v>162</v>
      </c>
      <c r="AU851" s="257" t="s">
        <v>171</v>
      </c>
      <c r="AV851" s="12" t="s">
        <v>23</v>
      </c>
      <c r="AW851" s="12" t="s">
        <v>48</v>
      </c>
      <c r="AX851" s="12" t="s">
        <v>91</v>
      </c>
      <c r="AY851" s="257" t="s">
        <v>148</v>
      </c>
    </row>
    <row r="852" s="13" customFormat="1">
      <c r="B852" s="258"/>
      <c r="C852" s="259"/>
      <c r="D852" s="244" t="s">
        <v>162</v>
      </c>
      <c r="E852" s="260" t="s">
        <v>1</v>
      </c>
      <c r="F852" s="261" t="s">
        <v>995</v>
      </c>
      <c r="G852" s="259"/>
      <c r="H852" s="262">
        <v>7.6699999999999999</v>
      </c>
      <c r="I852" s="263"/>
      <c r="J852" s="259"/>
      <c r="K852" s="259"/>
      <c r="L852" s="264"/>
      <c r="M852" s="265"/>
      <c r="N852" s="266"/>
      <c r="O852" s="266"/>
      <c r="P852" s="266"/>
      <c r="Q852" s="266"/>
      <c r="R852" s="266"/>
      <c r="S852" s="266"/>
      <c r="T852" s="266"/>
      <c r="U852" s="267"/>
      <c r="AT852" s="268" t="s">
        <v>162</v>
      </c>
      <c r="AU852" s="268" t="s">
        <v>171</v>
      </c>
      <c r="AV852" s="13" t="s">
        <v>98</v>
      </c>
      <c r="AW852" s="13" t="s">
        <v>48</v>
      </c>
      <c r="AX852" s="13" t="s">
        <v>91</v>
      </c>
      <c r="AY852" s="268" t="s">
        <v>148</v>
      </c>
    </row>
    <row r="853" s="12" customFormat="1">
      <c r="B853" s="248"/>
      <c r="C853" s="249"/>
      <c r="D853" s="244" t="s">
        <v>162</v>
      </c>
      <c r="E853" s="250" t="s">
        <v>1</v>
      </c>
      <c r="F853" s="251" t="s">
        <v>990</v>
      </c>
      <c r="G853" s="249"/>
      <c r="H853" s="250" t="s">
        <v>1</v>
      </c>
      <c r="I853" s="252"/>
      <c r="J853" s="249"/>
      <c r="K853" s="249"/>
      <c r="L853" s="253"/>
      <c r="M853" s="254"/>
      <c r="N853" s="255"/>
      <c r="O853" s="255"/>
      <c r="P853" s="255"/>
      <c r="Q853" s="255"/>
      <c r="R853" s="255"/>
      <c r="S853" s="255"/>
      <c r="T853" s="255"/>
      <c r="U853" s="256"/>
      <c r="AT853" s="257" t="s">
        <v>162</v>
      </c>
      <c r="AU853" s="257" t="s">
        <v>171</v>
      </c>
      <c r="AV853" s="12" t="s">
        <v>23</v>
      </c>
      <c r="AW853" s="12" t="s">
        <v>48</v>
      </c>
      <c r="AX853" s="12" t="s">
        <v>91</v>
      </c>
      <c r="AY853" s="257" t="s">
        <v>148</v>
      </c>
    </row>
    <row r="854" s="13" customFormat="1">
      <c r="B854" s="258"/>
      <c r="C854" s="259"/>
      <c r="D854" s="244" t="s">
        <v>162</v>
      </c>
      <c r="E854" s="260" t="s">
        <v>1</v>
      </c>
      <c r="F854" s="261" t="s">
        <v>996</v>
      </c>
      <c r="G854" s="259"/>
      <c r="H854" s="262">
        <v>1.02</v>
      </c>
      <c r="I854" s="263"/>
      <c r="J854" s="259"/>
      <c r="K854" s="259"/>
      <c r="L854" s="264"/>
      <c r="M854" s="265"/>
      <c r="N854" s="266"/>
      <c r="O854" s="266"/>
      <c r="P854" s="266"/>
      <c r="Q854" s="266"/>
      <c r="R854" s="266"/>
      <c r="S854" s="266"/>
      <c r="T854" s="266"/>
      <c r="U854" s="267"/>
      <c r="AT854" s="268" t="s">
        <v>162</v>
      </c>
      <c r="AU854" s="268" t="s">
        <v>171</v>
      </c>
      <c r="AV854" s="13" t="s">
        <v>98</v>
      </c>
      <c r="AW854" s="13" t="s">
        <v>48</v>
      </c>
      <c r="AX854" s="13" t="s">
        <v>91</v>
      </c>
      <c r="AY854" s="268" t="s">
        <v>148</v>
      </c>
    </row>
    <row r="855" s="12" customFormat="1">
      <c r="B855" s="248"/>
      <c r="C855" s="249"/>
      <c r="D855" s="244" t="s">
        <v>162</v>
      </c>
      <c r="E855" s="250" t="s">
        <v>1</v>
      </c>
      <c r="F855" s="251" t="s">
        <v>491</v>
      </c>
      <c r="G855" s="249"/>
      <c r="H855" s="250" t="s">
        <v>1</v>
      </c>
      <c r="I855" s="252"/>
      <c r="J855" s="249"/>
      <c r="K855" s="249"/>
      <c r="L855" s="253"/>
      <c r="M855" s="254"/>
      <c r="N855" s="255"/>
      <c r="O855" s="255"/>
      <c r="P855" s="255"/>
      <c r="Q855" s="255"/>
      <c r="R855" s="255"/>
      <c r="S855" s="255"/>
      <c r="T855" s="255"/>
      <c r="U855" s="256"/>
      <c r="AT855" s="257" t="s">
        <v>162</v>
      </c>
      <c r="AU855" s="257" t="s">
        <v>171</v>
      </c>
      <c r="AV855" s="12" t="s">
        <v>23</v>
      </c>
      <c r="AW855" s="12" t="s">
        <v>48</v>
      </c>
      <c r="AX855" s="12" t="s">
        <v>91</v>
      </c>
      <c r="AY855" s="257" t="s">
        <v>148</v>
      </c>
    </row>
    <row r="856" s="13" customFormat="1">
      <c r="B856" s="258"/>
      <c r="C856" s="259"/>
      <c r="D856" s="244" t="s">
        <v>162</v>
      </c>
      <c r="E856" s="260" t="s">
        <v>1</v>
      </c>
      <c r="F856" s="261" t="s">
        <v>992</v>
      </c>
      <c r="G856" s="259"/>
      <c r="H856" s="262">
        <v>2.6383999999999999</v>
      </c>
      <c r="I856" s="263"/>
      <c r="J856" s="259"/>
      <c r="K856" s="259"/>
      <c r="L856" s="264"/>
      <c r="M856" s="265"/>
      <c r="N856" s="266"/>
      <c r="O856" s="266"/>
      <c r="P856" s="266"/>
      <c r="Q856" s="266"/>
      <c r="R856" s="266"/>
      <c r="S856" s="266"/>
      <c r="T856" s="266"/>
      <c r="U856" s="267"/>
      <c r="AT856" s="268" t="s">
        <v>162</v>
      </c>
      <c r="AU856" s="268" t="s">
        <v>171</v>
      </c>
      <c r="AV856" s="13" t="s">
        <v>98</v>
      </c>
      <c r="AW856" s="13" t="s">
        <v>48</v>
      </c>
      <c r="AX856" s="13" t="s">
        <v>91</v>
      </c>
      <c r="AY856" s="268" t="s">
        <v>148</v>
      </c>
    </row>
    <row r="857" s="12" customFormat="1">
      <c r="B857" s="248"/>
      <c r="C857" s="249"/>
      <c r="D857" s="244" t="s">
        <v>162</v>
      </c>
      <c r="E857" s="250" t="s">
        <v>1</v>
      </c>
      <c r="F857" s="251" t="s">
        <v>494</v>
      </c>
      <c r="G857" s="249"/>
      <c r="H857" s="250" t="s">
        <v>1</v>
      </c>
      <c r="I857" s="252"/>
      <c r="J857" s="249"/>
      <c r="K857" s="249"/>
      <c r="L857" s="253"/>
      <c r="M857" s="254"/>
      <c r="N857" s="255"/>
      <c r="O857" s="255"/>
      <c r="P857" s="255"/>
      <c r="Q857" s="255"/>
      <c r="R857" s="255"/>
      <c r="S857" s="255"/>
      <c r="T857" s="255"/>
      <c r="U857" s="256"/>
      <c r="AT857" s="257" t="s">
        <v>162</v>
      </c>
      <c r="AU857" s="257" t="s">
        <v>171</v>
      </c>
      <c r="AV857" s="12" t="s">
        <v>23</v>
      </c>
      <c r="AW857" s="12" t="s">
        <v>48</v>
      </c>
      <c r="AX857" s="12" t="s">
        <v>91</v>
      </c>
      <c r="AY857" s="257" t="s">
        <v>148</v>
      </c>
    </row>
    <row r="858" s="13" customFormat="1">
      <c r="B858" s="258"/>
      <c r="C858" s="259"/>
      <c r="D858" s="244" t="s">
        <v>162</v>
      </c>
      <c r="E858" s="260" t="s">
        <v>1</v>
      </c>
      <c r="F858" s="261" t="s">
        <v>495</v>
      </c>
      <c r="G858" s="259"/>
      <c r="H858" s="262">
        <v>7.1500000000000004</v>
      </c>
      <c r="I858" s="263"/>
      <c r="J858" s="259"/>
      <c r="K858" s="259"/>
      <c r="L858" s="264"/>
      <c r="M858" s="265"/>
      <c r="N858" s="266"/>
      <c r="O858" s="266"/>
      <c r="P858" s="266"/>
      <c r="Q858" s="266"/>
      <c r="R858" s="266"/>
      <c r="S858" s="266"/>
      <c r="T858" s="266"/>
      <c r="U858" s="267"/>
      <c r="AT858" s="268" t="s">
        <v>162</v>
      </c>
      <c r="AU858" s="268" t="s">
        <v>171</v>
      </c>
      <c r="AV858" s="13" t="s">
        <v>98</v>
      </c>
      <c r="AW858" s="13" t="s">
        <v>48</v>
      </c>
      <c r="AX858" s="13" t="s">
        <v>91</v>
      </c>
      <c r="AY858" s="268" t="s">
        <v>148</v>
      </c>
    </row>
    <row r="859" s="13" customFormat="1">
      <c r="B859" s="258"/>
      <c r="C859" s="259"/>
      <c r="D859" s="244" t="s">
        <v>162</v>
      </c>
      <c r="E859" s="260" t="s">
        <v>1</v>
      </c>
      <c r="F859" s="261" t="s">
        <v>496</v>
      </c>
      <c r="G859" s="259"/>
      <c r="H859" s="262">
        <v>1.53</v>
      </c>
      <c r="I859" s="263"/>
      <c r="J859" s="259"/>
      <c r="K859" s="259"/>
      <c r="L859" s="264"/>
      <c r="M859" s="265"/>
      <c r="N859" s="266"/>
      <c r="O859" s="266"/>
      <c r="P859" s="266"/>
      <c r="Q859" s="266"/>
      <c r="R859" s="266"/>
      <c r="S859" s="266"/>
      <c r="T859" s="266"/>
      <c r="U859" s="267"/>
      <c r="AT859" s="268" t="s">
        <v>162</v>
      </c>
      <c r="AU859" s="268" t="s">
        <v>171</v>
      </c>
      <c r="AV859" s="13" t="s">
        <v>98</v>
      </c>
      <c r="AW859" s="13" t="s">
        <v>48</v>
      </c>
      <c r="AX859" s="13" t="s">
        <v>91</v>
      </c>
      <c r="AY859" s="268" t="s">
        <v>148</v>
      </c>
    </row>
    <row r="860" s="1" customFormat="1" ht="16.5" customHeight="1">
      <c r="B860" s="39"/>
      <c r="C860" s="231" t="s">
        <v>997</v>
      </c>
      <c r="D860" s="231" t="s">
        <v>151</v>
      </c>
      <c r="E860" s="232" t="s">
        <v>998</v>
      </c>
      <c r="F860" s="233" t="s">
        <v>999</v>
      </c>
      <c r="G860" s="234" t="s">
        <v>202</v>
      </c>
      <c r="H860" s="235">
        <v>52.177</v>
      </c>
      <c r="I860" s="236"/>
      <c r="J860" s="237">
        <f>ROUND(I860*H860,2)</f>
        <v>0</v>
      </c>
      <c r="K860" s="233" t="s">
        <v>155</v>
      </c>
      <c r="L860" s="44"/>
      <c r="M860" s="238" t="s">
        <v>1</v>
      </c>
      <c r="N860" s="239" t="s">
        <v>56</v>
      </c>
      <c r="O860" s="87"/>
      <c r="P860" s="240">
        <f>O860*H860</f>
        <v>0</v>
      </c>
      <c r="Q860" s="240">
        <v>0</v>
      </c>
      <c r="R860" s="240">
        <f>Q860*H860</f>
        <v>0</v>
      </c>
      <c r="S860" s="240">
        <v>0</v>
      </c>
      <c r="T860" s="240">
        <f>S860*H860</f>
        <v>0</v>
      </c>
      <c r="U860" s="241" t="s">
        <v>1</v>
      </c>
      <c r="AR860" s="242" t="s">
        <v>156</v>
      </c>
      <c r="AT860" s="242" t="s">
        <v>151</v>
      </c>
      <c r="AU860" s="242" t="s">
        <v>171</v>
      </c>
      <c r="AY860" s="17" t="s">
        <v>148</v>
      </c>
      <c r="BE860" s="243">
        <f>IF(N860="základní",J860,0)</f>
        <v>0</v>
      </c>
      <c r="BF860" s="243">
        <f>IF(N860="snížená",J860,0)</f>
        <v>0</v>
      </c>
      <c r="BG860" s="243">
        <f>IF(N860="zákl. přenesená",J860,0)</f>
        <v>0</v>
      </c>
      <c r="BH860" s="243">
        <f>IF(N860="sníž. přenesená",J860,0)</f>
        <v>0</v>
      </c>
      <c r="BI860" s="243">
        <f>IF(N860="nulová",J860,0)</f>
        <v>0</v>
      </c>
      <c r="BJ860" s="17" t="s">
        <v>23</v>
      </c>
      <c r="BK860" s="243">
        <f>ROUND(I860*H860,2)</f>
        <v>0</v>
      </c>
      <c r="BL860" s="17" t="s">
        <v>156</v>
      </c>
      <c r="BM860" s="242" t="s">
        <v>1000</v>
      </c>
    </row>
    <row r="861" s="1" customFormat="1">
      <c r="B861" s="39"/>
      <c r="C861" s="40"/>
      <c r="D861" s="244" t="s">
        <v>158</v>
      </c>
      <c r="E861" s="40"/>
      <c r="F861" s="245" t="s">
        <v>1001</v>
      </c>
      <c r="G861" s="40"/>
      <c r="H861" s="40"/>
      <c r="I861" s="150"/>
      <c r="J861" s="40"/>
      <c r="K861" s="40"/>
      <c r="L861" s="44"/>
      <c r="M861" s="246"/>
      <c r="N861" s="87"/>
      <c r="O861" s="87"/>
      <c r="P861" s="87"/>
      <c r="Q861" s="87"/>
      <c r="R861" s="87"/>
      <c r="S861" s="87"/>
      <c r="T861" s="87"/>
      <c r="U861" s="88"/>
      <c r="AT861" s="17" t="s">
        <v>158</v>
      </c>
      <c r="AU861" s="17" t="s">
        <v>171</v>
      </c>
    </row>
    <row r="862" s="1" customFormat="1">
      <c r="B862" s="39"/>
      <c r="C862" s="40"/>
      <c r="D862" s="244" t="s">
        <v>160</v>
      </c>
      <c r="E862" s="40"/>
      <c r="F862" s="247" t="s">
        <v>865</v>
      </c>
      <c r="G862" s="40"/>
      <c r="H862" s="40"/>
      <c r="I862" s="150"/>
      <c r="J862" s="40"/>
      <c r="K862" s="40"/>
      <c r="L862" s="44"/>
      <c r="M862" s="246"/>
      <c r="N862" s="87"/>
      <c r="O862" s="87"/>
      <c r="P862" s="87"/>
      <c r="Q862" s="87"/>
      <c r="R862" s="87"/>
      <c r="S862" s="87"/>
      <c r="T862" s="87"/>
      <c r="U862" s="88"/>
      <c r="AT862" s="17" t="s">
        <v>160</v>
      </c>
      <c r="AU862" s="17" t="s">
        <v>171</v>
      </c>
    </row>
    <row r="863" s="12" customFormat="1">
      <c r="B863" s="248"/>
      <c r="C863" s="249"/>
      <c r="D863" s="244" t="s">
        <v>162</v>
      </c>
      <c r="E863" s="250" t="s">
        <v>1</v>
      </c>
      <c r="F863" s="251" t="s">
        <v>958</v>
      </c>
      <c r="G863" s="249"/>
      <c r="H863" s="250" t="s">
        <v>1</v>
      </c>
      <c r="I863" s="252"/>
      <c r="J863" s="249"/>
      <c r="K863" s="249"/>
      <c r="L863" s="253"/>
      <c r="M863" s="254"/>
      <c r="N863" s="255"/>
      <c r="O863" s="255"/>
      <c r="P863" s="255"/>
      <c r="Q863" s="255"/>
      <c r="R863" s="255"/>
      <c r="S863" s="255"/>
      <c r="T863" s="255"/>
      <c r="U863" s="256"/>
      <c r="AT863" s="257" t="s">
        <v>162</v>
      </c>
      <c r="AU863" s="257" t="s">
        <v>171</v>
      </c>
      <c r="AV863" s="12" t="s">
        <v>23</v>
      </c>
      <c r="AW863" s="12" t="s">
        <v>48</v>
      </c>
      <c r="AX863" s="12" t="s">
        <v>91</v>
      </c>
      <c r="AY863" s="257" t="s">
        <v>148</v>
      </c>
    </row>
    <row r="864" s="13" customFormat="1">
      <c r="B864" s="258"/>
      <c r="C864" s="259"/>
      <c r="D864" s="244" t="s">
        <v>162</v>
      </c>
      <c r="E864" s="260" t="s">
        <v>1</v>
      </c>
      <c r="F864" s="261" t="s">
        <v>977</v>
      </c>
      <c r="G864" s="259"/>
      <c r="H864" s="262">
        <v>0.14000000000000001</v>
      </c>
      <c r="I864" s="263"/>
      <c r="J864" s="259"/>
      <c r="K864" s="259"/>
      <c r="L864" s="264"/>
      <c r="M864" s="265"/>
      <c r="N864" s="266"/>
      <c r="O864" s="266"/>
      <c r="P864" s="266"/>
      <c r="Q864" s="266"/>
      <c r="R864" s="266"/>
      <c r="S864" s="266"/>
      <c r="T864" s="266"/>
      <c r="U864" s="267"/>
      <c r="AT864" s="268" t="s">
        <v>162</v>
      </c>
      <c r="AU864" s="268" t="s">
        <v>171</v>
      </c>
      <c r="AV864" s="13" t="s">
        <v>98</v>
      </c>
      <c r="AW864" s="13" t="s">
        <v>48</v>
      </c>
      <c r="AX864" s="13" t="s">
        <v>91</v>
      </c>
      <c r="AY864" s="268" t="s">
        <v>148</v>
      </c>
    </row>
    <row r="865" s="12" customFormat="1">
      <c r="B865" s="248"/>
      <c r="C865" s="249"/>
      <c r="D865" s="244" t="s">
        <v>162</v>
      </c>
      <c r="E865" s="250" t="s">
        <v>1</v>
      </c>
      <c r="F865" s="251" t="s">
        <v>978</v>
      </c>
      <c r="G865" s="249"/>
      <c r="H865" s="250" t="s">
        <v>1</v>
      </c>
      <c r="I865" s="252"/>
      <c r="J865" s="249"/>
      <c r="K865" s="249"/>
      <c r="L865" s="253"/>
      <c r="M865" s="254"/>
      <c r="N865" s="255"/>
      <c r="O865" s="255"/>
      <c r="P865" s="255"/>
      <c r="Q865" s="255"/>
      <c r="R865" s="255"/>
      <c r="S865" s="255"/>
      <c r="T865" s="255"/>
      <c r="U865" s="256"/>
      <c r="AT865" s="257" t="s">
        <v>162</v>
      </c>
      <c r="AU865" s="257" t="s">
        <v>171</v>
      </c>
      <c r="AV865" s="12" t="s">
        <v>23</v>
      </c>
      <c r="AW865" s="12" t="s">
        <v>48</v>
      </c>
      <c r="AX865" s="12" t="s">
        <v>91</v>
      </c>
      <c r="AY865" s="257" t="s">
        <v>148</v>
      </c>
    </row>
    <row r="866" s="13" customFormat="1">
      <c r="B866" s="258"/>
      <c r="C866" s="259"/>
      <c r="D866" s="244" t="s">
        <v>162</v>
      </c>
      <c r="E866" s="260" t="s">
        <v>1</v>
      </c>
      <c r="F866" s="261" t="s">
        <v>979</v>
      </c>
      <c r="G866" s="259"/>
      <c r="H866" s="262">
        <v>5.2000000000000002</v>
      </c>
      <c r="I866" s="263"/>
      <c r="J866" s="259"/>
      <c r="K866" s="259"/>
      <c r="L866" s="264"/>
      <c r="M866" s="265"/>
      <c r="N866" s="266"/>
      <c r="O866" s="266"/>
      <c r="P866" s="266"/>
      <c r="Q866" s="266"/>
      <c r="R866" s="266"/>
      <c r="S866" s="266"/>
      <c r="T866" s="266"/>
      <c r="U866" s="267"/>
      <c r="AT866" s="268" t="s">
        <v>162</v>
      </c>
      <c r="AU866" s="268" t="s">
        <v>171</v>
      </c>
      <c r="AV866" s="13" t="s">
        <v>98</v>
      </c>
      <c r="AW866" s="13" t="s">
        <v>48</v>
      </c>
      <c r="AX866" s="13" t="s">
        <v>91</v>
      </c>
      <c r="AY866" s="268" t="s">
        <v>148</v>
      </c>
    </row>
    <row r="867" s="12" customFormat="1">
      <c r="B867" s="248"/>
      <c r="C867" s="249"/>
      <c r="D867" s="244" t="s">
        <v>162</v>
      </c>
      <c r="E867" s="250" t="s">
        <v>1</v>
      </c>
      <c r="F867" s="251" t="s">
        <v>980</v>
      </c>
      <c r="G867" s="249"/>
      <c r="H867" s="250" t="s">
        <v>1</v>
      </c>
      <c r="I867" s="252"/>
      <c r="J867" s="249"/>
      <c r="K867" s="249"/>
      <c r="L867" s="253"/>
      <c r="M867" s="254"/>
      <c r="N867" s="255"/>
      <c r="O867" s="255"/>
      <c r="P867" s="255"/>
      <c r="Q867" s="255"/>
      <c r="R867" s="255"/>
      <c r="S867" s="255"/>
      <c r="T867" s="255"/>
      <c r="U867" s="256"/>
      <c r="AT867" s="257" t="s">
        <v>162</v>
      </c>
      <c r="AU867" s="257" t="s">
        <v>171</v>
      </c>
      <c r="AV867" s="12" t="s">
        <v>23</v>
      </c>
      <c r="AW867" s="12" t="s">
        <v>48</v>
      </c>
      <c r="AX867" s="12" t="s">
        <v>91</v>
      </c>
      <c r="AY867" s="257" t="s">
        <v>148</v>
      </c>
    </row>
    <row r="868" s="13" customFormat="1">
      <c r="B868" s="258"/>
      <c r="C868" s="259"/>
      <c r="D868" s="244" t="s">
        <v>162</v>
      </c>
      <c r="E868" s="260" t="s">
        <v>1</v>
      </c>
      <c r="F868" s="261" t="s">
        <v>981</v>
      </c>
      <c r="G868" s="259"/>
      <c r="H868" s="262">
        <v>0.40000000000000002</v>
      </c>
      <c r="I868" s="263"/>
      <c r="J868" s="259"/>
      <c r="K868" s="259"/>
      <c r="L868" s="264"/>
      <c r="M868" s="265"/>
      <c r="N868" s="266"/>
      <c r="O868" s="266"/>
      <c r="P868" s="266"/>
      <c r="Q868" s="266"/>
      <c r="R868" s="266"/>
      <c r="S868" s="266"/>
      <c r="T868" s="266"/>
      <c r="U868" s="267"/>
      <c r="AT868" s="268" t="s">
        <v>162</v>
      </c>
      <c r="AU868" s="268" t="s">
        <v>171</v>
      </c>
      <c r="AV868" s="13" t="s">
        <v>98</v>
      </c>
      <c r="AW868" s="13" t="s">
        <v>48</v>
      </c>
      <c r="AX868" s="13" t="s">
        <v>91</v>
      </c>
      <c r="AY868" s="268" t="s">
        <v>148</v>
      </c>
    </row>
    <row r="869" s="12" customFormat="1">
      <c r="B869" s="248"/>
      <c r="C869" s="249"/>
      <c r="D869" s="244" t="s">
        <v>162</v>
      </c>
      <c r="E869" s="250" t="s">
        <v>1</v>
      </c>
      <c r="F869" s="251" t="s">
        <v>982</v>
      </c>
      <c r="G869" s="249"/>
      <c r="H869" s="250" t="s">
        <v>1</v>
      </c>
      <c r="I869" s="252"/>
      <c r="J869" s="249"/>
      <c r="K869" s="249"/>
      <c r="L869" s="253"/>
      <c r="M869" s="254"/>
      <c r="N869" s="255"/>
      <c r="O869" s="255"/>
      <c r="P869" s="255"/>
      <c r="Q869" s="255"/>
      <c r="R869" s="255"/>
      <c r="S869" s="255"/>
      <c r="T869" s="255"/>
      <c r="U869" s="256"/>
      <c r="AT869" s="257" t="s">
        <v>162</v>
      </c>
      <c r="AU869" s="257" t="s">
        <v>171</v>
      </c>
      <c r="AV869" s="12" t="s">
        <v>23</v>
      </c>
      <c r="AW869" s="12" t="s">
        <v>48</v>
      </c>
      <c r="AX869" s="12" t="s">
        <v>91</v>
      </c>
      <c r="AY869" s="257" t="s">
        <v>148</v>
      </c>
    </row>
    <row r="870" s="13" customFormat="1">
      <c r="B870" s="258"/>
      <c r="C870" s="259"/>
      <c r="D870" s="244" t="s">
        <v>162</v>
      </c>
      <c r="E870" s="260" t="s">
        <v>1</v>
      </c>
      <c r="F870" s="261" t="s">
        <v>983</v>
      </c>
      <c r="G870" s="259"/>
      <c r="H870" s="262">
        <v>16.605</v>
      </c>
      <c r="I870" s="263"/>
      <c r="J870" s="259"/>
      <c r="K870" s="259"/>
      <c r="L870" s="264"/>
      <c r="M870" s="265"/>
      <c r="N870" s="266"/>
      <c r="O870" s="266"/>
      <c r="P870" s="266"/>
      <c r="Q870" s="266"/>
      <c r="R870" s="266"/>
      <c r="S870" s="266"/>
      <c r="T870" s="266"/>
      <c r="U870" s="267"/>
      <c r="AT870" s="268" t="s">
        <v>162</v>
      </c>
      <c r="AU870" s="268" t="s">
        <v>171</v>
      </c>
      <c r="AV870" s="13" t="s">
        <v>98</v>
      </c>
      <c r="AW870" s="13" t="s">
        <v>48</v>
      </c>
      <c r="AX870" s="13" t="s">
        <v>91</v>
      </c>
      <c r="AY870" s="268" t="s">
        <v>148</v>
      </c>
    </row>
    <row r="871" s="13" customFormat="1">
      <c r="B871" s="258"/>
      <c r="C871" s="259"/>
      <c r="D871" s="244" t="s">
        <v>162</v>
      </c>
      <c r="E871" s="260" t="s">
        <v>1</v>
      </c>
      <c r="F871" s="261" t="s">
        <v>984</v>
      </c>
      <c r="G871" s="259"/>
      <c r="H871" s="262">
        <v>5.8319999999999999</v>
      </c>
      <c r="I871" s="263"/>
      <c r="J871" s="259"/>
      <c r="K871" s="259"/>
      <c r="L871" s="264"/>
      <c r="M871" s="265"/>
      <c r="N871" s="266"/>
      <c r="O871" s="266"/>
      <c r="P871" s="266"/>
      <c r="Q871" s="266"/>
      <c r="R871" s="266"/>
      <c r="S871" s="266"/>
      <c r="T871" s="266"/>
      <c r="U871" s="267"/>
      <c r="AT871" s="268" t="s">
        <v>162</v>
      </c>
      <c r="AU871" s="268" t="s">
        <v>171</v>
      </c>
      <c r="AV871" s="13" t="s">
        <v>98</v>
      </c>
      <c r="AW871" s="13" t="s">
        <v>48</v>
      </c>
      <c r="AX871" s="13" t="s">
        <v>91</v>
      </c>
      <c r="AY871" s="268" t="s">
        <v>148</v>
      </c>
    </row>
    <row r="872" s="12" customFormat="1">
      <c r="B872" s="248"/>
      <c r="C872" s="249"/>
      <c r="D872" s="244" t="s">
        <v>162</v>
      </c>
      <c r="E872" s="250" t="s">
        <v>1</v>
      </c>
      <c r="F872" s="251" t="s">
        <v>938</v>
      </c>
      <c r="G872" s="249"/>
      <c r="H872" s="250" t="s">
        <v>1</v>
      </c>
      <c r="I872" s="252"/>
      <c r="J872" s="249"/>
      <c r="K872" s="249"/>
      <c r="L872" s="253"/>
      <c r="M872" s="254"/>
      <c r="N872" s="255"/>
      <c r="O872" s="255"/>
      <c r="P872" s="255"/>
      <c r="Q872" s="255"/>
      <c r="R872" s="255"/>
      <c r="S872" s="255"/>
      <c r="T872" s="255"/>
      <c r="U872" s="256"/>
      <c r="AT872" s="257" t="s">
        <v>162</v>
      </c>
      <c r="AU872" s="257" t="s">
        <v>171</v>
      </c>
      <c r="AV872" s="12" t="s">
        <v>23</v>
      </c>
      <c r="AW872" s="12" t="s">
        <v>48</v>
      </c>
      <c r="AX872" s="12" t="s">
        <v>91</v>
      </c>
      <c r="AY872" s="257" t="s">
        <v>148</v>
      </c>
    </row>
    <row r="873" s="13" customFormat="1">
      <c r="B873" s="258"/>
      <c r="C873" s="259"/>
      <c r="D873" s="244" t="s">
        <v>162</v>
      </c>
      <c r="E873" s="260" t="s">
        <v>1</v>
      </c>
      <c r="F873" s="261" t="s">
        <v>987</v>
      </c>
      <c r="G873" s="259"/>
      <c r="H873" s="262">
        <v>0.42480000000000001</v>
      </c>
      <c r="I873" s="263"/>
      <c r="J873" s="259"/>
      <c r="K873" s="259"/>
      <c r="L873" s="264"/>
      <c r="M873" s="265"/>
      <c r="N873" s="266"/>
      <c r="O873" s="266"/>
      <c r="P873" s="266"/>
      <c r="Q873" s="266"/>
      <c r="R873" s="266"/>
      <c r="S873" s="266"/>
      <c r="T873" s="266"/>
      <c r="U873" s="267"/>
      <c r="AT873" s="268" t="s">
        <v>162</v>
      </c>
      <c r="AU873" s="268" t="s">
        <v>171</v>
      </c>
      <c r="AV873" s="13" t="s">
        <v>98</v>
      </c>
      <c r="AW873" s="13" t="s">
        <v>48</v>
      </c>
      <c r="AX873" s="13" t="s">
        <v>91</v>
      </c>
      <c r="AY873" s="268" t="s">
        <v>148</v>
      </c>
    </row>
    <row r="874" s="12" customFormat="1">
      <c r="B874" s="248"/>
      <c r="C874" s="249"/>
      <c r="D874" s="244" t="s">
        <v>162</v>
      </c>
      <c r="E874" s="250" t="s">
        <v>1</v>
      </c>
      <c r="F874" s="251" t="s">
        <v>988</v>
      </c>
      <c r="G874" s="249"/>
      <c r="H874" s="250" t="s">
        <v>1</v>
      </c>
      <c r="I874" s="252"/>
      <c r="J874" s="249"/>
      <c r="K874" s="249"/>
      <c r="L874" s="253"/>
      <c r="M874" s="254"/>
      <c r="N874" s="255"/>
      <c r="O874" s="255"/>
      <c r="P874" s="255"/>
      <c r="Q874" s="255"/>
      <c r="R874" s="255"/>
      <c r="S874" s="255"/>
      <c r="T874" s="255"/>
      <c r="U874" s="256"/>
      <c r="AT874" s="257" t="s">
        <v>162</v>
      </c>
      <c r="AU874" s="257" t="s">
        <v>171</v>
      </c>
      <c r="AV874" s="12" t="s">
        <v>23</v>
      </c>
      <c r="AW874" s="12" t="s">
        <v>48</v>
      </c>
      <c r="AX874" s="12" t="s">
        <v>91</v>
      </c>
      <c r="AY874" s="257" t="s">
        <v>148</v>
      </c>
    </row>
    <row r="875" s="13" customFormat="1">
      <c r="B875" s="258"/>
      <c r="C875" s="259"/>
      <c r="D875" s="244" t="s">
        <v>162</v>
      </c>
      <c r="E875" s="260" t="s">
        <v>1</v>
      </c>
      <c r="F875" s="261" t="s">
        <v>1002</v>
      </c>
      <c r="G875" s="259"/>
      <c r="H875" s="262">
        <v>12.610000000000001</v>
      </c>
      <c r="I875" s="263"/>
      <c r="J875" s="259"/>
      <c r="K875" s="259"/>
      <c r="L875" s="264"/>
      <c r="M875" s="265"/>
      <c r="N875" s="266"/>
      <c r="O875" s="266"/>
      <c r="P875" s="266"/>
      <c r="Q875" s="266"/>
      <c r="R875" s="266"/>
      <c r="S875" s="266"/>
      <c r="T875" s="266"/>
      <c r="U875" s="267"/>
      <c r="AT875" s="268" t="s">
        <v>162</v>
      </c>
      <c r="AU875" s="268" t="s">
        <v>171</v>
      </c>
      <c r="AV875" s="13" t="s">
        <v>98</v>
      </c>
      <c r="AW875" s="13" t="s">
        <v>48</v>
      </c>
      <c r="AX875" s="13" t="s">
        <v>91</v>
      </c>
      <c r="AY875" s="268" t="s">
        <v>148</v>
      </c>
    </row>
    <row r="876" s="12" customFormat="1">
      <c r="B876" s="248"/>
      <c r="C876" s="249"/>
      <c r="D876" s="244" t="s">
        <v>162</v>
      </c>
      <c r="E876" s="250" t="s">
        <v>1</v>
      </c>
      <c r="F876" s="251" t="s">
        <v>990</v>
      </c>
      <c r="G876" s="249"/>
      <c r="H876" s="250" t="s">
        <v>1</v>
      </c>
      <c r="I876" s="252"/>
      <c r="J876" s="249"/>
      <c r="K876" s="249"/>
      <c r="L876" s="253"/>
      <c r="M876" s="254"/>
      <c r="N876" s="255"/>
      <c r="O876" s="255"/>
      <c r="P876" s="255"/>
      <c r="Q876" s="255"/>
      <c r="R876" s="255"/>
      <c r="S876" s="255"/>
      <c r="T876" s="255"/>
      <c r="U876" s="256"/>
      <c r="AT876" s="257" t="s">
        <v>162</v>
      </c>
      <c r="AU876" s="257" t="s">
        <v>171</v>
      </c>
      <c r="AV876" s="12" t="s">
        <v>23</v>
      </c>
      <c r="AW876" s="12" t="s">
        <v>48</v>
      </c>
      <c r="AX876" s="12" t="s">
        <v>91</v>
      </c>
      <c r="AY876" s="257" t="s">
        <v>148</v>
      </c>
    </row>
    <row r="877" s="13" customFormat="1">
      <c r="B877" s="258"/>
      <c r="C877" s="259"/>
      <c r="D877" s="244" t="s">
        <v>162</v>
      </c>
      <c r="E877" s="260" t="s">
        <v>1</v>
      </c>
      <c r="F877" s="261" t="s">
        <v>1003</v>
      </c>
      <c r="G877" s="259"/>
      <c r="H877" s="262">
        <v>10.965</v>
      </c>
      <c r="I877" s="263"/>
      <c r="J877" s="259"/>
      <c r="K877" s="259"/>
      <c r="L877" s="264"/>
      <c r="M877" s="265"/>
      <c r="N877" s="266"/>
      <c r="O877" s="266"/>
      <c r="P877" s="266"/>
      <c r="Q877" s="266"/>
      <c r="R877" s="266"/>
      <c r="S877" s="266"/>
      <c r="T877" s="266"/>
      <c r="U877" s="267"/>
      <c r="AT877" s="268" t="s">
        <v>162</v>
      </c>
      <c r="AU877" s="268" t="s">
        <v>171</v>
      </c>
      <c r="AV877" s="13" t="s">
        <v>98</v>
      </c>
      <c r="AW877" s="13" t="s">
        <v>48</v>
      </c>
      <c r="AX877" s="13" t="s">
        <v>91</v>
      </c>
      <c r="AY877" s="268" t="s">
        <v>148</v>
      </c>
    </row>
    <row r="878" s="1" customFormat="1" ht="24" customHeight="1">
      <c r="B878" s="39"/>
      <c r="C878" s="231" t="s">
        <v>1004</v>
      </c>
      <c r="D878" s="231" t="s">
        <v>151</v>
      </c>
      <c r="E878" s="232" t="s">
        <v>1005</v>
      </c>
      <c r="F878" s="233" t="s">
        <v>1006</v>
      </c>
      <c r="G878" s="234" t="s">
        <v>202</v>
      </c>
      <c r="H878" s="235">
        <v>137.982</v>
      </c>
      <c r="I878" s="236"/>
      <c r="J878" s="237">
        <f>ROUND(I878*H878,2)</f>
        <v>0</v>
      </c>
      <c r="K878" s="233" t="s">
        <v>155</v>
      </c>
      <c r="L878" s="44"/>
      <c r="M878" s="238" t="s">
        <v>1</v>
      </c>
      <c r="N878" s="239" t="s">
        <v>56</v>
      </c>
      <c r="O878" s="87"/>
      <c r="P878" s="240">
        <f>O878*H878</f>
        <v>0</v>
      </c>
      <c r="Q878" s="240">
        <v>0</v>
      </c>
      <c r="R878" s="240">
        <f>Q878*H878</f>
        <v>0</v>
      </c>
      <c r="S878" s="240">
        <v>0</v>
      </c>
      <c r="T878" s="240">
        <f>S878*H878</f>
        <v>0</v>
      </c>
      <c r="U878" s="241" t="s">
        <v>1</v>
      </c>
      <c r="AR878" s="242" t="s">
        <v>156</v>
      </c>
      <c r="AT878" s="242" t="s">
        <v>151</v>
      </c>
      <c r="AU878" s="242" t="s">
        <v>171</v>
      </c>
      <c r="AY878" s="17" t="s">
        <v>148</v>
      </c>
      <c r="BE878" s="243">
        <f>IF(N878="základní",J878,0)</f>
        <v>0</v>
      </c>
      <c r="BF878" s="243">
        <f>IF(N878="snížená",J878,0)</f>
        <v>0</v>
      </c>
      <c r="BG878" s="243">
        <f>IF(N878="zákl. přenesená",J878,0)</f>
        <v>0</v>
      </c>
      <c r="BH878" s="243">
        <f>IF(N878="sníž. přenesená",J878,0)</f>
        <v>0</v>
      </c>
      <c r="BI878" s="243">
        <f>IF(N878="nulová",J878,0)</f>
        <v>0</v>
      </c>
      <c r="BJ878" s="17" t="s">
        <v>23</v>
      </c>
      <c r="BK878" s="243">
        <f>ROUND(I878*H878,2)</f>
        <v>0</v>
      </c>
      <c r="BL878" s="17" t="s">
        <v>156</v>
      </c>
      <c r="BM878" s="242" t="s">
        <v>1007</v>
      </c>
    </row>
    <row r="879" s="1" customFormat="1">
      <c r="B879" s="39"/>
      <c r="C879" s="40"/>
      <c r="D879" s="244" t="s">
        <v>158</v>
      </c>
      <c r="E879" s="40"/>
      <c r="F879" s="245" t="s">
        <v>873</v>
      </c>
      <c r="G879" s="40"/>
      <c r="H879" s="40"/>
      <c r="I879" s="150"/>
      <c r="J879" s="40"/>
      <c r="K879" s="40"/>
      <c r="L879" s="44"/>
      <c r="M879" s="246"/>
      <c r="N879" s="87"/>
      <c r="O879" s="87"/>
      <c r="P879" s="87"/>
      <c r="Q879" s="87"/>
      <c r="R879" s="87"/>
      <c r="S879" s="87"/>
      <c r="T879" s="87"/>
      <c r="U879" s="88"/>
      <c r="AT879" s="17" t="s">
        <v>158</v>
      </c>
      <c r="AU879" s="17" t="s">
        <v>171</v>
      </c>
    </row>
    <row r="880" s="1" customFormat="1">
      <c r="B880" s="39"/>
      <c r="C880" s="40"/>
      <c r="D880" s="244" t="s">
        <v>160</v>
      </c>
      <c r="E880" s="40"/>
      <c r="F880" s="247" t="s">
        <v>865</v>
      </c>
      <c r="G880" s="40"/>
      <c r="H880" s="40"/>
      <c r="I880" s="150"/>
      <c r="J880" s="40"/>
      <c r="K880" s="40"/>
      <c r="L880" s="44"/>
      <c r="M880" s="246"/>
      <c r="N880" s="87"/>
      <c r="O880" s="87"/>
      <c r="P880" s="87"/>
      <c r="Q880" s="87"/>
      <c r="R880" s="87"/>
      <c r="S880" s="87"/>
      <c r="T880" s="87"/>
      <c r="U880" s="88"/>
      <c r="AT880" s="17" t="s">
        <v>160</v>
      </c>
      <c r="AU880" s="17" t="s">
        <v>171</v>
      </c>
    </row>
    <row r="881" s="12" customFormat="1">
      <c r="B881" s="248"/>
      <c r="C881" s="249"/>
      <c r="D881" s="244" t="s">
        <v>162</v>
      </c>
      <c r="E881" s="250" t="s">
        <v>1</v>
      </c>
      <c r="F881" s="251" t="s">
        <v>1008</v>
      </c>
      <c r="G881" s="249"/>
      <c r="H881" s="250" t="s">
        <v>1</v>
      </c>
      <c r="I881" s="252"/>
      <c r="J881" s="249"/>
      <c r="K881" s="249"/>
      <c r="L881" s="253"/>
      <c r="M881" s="254"/>
      <c r="N881" s="255"/>
      <c r="O881" s="255"/>
      <c r="P881" s="255"/>
      <c r="Q881" s="255"/>
      <c r="R881" s="255"/>
      <c r="S881" s="255"/>
      <c r="T881" s="255"/>
      <c r="U881" s="256"/>
      <c r="AT881" s="257" t="s">
        <v>162</v>
      </c>
      <c r="AU881" s="257" t="s">
        <v>171</v>
      </c>
      <c r="AV881" s="12" t="s">
        <v>23</v>
      </c>
      <c r="AW881" s="12" t="s">
        <v>48</v>
      </c>
      <c r="AX881" s="12" t="s">
        <v>91</v>
      </c>
      <c r="AY881" s="257" t="s">
        <v>148</v>
      </c>
    </row>
    <row r="882" s="12" customFormat="1">
      <c r="B882" s="248"/>
      <c r="C882" s="249"/>
      <c r="D882" s="244" t="s">
        <v>162</v>
      </c>
      <c r="E882" s="250" t="s">
        <v>1</v>
      </c>
      <c r="F882" s="251" t="s">
        <v>988</v>
      </c>
      <c r="G882" s="249"/>
      <c r="H882" s="250" t="s">
        <v>1</v>
      </c>
      <c r="I882" s="252"/>
      <c r="J882" s="249"/>
      <c r="K882" s="249"/>
      <c r="L882" s="253"/>
      <c r="M882" s="254"/>
      <c r="N882" s="255"/>
      <c r="O882" s="255"/>
      <c r="P882" s="255"/>
      <c r="Q882" s="255"/>
      <c r="R882" s="255"/>
      <c r="S882" s="255"/>
      <c r="T882" s="255"/>
      <c r="U882" s="256"/>
      <c r="AT882" s="257" t="s">
        <v>162</v>
      </c>
      <c r="AU882" s="257" t="s">
        <v>171</v>
      </c>
      <c r="AV882" s="12" t="s">
        <v>23</v>
      </c>
      <c r="AW882" s="12" t="s">
        <v>48</v>
      </c>
      <c r="AX882" s="12" t="s">
        <v>91</v>
      </c>
      <c r="AY882" s="257" t="s">
        <v>148</v>
      </c>
    </row>
    <row r="883" s="13" customFormat="1">
      <c r="B883" s="258"/>
      <c r="C883" s="259"/>
      <c r="D883" s="244" t="s">
        <v>162</v>
      </c>
      <c r="E883" s="260" t="s">
        <v>1</v>
      </c>
      <c r="F883" s="261" t="s">
        <v>1002</v>
      </c>
      <c r="G883" s="259"/>
      <c r="H883" s="262">
        <v>12.610000000000001</v>
      </c>
      <c r="I883" s="263"/>
      <c r="J883" s="259"/>
      <c r="K883" s="259"/>
      <c r="L883" s="264"/>
      <c r="M883" s="265"/>
      <c r="N883" s="266"/>
      <c r="O883" s="266"/>
      <c r="P883" s="266"/>
      <c r="Q883" s="266"/>
      <c r="R883" s="266"/>
      <c r="S883" s="266"/>
      <c r="T883" s="266"/>
      <c r="U883" s="267"/>
      <c r="AT883" s="268" t="s">
        <v>162</v>
      </c>
      <c r="AU883" s="268" t="s">
        <v>171</v>
      </c>
      <c r="AV883" s="13" t="s">
        <v>98</v>
      </c>
      <c r="AW883" s="13" t="s">
        <v>48</v>
      </c>
      <c r="AX883" s="13" t="s">
        <v>91</v>
      </c>
      <c r="AY883" s="268" t="s">
        <v>148</v>
      </c>
    </row>
    <row r="884" s="12" customFormat="1">
      <c r="B884" s="248"/>
      <c r="C884" s="249"/>
      <c r="D884" s="244" t="s">
        <v>162</v>
      </c>
      <c r="E884" s="250" t="s">
        <v>1</v>
      </c>
      <c r="F884" s="251" t="s">
        <v>990</v>
      </c>
      <c r="G884" s="249"/>
      <c r="H884" s="250" t="s">
        <v>1</v>
      </c>
      <c r="I884" s="252"/>
      <c r="J884" s="249"/>
      <c r="K884" s="249"/>
      <c r="L884" s="253"/>
      <c r="M884" s="254"/>
      <c r="N884" s="255"/>
      <c r="O884" s="255"/>
      <c r="P884" s="255"/>
      <c r="Q884" s="255"/>
      <c r="R884" s="255"/>
      <c r="S884" s="255"/>
      <c r="T884" s="255"/>
      <c r="U884" s="256"/>
      <c r="AT884" s="257" t="s">
        <v>162</v>
      </c>
      <c r="AU884" s="257" t="s">
        <v>171</v>
      </c>
      <c r="AV884" s="12" t="s">
        <v>23</v>
      </c>
      <c r="AW884" s="12" t="s">
        <v>48</v>
      </c>
      <c r="AX884" s="12" t="s">
        <v>91</v>
      </c>
      <c r="AY884" s="257" t="s">
        <v>148</v>
      </c>
    </row>
    <row r="885" s="13" customFormat="1">
      <c r="B885" s="258"/>
      <c r="C885" s="259"/>
      <c r="D885" s="244" t="s">
        <v>162</v>
      </c>
      <c r="E885" s="260" t="s">
        <v>1</v>
      </c>
      <c r="F885" s="261" t="s">
        <v>1003</v>
      </c>
      <c r="G885" s="259"/>
      <c r="H885" s="262">
        <v>10.965</v>
      </c>
      <c r="I885" s="263"/>
      <c r="J885" s="259"/>
      <c r="K885" s="259"/>
      <c r="L885" s="264"/>
      <c r="M885" s="265"/>
      <c r="N885" s="266"/>
      <c r="O885" s="266"/>
      <c r="P885" s="266"/>
      <c r="Q885" s="266"/>
      <c r="R885" s="266"/>
      <c r="S885" s="266"/>
      <c r="T885" s="266"/>
      <c r="U885" s="267"/>
      <c r="AT885" s="268" t="s">
        <v>162</v>
      </c>
      <c r="AU885" s="268" t="s">
        <v>171</v>
      </c>
      <c r="AV885" s="13" t="s">
        <v>98</v>
      </c>
      <c r="AW885" s="13" t="s">
        <v>48</v>
      </c>
      <c r="AX885" s="13" t="s">
        <v>91</v>
      </c>
      <c r="AY885" s="268" t="s">
        <v>148</v>
      </c>
    </row>
    <row r="886" s="12" customFormat="1">
      <c r="B886" s="248"/>
      <c r="C886" s="249"/>
      <c r="D886" s="244" t="s">
        <v>162</v>
      </c>
      <c r="E886" s="250" t="s">
        <v>1</v>
      </c>
      <c r="F886" s="251" t="s">
        <v>874</v>
      </c>
      <c r="G886" s="249"/>
      <c r="H886" s="250" t="s">
        <v>1</v>
      </c>
      <c r="I886" s="252"/>
      <c r="J886" s="249"/>
      <c r="K886" s="249"/>
      <c r="L886" s="253"/>
      <c r="M886" s="254"/>
      <c r="N886" s="255"/>
      <c r="O886" s="255"/>
      <c r="P886" s="255"/>
      <c r="Q886" s="255"/>
      <c r="R886" s="255"/>
      <c r="S886" s="255"/>
      <c r="T886" s="255"/>
      <c r="U886" s="256"/>
      <c r="AT886" s="257" t="s">
        <v>162</v>
      </c>
      <c r="AU886" s="257" t="s">
        <v>171</v>
      </c>
      <c r="AV886" s="12" t="s">
        <v>23</v>
      </c>
      <c r="AW886" s="12" t="s">
        <v>48</v>
      </c>
      <c r="AX886" s="12" t="s">
        <v>91</v>
      </c>
      <c r="AY886" s="257" t="s">
        <v>148</v>
      </c>
    </row>
    <row r="887" s="12" customFormat="1">
      <c r="B887" s="248"/>
      <c r="C887" s="249"/>
      <c r="D887" s="244" t="s">
        <v>162</v>
      </c>
      <c r="E887" s="250" t="s">
        <v>1</v>
      </c>
      <c r="F887" s="251" t="s">
        <v>958</v>
      </c>
      <c r="G887" s="249"/>
      <c r="H887" s="250" t="s">
        <v>1</v>
      </c>
      <c r="I887" s="252"/>
      <c r="J887" s="249"/>
      <c r="K887" s="249"/>
      <c r="L887" s="253"/>
      <c r="M887" s="254"/>
      <c r="N887" s="255"/>
      <c r="O887" s="255"/>
      <c r="P887" s="255"/>
      <c r="Q887" s="255"/>
      <c r="R887" s="255"/>
      <c r="S887" s="255"/>
      <c r="T887" s="255"/>
      <c r="U887" s="256"/>
      <c r="AT887" s="257" t="s">
        <v>162</v>
      </c>
      <c r="AU887" s="257" t="s">
        <v>171</v>
      </c>
      <c r="AV887" s="12" t="s">
        <v>23</v>
      </c>
      <c r="AW887" s="12" t="s">
        <v>48</v>
      </c>
      <c r="AX887" s="12" t="s">
        <v>91</v>
      </c>
      <c r="AY887" s="257" t="s">
        <v>148</v>
      </c>
    </row>
    <row r="888" s="13" customFormat="1">
      <c r="B888" s="258"/>
      <c r="C888" s="259"/>
      <c r="D888" s="244" t="s">
        <v>162</v>
      </c>
      <c r="E888" s="260" t="s">
        <v>1</v>
      </c>
      <c r="F888" s="261" t="s">
        <v>1009</v>
      </c>
      <c r="G888" s="259"/>
      <c r="H888" s="262">
        <v>0.56000000000000005</v>
      </c>
      <c r="I888" s="263"/>
      <c r="J888" s="259"/>
      <c r="K888" s="259"/>
      <c r="L888" s="264"/>
      <c r="M888" s="265"/>
      <c r="N888" s="266"/>
      <c r="O888" s="266"/>
      <c r="P888" s="266"/>
      <c r="Q888" s="266"/>
      <c r="R888" s="266"/>
      <c r="S888" s="266"/>
      <c r="T888" s="266"/>
      <c r="U888" s="267"/>
      <c r="AT888" s="268" t="s">
        <v>162</v>
      </c>
      <c r="AU888" s="268" t="s">
        <v>171</v>
      </c>
      <c r="AV888" s="13" t="s">
        <v>98</v>
      </c>
      <c r="AW888" s="13" t="s">
        <v>48</v>
      </c>
      <c r="AX888" s="13" t="s">
        <v>91</v>
      </c>
      <c r="AY888" s="268" t="s">
        <v>148</v>
      </c>
    </row>
    <row r="889" s="12" customFormat="1">
      <c r="B889" s="248"/>
      <c r="C889" s="249"/>
      <c r="D889" s="244" t="s">
        <v>162</v>
      </c>
      <c r="E889" s="250" t="s">
        <v>1</v>
      </c>
      <c r="F889" s="251" t="s">
        <v>978</v>
      </c>
      <c r="G889" s="249"/>
      <c r="H889" s="250" t="s">
        <v>1</v>
      </c>
      <c r="I889" s="252"/>
      <c r="J889" s="249"/>
      <c r="K889" s="249"/>
      <c r="L889" s="253"/>
      <c r="M889" s="254"/>
      <c r="N889" s="255"/>
      <c r="O889" s="255"/>
      <c r="P889" s="255"/>
      <c r="Q889" s="255"/>
      <c r="R889" s="255"/>
      <c r="S889" s="255"/>
      <c r="T889" s="255"/>
      <c r="U889" s="256"/>
      <c r="AT889" s="257" t="s">
        <v>162</v>
      </c>
      <c r="AU889" s="257" t="s">
        <v>171</v>
      </c>
      <c r="AV889" s="12" t="s">
        <v>23</v>
      </c>
      <c r="AW889" s="12" t="s">
        <v>48</v>
      </c>
      <c r="AX889" s="12" t="s">
        <v>91</v>
      </c>
      <c r="AY889" s="257" t="s">
        <v>148</v>
      </c>
    </row>
    <row r="890" s="13" customFormat="1">
      <c r="B890" s="258"/>
      <c r="C890" s="259"/>
      <c r="D890" s="244" t="s">
        <v>162</v>
      </c>
      <c r="E890" s="260" t="s">
        <v>1</v>
      </c>
      <c r="F890" s="261" t="s">
        <v>1010</v>
      </c>
      <c r="G890" s="259"/>
      <c r="H890" s="262">
        <v>20.800000000000001</v>
      </c>
      <c r="I890" s="263"/>
      <c r="J890" s="259"/>
      <c r="K890" s="259"/>
      <c r="L890" s="264"/>
      <c r="M890" s="265"/>
      <c r="N890" s="266"/>
      <c r="O890" s="266"/>
      <c r="P890" s="266"/>
      <c r="Q890" s="266"/>
      <c r="R890" s="266"/>
      <c r="S890" s="266"/>
      <c r="T890" s="266"/>
      <c r="U890" s="267"/>
      <c r="AT890" s="268" t="s">
        <v>162</v>
      </c>
      <c r="AU890" s="268" t="s">
        <v>171</v>
      </c>
      <c r="AV890" s="13" t="s">
        <v>98</v>
      </c>
      <c r="AW890" s="13" t="s">
        <v>48</v>
      </c>
      <c r="AX890" s="13" t="s">
        <v>91</v>
      </c>
      <c r="AY890" s="268" t="s">
        <v>148</v>
      </c>
    </row>
    <row r="891" s="12" customFormat="1">
      <c r="B891" s="248"/>
      <c r="C891" s="249"/>
      <c r="D891" s="244" t="s">
        <v>162</v>
      </c>
      <c r="E891" s="250" t="s">
        <v>1</v>
      </c>
      <c r="F891" s="251" t="s">
        <v>980</v>
      </c>
      <c r="G891" s="249"/>
      <c r="H891" s="250" t="s">
        <v>1</v>
      </c>
      <c r="I891" s="252"/>
      <c r="J891" s="249"/>
      <c r="K891" s="249"/>
      <c r="L891" s="253"/>
      <c r="M891" s="254"/>
      <c r="N891" s="255"/>
      <c r="O891" s="255"/>
      <c r="P891" s="255"/>
      <c r="Q891" s="255"/>
      <c r="R891" s="255"/>
      <c r="S891" s="255"/>
      <c r="T891" s="255"/>
      <c r="U891" s="256"/>
      <c r="AT891" s="257" t="s">
        <v>162</v>
      </c>
      <c r="AU891" s="257" t="s">
        <v>171</v>
      </c>
      <c r="AV891" s="12" t="s">
        <v>23</v>
      </c>
      <c r="AW891" s="12" t="s">
        <v>48</v>
      </c>
      <c r="AX891" s="12" t="s">
        <v>91</v>
      </c>
      <c r="AY891" s="257" t="s">
        <v>148</v>
      </c>
    </row>
    <row r="892" s="13" customFormat="1">
      <c r="B892" s="258"/>
      <c r="C892" s="259"/>
      <c r="D892" s="244" t="s">
        <v>162</v>
      </c>
      <c r="E892" s="260" t="s">
        <v>1</v>
      </c>
      <c r="F892" s="261" t="s">
        <v>1011</v>
      </c>
      <c r="G892" s="259"/>
      <c r="H892" s="262">
        <v>1.6000000000000001</v>
      </c>
      <c r="I892" s="263"/>
      <c r="J892" s="259"/>
      <c r="K892" s="259"/>
      <c r="L892" s="264"/>
      <c r="M892" s="265"/>
      <c r="N892" s="266"/>
      <c r="O892" s="266"/>
      <c r="P892" s="266"/>
      <c r="Q892" s="266"/>
      <c r="R892" s="266"/>
      <c r="S892" s="266"/>
      <c r="T892" s="266"/>
      <c r="U892" s="267"/>
      <c r="AT892" s="268" t="s">
        <v>162</v>
      </c>
      <c r="AU892" s="268" t="s">
        <v>171</v>
      </c>
      <c r="AV892" s="13" t="s">
        <v>98</v>
      </c>
      <c r="AW892" s="13" t="s">
        <v>48</v>
      </c>
      <c r="AX892" s="13" t="s">
        <v>91</v>
      </c>
      <c r="AY892" s="268" t="s">
        <v>148</v>
      </c>
    </row>
    <row r="893" s="12" customFormat="1">
      <c r="B893" s="248"/>
      <c r="C893" s="249"/>
      <c r="D893" s="244" t="s">
        <v>162</v>
      </c>
      <c r="E893" s="250" t="s">
        <v>1</v>
      </c>
      <c r="F893" s="251" t="s">
        <v>982</v>
      </c>
      <c r="G893" s="249"/>
      <c r="H893" s="250" t="s">
        <v>1</v>
      </c>
      <c r="I893" s="252"/>
      <c r="J893" s="249"/>
      <c r="K893" s="249"/>
      <c r="L893" s="253"/>
      <c r="M893" s="254"/>
      <c r="N893" s="255"/>
      <c r="O893" s="255"/>
      <c r="P893" s="255"/>
      <c r="Q893" s="255"/>
      <c r="R893" s="255"/>
      <c r="S893" s="255"/>
      <c r="T893" s="255"/>
      <c r="U893" s="256"/>
      <c r="AT893" s="257" t="s">
        <v>162</v>
      </c>
      <c r="AU893" s="257" t="s">
        <v>171</v>
      </c>
      <c r="AV893" s="12" t="s">
        <v>23</v>
      </c>
      <c r="AW893" s="12" t="s">
        <v>48</v>
      </c>
      <c r="AX893" s="12" t="s">
        <v>91</v>
      </c>
      <c r="AY893" s="257" t="s">
        <v>148</v>
      </c>
    </row>
    <row r="894" s="13" customFormat="1">
      <c r="B894" s="258"/>
      <c r="C894" s="259"/>
      <c r="D894" s="244" t="s">
        <v>162</v>
      </c>
      <c r="E894" s="260" t="s">
        <v>1</v>
      </c>
      <c r="F894" s="261" t="s">
        <v>1012</v>
      </c>
      <c r="G894" s="259"/>
      <c r="H894" s="262">
        <v>66.420000000000002</v>
      </c>
      <c r="I894" s="263"/>
      <c r="J894" s="259"/>
      <c r="K894" s="259"/>
      <c r="L894" s="264"/>
      <c r="M894" s="265"/>
      <c r="N894" s="266"/>
      <c r="O894" s="266"/>
      <c r="P894" s="266"/>
      <c r="Q894" s="266"/>
      <c r="R894" s="266"/>
      <c r="S894" s="266"/>
      <c r="T894" s="266"/>
      <c r="U894" s="267"/>
      <c r="AT894" s="268" t="s">
        <v>162</v>
      </c>
      <c r="AU894" s="268" t="s">
        <v>171</v>
      </c>
      <c r="AV894" s="13" t="s">
        <v>98</v>
      </c>
      <c r="AW894" s="13" t="s">
        <v>48</v>
      </c>
      <c r="AX894" s="13" t="s">
        <v>91</v>
      </c>
      <c r="AY894" s="268" t="s">
        <v>148</v>
      </c>
    </row>
    <row r="895" s="13" customFormat="1">
      <c r="B895" s="258"/>
      <c r="C895" s="259"/>
      <c r="D895" s="244" t="s">
        <v>162</v>
      </c>
      <c r="E895" s="260" t="s">
        <v>1</v>
      </c>
      <c r="F895" s="261" t="s">
        <v>1013</v>
      </c>
      <c r="G895" s="259"/>
      <c r="H895" s="262">
        <v>23.327999999999999</v>
      </c>
      <c r="I895" s="263"/>
      <c r="J895" s="259"/>
      <c r="K895" s="259"/>
      <c r="L895" s="264"/>
      <c r="M895" s="265"/>
      <c r="N895" s="266"/>
      <c r="O895" s="266"/>
      <c r="P895" s="266"/>
      <c r="Q895" s="266"/>
      <c r="R895" s="266"/>
      <c r="S895" s="266"/>
      <c r="T895" s="266"/>
      <c r="U895" s="267"/>
      <c r="AT895" s="268" t="s">
        <v>162</v>
      </c>
      <c r="AU895" s="268" t="s">
        <v>171</v>
      </c>
      <c r="AV895" s="13" t="s">
        <v>98</v>
      </c>
      <c r="AW895" s="13" t="s">
        <v>48</v>
      </c>
      <c r="AX895" s="13" t="s">
        <v>91</v>
      </c>
      <c r="AY895" s="268" t="s">
        <v>148</v>
      </c>
    </row>
    <row r="896" s="12" customFormat="1">
      <c r="B896" s="248"/>
      <c r="C896" s="249"/>
      <c r="D896" s="244" t="s">
        <v>162</v>
      </c>
      <c r="E896" s="250" t="s">
        <v>1</v>
      </c>
      <c r="F896" s="251" t="s">
        <v>938</v>
      </c>
      <c r="G896" s="249"/>
      <c r="H896" s="250" t="s">
        <v>1</v>
      </c>
      <c r="I896" s="252"/>
      <c r="J896" s="249"/>
      <c r="K896" s="249"/>
      <c r="L896" s="253"/>
      <c r="M896" s="254"/>
      <c r="N896" s="255"/>
      <c r="O896" s="255"/>
      <c r="P896" s="255"/>
      <c r="Q896" s="255"/>
      <c r="R896" s="255"/>
      <c r="S896" s="255"/>
      <c r="T896" s="255"/>
      <c r="U896" s="256"/>
      <c r="AT896" s="257" t="s">
        <v>162</v>
      </c>
      <c r="AU896" s="257" t="s">
        <v>171</v>
      </c>
      <c r="AV896" s="12" t="s">
        <v>23</v>
      </c>
      <c r="AW896" s="12" t="s">
        <v>48</v>
      </c>
      <c r="AX896" s="12" t="s">
        <v>91</v>
      </c>
      <c r="AY896" s="257" t="s">
        <v>148</v>
      </c>
    </row>
    <row r="897" s="13" customFormat="1">
      <c r="B897" s="258"/>
      <c r="C897" s="259"/>
      <c r="D897" s="244" t="s">
        <v>162</v>
      </c>
      <c r="E897" s="260" t="s">
        <v>1</v>
      </c>
      <c r="F897" s="261" t="s">
        <v>1014</v>
      </c>
      <c r="G897" s="259"/>
      <c r="H897" s="262">
        <v>1.6992</v>
      </c>
      <c r="I897" s="263"/>
      <c r="J897" s="259"/>
      <c r="K897" s="259"/>
      <c r="L897" s="264"/>
      <c r="M897" s="265"/>
      <c r="N897" s="266"/>
      <c r="O897" s="266"/>
      <c r="P897" s="266"/>
      <c r="Q897" s="266"/>
      <c r="R897" s="266"/>
      <c r="S897" s="266"/>
      <c r="T897" s="266"/>
      <c r="U897" s="267"/>
      <c r="AT897" s="268" t="s">
        <v>162</v>
      </c>
      <c r="AU897" s="268" t="s">
        <v>171</v>
      </c>
      <c r="AV897" s="13" t="s">
        <v>98</v>
      </c>
      <c r="AW897" s="13" t="s">
        <v>48</v>
      </c>
      <c r="AX897" s="13" t="s">
        <v>91</v>
      </c>
      <c r="AY897" s="268" t="s">
        <v>148</v>
      </c>
    </row>
    <row r="898" s="1" customFormat="1" ht="24" customHeight="1">
      <c r="B898" s="39"/>
      <c r="C898" s="231" t="s">
        <v>1015</v>
      </c>
      <c r="D898" s="231" t="s">
        <v>151</v>
      </c>
      <c r="E898" s="232" t="s">
        <v>1016</v>
      </c>
      <c r="F898" s="233" t="s">
        <v>1017</v>
      </c>
      <c r="G898" s="234" t="s">
        <v>202</v>
      </c>
      <c r="H898" s="235">
        <v>28.602</v>
      </c>
      <c r="I898" s="236"/>
      <c r="J898" s="237">
        <f>ROUND(I898*H898,2)</f>
        <v>0</v>
      </c>
      <c r="K898" s="233" t="s">
        <v>155</v>
      </c>
      <c r="L898" s="44"/>
      <c r="M898" s="238" t="s">
        <v>1</v>
      </c>
      <c r="N898" s="239" t="s">
        <v>56</v>
      </c>
      <c r="O898" s="87"/>
      <c r="P898" s="240">
        <f>O898*H898</f>
        <v>0</v>
      </c>
      <c r="Q898" s="240">
        <v>0</v>
      </c>
      <c r="R898" s="240">
        <f>Q898*H898</f>
        <v>0</v>
      </c>
      <c r="S898" s="240">
        <v>0</v>
      </c>
      <c r="T898" s="240">
        <f>S898*H898</f>
        <v>0</v>
      </c>
      <c r="U898" s="241" t="s">
        <v>1</v>
      </c>
      <c r="AR898" s="242" t="s">
        <v>156</v>
      </c>
      <c r="AT898" s="242" t="s">
        <v>151</v>
      </c>
      <c r="AU898" s="242" t="s">
        <v>171</v>
      </c>
      <c r="AY898" s="17" t="s">
        <v>148</v>
      </c>
      <c r="BE898" s="243">
        <f>IF(N898="základní",J898,0)</f>
        <v>0</v>
      </c>
      <c r="BF898" s="243">
        <f>IF(N898="snížená",J898,0)</f>
        <v>0</v>
      </c>
      <c r="BG898" s="243">
        <f>IF(N898="zákl. přenesená",J898,0)</f>
        <v>0</v>
      </c>
      <c r="BH898" s="243">
        <f>IF(N898="sníž. přenesená",J898,0)</f>
        <v>0</v>
      </c>
      <c r="BI898" s="243">
        <f>IF(N898="nulová",J898,0)</f>
        <v>0</v>
      </c>
      <c r="BJ898" s="17" t="s">
        <v>23</v>
      </c>
      <c r="BK898" s="243">
        <f>ROUND(I898*H898,2)</f>
        <v>0</v>
      </c>
      <c r="BL898" s="17" t="s">
        <v>156</v>
      </c>
      <c r="BM898" s="242" t="s">
        <v>1018</v>
      </c>
    </row>
    <row r="899" s="1" customFormat="1">
      <c r="B899" s="39"/>
      <c r="C899" s="40"/>
      <c r="D899" s="244" t="s">
        <v>158</v>
      </c>
      <c r="E899" s="40"/>
      <c r="F899" s="245" t="s">
        <v>1019</v>
      </c>
      <c r="G899" s="40"/>
      <c r="H899" s="40"/>
      <c r="I899" s="150"/>
      <c r="J899" s="40"/>
      <c r="K899" s="40"/>
      <c r="L899" s="44"/>
      <c r="M899" s="246"/>
      <c r="N899" s="87"/>
      <c r="O899" s="87"/>
      <c r="P899" s="87"/>
      <c r="Q899" s="87"/>
      <c r="R899" s="87"/>
      <c r="S899" s="87"/>
      <c r="T899" s="87"/>
      <c r="U899" s="88"/>
      <c r="AT899" s="17" t="s">
        <v>158</v>
      </c>
      <c r="AU899" s="17" t="s">
        <v>171</v>
      </c>
    </row>
    <row r="900" s="1" customFormat="1">
      <c r="B900" s="39"/>
      <c r="C900" s="40"/>
      <c r="D900" s="244" t="s">
        <v>160</v>
      </c>
      <c r="E900" s="40"/>
      <c r="F900" s="247" t="s">
        <v>1020</v>
      </c>
      <c r="G900" s="40"/>
      <c r="H900" s="40"/>
      <c r="I900" s="150"/>
      <c r="J900" s="40"/>
      <c r="K900" s="40"/>
      <c r="L900" s="44"/>
      <c r="M900" s="246"/>
      <c r="N900" s="87"/>
      <c r="O900" s="87"/>
      <c r="P900" s="87"/>
      <c r="Q900" s="87"/>
      <c r="R900" s="87"/>
      <c r="S900" s="87"/>
      <c r="T900" s="87"/>
      <c r="U900" s="88"/>
      <c r="AT900" s="17" t="s">
        <v>160</v>
      </c>
      <c r="AU900" s="17" t="s">
        <v>171</v>
      </c>
    </row>
    <row r="901" s="12" customFormat="1">
      <c r="B901" s="248"/>
      <c r="C901" s="249"/>
      <c r="D901" s="244" t="s">
        <v>162</v>
      </c>
      <c r="E901" s="250" t="s">
        <v>1</v>
      </c>
      <c r="F901" s="251" t="s">
        <v>958</v>
      </c>
      <c r="G901" s="249"/>
      <c r="H901" s="250" t="s">
        <v>1</v>
      </c>
      <c r="I901" s="252"/>
      <c r="J901" s="249"/>
      <c r="K901" s="249"/>
      <c r="L901" s="253"/>
      <c r="M901" s="254"/>
      <c r="N901" s="255"/>
      <c r="O901" s="255"/>
      <c r="P901" s="255"/>
      <c r="Q901" s="255"/>
      <c r="R901" s="255"/>
      <c r="S901" s="255"/>
      <c r="T901" s="255"/>
      <c r="U901" s="256"/>
      <c r="AT901" s="257" t="s">
        <v>162</v>
      </c>
      <c r="AU901" s="257" t="s">
        <v>171</v>
      </c>
      <c r="AV901" s="12" t="s">
        <v>23</v>
      </c>
      <c r="AW901" s="12" t="s">
        <v>48</v>
      </c>
      <c r="AX901" s="12" t="s">
        <v>91</v>
      </c>
      <c r="AY901" s="257" t="s">
        <v>148</v>
      </c>
    </row>
    <row r="902" s="13" customFormat="1">
      <c r="B902" s="258"/>
      <c r="C902" s="259"/>
      <c r="D902" s="244" t="s">
        <v>162</v>
      </c>
      <c r="E902" s="260" t="s">
        <v>1</v>
      </c>
      <c r="F902" s="261" t="s">
        <v>977</v>
      </c>
      <c r="G902" s="259"/>
      <c r="H902" s="262">
        <v>0.14000000000000001</v>
      </c>
      <c r="I902" s="263"/>
      <c r="J902" s="259"/>
      <c r="K902" s="259"/>
      <c r="L902" s="264"/>
      <c r="M902" s="265"/>
      <c r="N902" s="266"/>
      <c r="O902" s="266"/>
      <c r="P902" s="266"/>
      <c r="Q902" s="266"/>
      <c r="R902" s="266"/>
      <c r="S902" s="266"/>
      <c r="T902" s="266"/>
      <c r="U902" s="267"/>
      <c r="AT902" s="268" t="s">
        <v>162</v>
      </c>
      <c r="AU902" s="268" t="s">
        <v>171</v>
      </c>
      <c r="AV902" s="13" t="s">
        <v>98</v>
      </c>
      <c r="AW902" s="13" t="s">
        <v>48</v>
      </c>
      <c r="AX902" s="13" t="s">
        <v>91</v>
      </c>
      <c r="AY902" s="268" t="s">
        <v>148</v>
      </c>
    </row>
    <row r="903" s="12" customFormat="1">
      <c r="B903" s="248"/>
      <c r="C903" s="249"/>
      <c r="D903" s="244" t="s">
        <v>162</v>
      </c>
      <c r="E903" s="250" t="s">
        <v>1</v>
      </c>
      <c r="F903" s="251" t="s">
        <v>978</v>
      </c>
      <c r="G903" s="249"/>
      <c r="H903" s="250" t="s">
        <v>1</v>
      </c>
      <c r="I903" s="252"/>
      <c r="J903" s="249"/>
      <c r="K903" s="249"/>
      <c r="L903" s="253"/>
      <c r="M903" s="254"/>
      <c r="N903" s="255"/>
      <c r="O903" s="255"/>
      <c r="P903" s="255"/>
      <c r="Q903" s="255"/>
      <c r="R903" s="255"/>
      <c r="S903" s="255"/>
      <c r="T903" s="255"/>
      <c r="U903" s="256"/>
      <c r="AT903" s="257" t="s">
        <v>162</v>
      </c>
      <c r="AU903" s="257" t="s">
        <v>171</v>
      </c>
      <c r="AV903" s="12" t="s">
        <v>23</v>
      </c>
      <c r="AW903" s="12" t="s">
        <v>48</v>
      </c>
      <c r="AX903" s="12" t="s">
        <v>91</v>
      </c>
      <c r="AY903" s="257" t="s">
        <v>148</v>
      </c>
    </row>
    <row r="904" s="13" customFormat="1">
      <c r="B904" s="258"/>
      <c r="C904" s="259"/>
      <c r="D904" s="244" t="s">
        <v>162</v>
      </c>
      <c r="E904" s="260" t="s">
        <v>1</v>
      </c>
      <c r="F904" s="261" t="s">
        <v>979</v>
      </c>
      <c r="G904" s="259"/>
      <c r="H904" s="262">
        <v>5.2000000000000002</v>
      </c>
      <c r="I904" s="263"/>
      <c r="J904" s="259"/>
      <c r="K904" s="259"/>
      <c r="L904" s="264"/>
      <c r="M904" s="265"/>
      <c r="N904" s="266"/>
      <c r="O904" s="266"/>
      <c r="P904" s="266"/>
      <c r="Q904" s="266"/>
      <c r="R904" s="266"/>
      <c r="S904" s="266"/>
      <c r="T904" s="266"/>
      <c r="U904" s="267"/>
      <c r="AT904" s="268" t="s">
        <v>162</v>
      </c>
      <c r="AU904" s="268" t="s">
        <v>171</v>
      </c>
      <c r="AV904" s="13" t="s">
        <v>98</v>
      </c>
      <c r="AW904" s="13" t="s">
        <v>48</v>
      </c>
      <c r="AX904" s="13" t="s">
        <v>91</v>
      </c>
      <c r="AY904" s="268" t="s">
        <v>148</v>
      </c>
    </row>
    <row r="905" s="12" customFormat="1">
      <c r="B905" s="248"/>
      <c r="C905" s="249"/>
      <c r="D905" s="244" t="s">
        <v>162</v>
      </c>
      <c r="E905" s="250" t="s">
        <v>1</v>
      </c>
      <c r="F905" s="251" t="s">
        <v>980</v>
      </c>
      <c r="G905" s="249"/>
      <c r="H905" s="250" t="s">
        <v>1</v>
      </c>
      <c r="I905" s="252"/>
      <c r="J905" s="249"/>
      <c r="K905" s="249"/>
      <c r="L905" s="253"/>
      <c r="M905" s="254"/>
      <c r="N905" s="255"/>
      <c r="O905" s="255"/>
      <c r="P905" s="255"/>
      <c r="Q905" s="255"/>
      <c r="R905" s="255"/>
      <c r="S905" s="255"/>
      <c r="T905" s="255"/>
      <c r="U905" s="256"/>
      <c r="AT905" s="257" t="s">
        <v>162</v>
      </c>
      <c r="AU905" s="257" t="s">
        <v>171</v>
      </c>
      <c r="AV905" s="12" t="s">
        <v>23</v>
      </c>
      <c r="AW905" s="12" t="s">
        <v>48</v>
      </c>
      <c r="AX905" s="12" t="s">
        <v>91</v>
      </c>
      <c r="AY905" s="257" t="s">
        <v>148</v>
      </c>
    </row>
    <row r="906" s="13" customFormat="1">
      <c r="B906" s="258"/>
      <c r="C906" s="259"/>
      <c r="D906" s="244" t="s">
        <v>162</v>
      </c>
      <c r="E906" s="260" t="s">
        <v>1</v>
      </c>
      <c r="F906" s="261" t="s">
        <v>981</v>
      </c>
      <c r="G906" s="259"/>
      <c r="H906" s="262">
        <v>0.40000000000000002</v>
      </c>
      <c r="I906" s="263"/>
      <c r="J906" s="259"/>
      <c r="K906" s="259"/>
      <c r="L906" s="264"/>
      <c r="M906" s="265"/>
      <c r="N906" s="266"/>
      <c r="O906" s="266"/>
      <c r="P906" s="266"/>
      <c r="Q906" s="266"/>
      <c r="R906" s="266"/>
      <c r="S906" s="266"/>
      <c r="T906" s="266"/>
      <c r="U906" s="267"/>
      <c r="AT906" s="268" t="s">
        <v>162</v>
      </c>
      <c r="AU906" s="268" t="s">
        <v>171</v>
      </c>
      <c r="AV906" s="13" t="s">
        <v>98</v>
      </c>
      <c r="AW906" s="13" t="s">
        <v>48</v>
      </c>
      <c r="AX906" s="13" t="s">
        <v>91</v>
      </c>
      <c r="AY906" s="268" t="s">
        <v>148</v>
      </c>
    </row>
    <row r="907" s="12" customFormat="1">
      <c r="B907" s="248"/>
      <c r="C907" s="249"/>
      <c r="D907" s="244" t="s">
        <v>162</v>
      </c>
      <c r="E907" s="250" t="s">
        <v>1</v>
      </c>
      <c r="F907" s="251" t="s">
        <v>982</v>
      </c>
      <c r="G907" s="249"/>
      <c r="H907" s="250" t="s">
        <v>1</v>
      </c>
      <c r="I907" s="252"/>
      <c r="J907" s="249"/>
      <c r="K907" s="249"/>
      <c r="L907" s="253"/>
      <c r="M907" s="254"/>
      <c r="N907" s="255"/>
      <c r="O907" s="255"/>
      <c r="P907" s="255"/>
      <c r="Q907" s="255"/>
      <c r="R907" s="255"/>
      <c r="S907" s="255"/>
      <c r="T907" s="255"/>
      <c r="U907" s="256"/>
      <c r="AT907" s="257" t="s">
        <v>162</v>
      </c>
      <c r="AU907" s="257" t="s">
        <v>171</v>
      </c>
      <c r="AV907" s="12" t="s">
        <v>23</v>
      </c>
      <c r="AW907" s="12" t="s">
        <v>48</v>
      </c>
      <c r="AX907" s="12" t="s">
        <v>91</v>
      </c>
      <c r="AY907" s="257" t="s">
        <v>148</v>
      </c>
    </row>
    <row r="908" s="13" customFormat="1">
      <c r="B908" s="258"/>
      <c r="C908" s="259"/>
      <c r="D908" s="244" t="s">
        <v>162</v>
      </c>
      <c r="E908" s="260" t="s">
        <v>1</v>
      </c>
      <c r="F908" s="261" t="s">
        <v>983</v>
      </c>
      <c r="G908" s="259"/>
      <c r="H908" s="262">
        <v>16.605</v>
      </c>
      <c r="I908" s="263"/>
      <c r="J908" s="259"/>
      <c r="K908" s="259"/>
      <c r="L908" s="264"/>
      <c r="M908" s="265"/>
      <c r="N908" s="266"/>
      <c r="O908" s="266"/>
      <c r="P908" s="266"/>
      <c r="Q908" s="266"/>
      <c r="R908" s="266"/>
      <c r="S908" s="266"/>
      <c r="T908" s="266"/>
      <c r="U908" s="267"/>
      <c r="AT908" s="268" t="s">
        <v>162</v>
      </c>
      <c r="AU908" s="268" t="s">
        <v>171</v>
      </c>
      <c r="AV908" s="13" t="s">
        <v>98</v>
      </c>
      <c r="AW908" s="13" t="s">
        <v>48</v>
      </c>
      <c r="AX908" s="13" t="s">
        <v>91</v>
      </c>
      <c r="AY908" s="268" t="s">
        <v>148</v>
      </c>
    </row>
    <row r="909" s="13" customFormat="1">
      <c r="B909" s="258"/>
      <c r="C909" s="259"/>
      <c r="D909" s="244" t="s">
        <v>162</v>
      </c>
      <c r="E909" s="260" t="s">
        <v>1</v>
      </c>
      <c r="F909" s="261" t="s">
        <v>984</v>
      </c>
      <c r="G909" s="259"/>
      <c r="H909" s="262">
        <v>5.8319999999999999</v>
      </c>
      <c r="I909" s="263"/>
      <c r="J909" s="259"/>
      <c r="K909" s="259"/>
      <c r="L909" s="264"/>
      <c r="M909" s="265"/>
      <c r="N909" s="266"/>
      <c r="O909" s="266"/>
      <c r="P909" s="266"/>
      <c r="Q909" s="266"/>
      <c r="R909" s="266"/>
      <c r="S909" s="266"/>
      <c r="T909" s="266"/>
      <c r="U909" s="267"/>
      <c r="AT909" s="268" t="s">
        <v>162</v>
      </c>
      <c r="AU909" s="268" t="s">
        <v>171</v>
      </c>
      <c r="AV909" s="13" t="s">
        <v>98</v>
      </c>
      <c r="AW909" s="13" t="s">
        <v>48</v>
      </c>
      <c r="AX909" s="13" t="s">
        <v>91</v>
      </c>
      <c r="AY909" s="268" t="s">
        <v>148</v>
      </c>
    </row>
    <row r="910" s="12" customFormat="1">
      <c r="B910" s="248"/>
      <c r="C910" s="249"/>
      <c r="D910" s="244" t="s">
        <v>162</v>
      </c>
      <c r="E910" s="250" t="s">
        <v>1</v>
      </c>
      <c r="F910" s="251" t="s">
        <v>938</v>
      </c>
      <c r="G910" s="249"/>
      <c r="H910" s="250" t="s">
        <v>1</v>
      </c>
      <c r="I910" s="252"/>
      <c r="J910" s="249"/>
      <c r="K910" s="249"/>
      <c r="L910" s="253"/>
      <c r="M910" s="254"/>
      <c r="N910" s="255"/>
      <c r="O910" s="255"/>
      <c r="P910" s="255"/>
      <c r="Q910" s="255"/>
      <c r="R910" s="255"/>
      <c r="S910" s="255"/>
      <c r="T910" s="255"/>
      <c r="U910" s="256"/>
      <c r="AT910" s="257" t="s">
        <v>162</v>
      </c>
      <c r="AU910" s="257" t="s">
        <v>171</v>
      </c>
      <c r="AV910" s="12" t="s">
        <v>23</v>
      </c>
      <c r="AW910" s="12" t="s">
        <v>48</v>
      </c>
      <c r="AX910" s="12" t="s">
        <v>91</v>
      </c>
      <c r="AY910" s="257" t="s">
        <v>148</v>
      </c>
    </row>
    <row r="911" s="13" customFormat="1">
      <c r="B911" s="258"/>
      <c r="C911" s="259"/>
      <c r="D911" s="244" t="s">
        <v>162</v>
      </c>
      <c r="E911" s="260" t="s">
        <v>1</v>
      </c>
      <c r="F911" s="261" t="s">
        <v>987</v>
      </c>
      <c r="G911" s="259"/>
      <c r="H911" s="262">
        <v>0.42480000000000001</v>
      </c>
      <c r="I911" s="263"/>
      <c r="J911" s="259"/>
      <c r="K911" s="259"/>
      <c r="L911" s="264"/>
      <c r="M911" s="265"/>
      <c r="N911" s="266"/>
      <c r="O911" s="266"/>
      <c r="P911" s="266"/>
      <c r="Q911" s="266"/>
      <c r="R911" s="266"/>
      <c r="S911" s="266"/>
      <c r="T911" s="266"/>
      <c r="U911" s="267"/>
      <c r="AT911" s="268" t="s">
        <v>162</v>
      </c>
      <c r="AU911" s="268" t="s">
        <v>171</v>
      </c>
      <c r="AV911" s="13" t="s">
        <v>98</v>
      </c>
      <c r="AW911" s="13" t="s">
        <v>48</v>
      </c>
      <c r="AX911" s="13" t="s">
        <v>91</v>
      </c>
      <c r="AY911" s="268" t="s">
        <v>148</v>
      </c>
    </row>
    <row r="912" s="1" customFormat="1" ht="24" customHeight="1">
      <c r="B912" s="39"/>
      <c r="C912" s="231" t="s">
        <v>1021</v>
      </c>
      <c r="D912" s="231" t="s">
        <v>151</v>
      </c>
      <c r="E912" s="232" t="s">
        <v>1022</v>
      </c>
      <c r="F912" s="233" t="s">
        <v>1023</v>
      </c>
      <c r="G912" s="234" t="s">
        <v>202</v>
      </c>
      <c r="H912" s="235">
        <v>259.64800000000002</v>
      </c>
      <c r="I912" s="236"/>
      <c r="J912" s="237">
        <f>ROUND(I912*H912,2)</f>
        <v>0</v>
      </c>
      <c r="K912" s="233" t="s">
        <v>155</v>
      </c>
      <c r="L912" s="44"/>
      <c r="M912" s="238" t="s">
        <v>1</v>
      </c>
      <c r="N912" s="239" t="s">
        <v>56</v>
      </c>
      <c r="O912" s="87"/>
      <c r="P912" s="240">
        <f>O912*H912</f>
        <v>0</v>
      </c>
      <c r="Q912" s="240">
        <v>0</v>
      </c>
      <c r="R912" s="240">
        <f>Q912*H912</f>
        <v>0</v>
      </c>
      <c r="S912" s="240">
        <v>0</v>
      </c>
      <c r="T912" s="240">
        <f>S912*H912</f>
        <v>0</v>
      </c>
      <c r="U912" s="241" t="s">
        <v>1</v>
      </c>
      <c r="AR912" s="242" t="s">
        <v>156</v>
      </c>
      <c r="AT912" s="242" t="s">
        <v>151</v>
      </c>
      <c r="AU912" s="242" t="s">
        <v>171</v>
      </c>
      <c r="AY912" s="17" t="s">
        <v>148</v>
      </c>
      <c r="BE912" s="243">
        <f>IF(N912="základní",J912,0)</f>
        <v>0</v>
      </c>
      <c r="BF912" s="243">
        <f>IF(N912="snížená",J912,0)</f>
        <v>0</v>
      </c>
      <c r="BG912" s="243">
        <f>IF(N912="zákl. přenesená",J912,0)</f>
        <v>0</v>
      </c>
      <c r="BH912" s="243">
        <f>IF(N912="sníž. přenesená",J912,0)</f>
        <v>0</v>
      </c>
      <c r="BI912" s="243">
        <f>IF(N912="nulová",J912,0)</f>
        <v>0</v>
      </c>
      <c r="BJ912" s="17" t="s">
        <v>23</v>
      </c>
      <c r="BK912" s="243">
        <f>ROUND(I912*H912,2)</f>
        <v>0</v>
      </c>
      <c r="BL912" s="17" t="s">
        <v>156</v>
      </c>
      <c r="BM912" s="242" t="s">
        <v>1024</v>
      </c>
    </row>
    <row r="913" s="1" customFormat="1">
      <c r="B913" s="39"/>
      <c r="C913" s="40"/>
      <c r="D913" s="244" t="s">
        <v>158</v>
      </c>
      <c r="E913" s="40"/>
      <c r="F913" s="245" t="s">
        <v>1025</v>
      </c>
      <c r="G913" s="40"/>
      <c r="H913" s="40"/>
      <c r="I913" s="150"/>
      <c r="J913" s="40"/>
      <c r="K913" s="40"/>
      <c r="L913" s="44"/>
      <c r="M913" s="246"/>
      <c r="N913" s="87"/>
      <c r="O913" s="87"/>
      <c r="P913" s="87"/>
      <c r="Q913" s="87"/>
      <c r="R913" s="87"/>
      <c r="S913" s="87"/>
      <c r="T913" s="87"/>
      <c r="U913" s="88"/>
      <c r="AT913" s="17" t="s">
        <v>158</v>
      </c>
      <c r="AU913" s="17" t="s">
        <v>171</v>
      </c>
    </row>
    <row r="914" s="1" customFormat="1">
      <c r="B914" s="39"/>
      <c r="C914" s="40"/>
      <c r="D914" s="244" t="s">
        <v>160</v>
      </c>
      <c r="E914" s="40"/>
      <c r="F914" s="247" t="s">
        <v>1026</v>
      </c>
      <c r="G914" s="40"/>
      <c r="H914" s="40"/>
      <c r="I914" s="150"/>
      <c r="J914" s="40"/>
      <c r="K914" s="40"/>
      <c r="L914" s="44"/>
      <c r="M914" s="246"/>
      <c r="N914" s="87"/>
      <c r="O914" s="87"/>
      <c r="P914" s="87"/>
      <c r="Q914" s="87"/>
      <c r="R914" s="87"/>
      <c r="S914" s="87"/>
      <c r="T914" s="87"/>
      <c r="U914" s="88"/>
      <c r="AT914" s="17" t="s">
        <v>160</v>
      </c>
      <c r="AU914" s="17" t="s">
        <v>171</v>
      </c>
    </row>
    <row r="915" s="12" customFormat="1">
      <c r="B915" s="248"/>
      <c r="C915" s="249"/>
      <c r="D915" s="244" t="s">
        <v>162</v>
      </c>
      <c r="E915" s="250" t="s">
        <v>1</v>
      </c>
      <c r="F915" s="251" t="s">
        <v>844</v>
      </c>
      <c r="G915" s="249"/>
      <c r="H915" s="250" t="s">
        <v>1</v>
      </c>
      <c r="I915" s="252"/>
      <c r="J915" s="249"/>
      <c r="K915" s="249"/>
      <c r="L915" s="253"/>
      <c r="M915" s="254"/>
      <c r="N915" s="255"/>
      <c r="O915" s="255"/>
      <c r="P915" s="255"/>
      <c r="Q915" s="255"/>
      <c r="R915" s="255"/>
      <c r="S915" s="255"/>
      <c r="T915" s="255"/>
      <c r="U915" s="256"/>
      <c r="AT915" s="257" t="s">
        <v>162</v>
      </c>
      <c r="AU915" s="257" t="s">
        <v>171</v>
      </c>
      <c r="AV915" s="12" t="s">
        <v>23</v>
      </c>
      <c r="AW915" s="12" t="s">
        <v>48</v>
      </c>
      <c r="AX915" s="12" t="s">
        <v>91</v>
      </c>
      <c r="AY915" s="257" t="s">
        <v>148</v>
      </c>
    </row>
    <row r="916" s="13" customFormat="1">
      <c r="B916" s="258"/>
      <c r="C916" s="259"/>
      <c r="D916" s="244" t="s">
        <v>162</v>
      </c>
      <c r="E916" s="260" t="s">
        <v>1</v>
      </c>
      <c r="F916" s="261" t="s">
        <v>866</v>
      </c>
      <c r="G916" s="259"/>
      <c r="H916" s="262">
        <v>228.48000000000002</v>
      </c>
      <c r="I916" s="263"/>
      <c r="J916" s="259"/>
      <c r="K916" s="259"/>
      <c r="L916" s="264"/>
      <c r="M916" s="265"/>
      <c r="N916" s="266"/>
      <c r="O916" s="266"/>
      <c r="P916" s="266"/>
      <c r="Q916" s="266"/>
      <c r="R916" s="266"/>
      <c r="S916" s="266"/>
      <c r="T916" s="266"/>
      <c r="U916" s="267"/>
      <c r="AT916" s="268" t="s">
        <v>162</v>
      </c>
      <c r="AU916" s="268" t="s">
        <v>171</v>
      </c>
      <c r="AV916" s="13" t="s">
        <v>98</v>
      </c>
      <c r="AW916" s="13" t="s">
        <v>48</v>
      </c>
      <c r="AX916" s="13" t="s">
        <v>91</v>
      </c>
      <c r="AY916" s="268" t="s">
        <v>148</v>
      </c>
    </row>
    <row r="917" s="12" customFormat="1">
      <c r="B917" s="248"/>
      <c r="C917" s="249"/>
      <c r="D917" s="244" t="s">
        <v>162</v>
      </c>
      <c r="E917" s="250" t="s">
        <v>1</v>
      </c>
      <c r="F917" s="251" t="s">
        <v>851</v>
      </c>
      <c r="G917" s="249"/>
      <c r="H917" s="250" t="s">
        <v>1</v>
      </c>
      <c r="I917" s="252"/>
      <c r="J917" s="249"/>
      <c r="K917" s="249"/>
      <c r="L917" s="253"/>
      <c r="M917" s="254"/>
      <c r="N917" s="255"/>
      <c r="O917" s="255"/>
      <c r="P917" s="255"/>
      <c r="Q917" s="255"/>
      <c r="R917" s="255"/>
      <c r="S917" s="255"/>
      <c r="T917" s="255"/>
      <c r="U917" s="256"/>
      <c r="AT917" s="257" t="s">
        <v>162</v>
      </c>
      <c r="AU917" s="257" t="s">
        <v>171</v>
      </c>
      <c r="AV917" s="12" t="s">
        <v>23</v>
      </c>
      <c r="AW917" s="12" t="s">
        <v>48</v>
      </c>
      <c r="AX917" s="12" t="s">
        <v>91</v>
      </c>
      <c r="AY917" s="257" t="s">
        <v>148</v>
      </c>
    </row>
    <row r="918" s="13" customFormat="1">
      <c r="B918" s="258"/>
      <c r="C918" s="259"/>
      <c r="D918" s="244" t="s">
        <v>162</v>
      </c>
      <c r="E918" s="260" t="s">
        <v>1</v>
      </c>
      <c r="F918" s="261" t="s">
        <v>867</v>
      </c>
      <c r="G918" s="259"/>
      <c r="H918" s="262">
        <v>31.167999999999999</v>
      </c>
      <c r="I918" s="263"/>
      <c r="J918" s="259"/>
      <c r="K918" s="259"/>
      <c r="L918" s="264"/>
      <c r="M918" s="265"/>
      <c r="N918" s="266"/>
      <c r="O918" s="266"/>
      <c r="P918" s="266"/>
      <c r="Q918" s="266"/>
      <c r="R918" s="266"/>
      <c r="S918" s="266"/>
      <c r="T918" s="266"/>
      <c r="U918" s="267"/>
      <c r="AT918" s="268" t="s">
        <v>162</v>
      </c>
      <c r="AU918" s="268" t="s">
        <v>171</v>
      </c>
      <c r="AV918" s="13" t="s">
        <v>98</v>
      </c>
      <c r="AW918" s="13" t="s">
        <v>48</v>
      </c>
      <c r="AX918" s="13" t="s">
        <v>91</v>
      </c>
      <c r="AY918" s="268" t="s">
        <v>148</v>
      </c>
    </row>
    <row r="919" s="1" customFormat="1" ht="24" customHeight="1">
      <c r="B919" s="39"/>
      <c r="C919" s="231" t="s">
        <v>1027</v>
      </c>
      <c r="D919" s="231" t="s">
        <v>151</v>
      </c>
      <c r="E919" s="232" t="s">
        <v>1028</v>
      </c>
      <c r="F919" s="233" t="s">
        <v>1029</v>
      </c>
      <c r="G919" s="234" t="s">
        <v>202</v>
      </c>
      <c r="H919" s="235">
        <v>96.219999999999999</v>
      </c>
      <c r="I919" s="236"/>
      <c r="J919" s="237">
        <f>ROUND(I919*H919,2)</f>
        <v>0</v>
      </c>
      <c r="K919" s="233" t="s">
        <v>155</v>
      </c>
      <c r="L919" s="44"/>
      <c r="M919" s="238" t="s">
        <v>1</v>
      </c>
      <c r="N919" s="239" t="s">
        <v>56</v>
      </c>
      <c r="O919" s="87"/>
      <c r="P919" s="240">
        <f>O919*H919</f>
        <v>0</v>
      </c>
      <c r="Q919" s="240">
        <v>0</v>
      </c>
      <c r="R919" s="240">
        <f>Q919*H919</f>
        <v>0</v>
      </c>
      <c r="S919" s="240">
        <v>0</v>
      </c>
      <c r="T919" s="240">
        <f>S919*H919</f>
        <v>0</v>
      </c>
      <c r="U919" s="241" t="s">
        <v>1</v>
      </c>
      <c r="AR919" s="242" t="s">
        <v>156</v>
      </c>
      <c r="AT919" s="242" t="s">
        <v>151</v>
      </c>
      <c r="AU919" s="242" t="s">
        <v>171</v>
      </c>
      <c r="AY919" s="17" t="s">
        <v>148</v>
      </c>
      <c r="BE919" s="243">
        <f>IF(N919="základní",J919,0)</f>
        <v>0</v>
      </c>
      <c r="BF919" s="243">
        <f>IF(N919="snížená",J919,0)</f>
        <v>0</v>
      </c>
      <c r="BG919" s="243">
        <f>IF(N919="zákl. přenesená",J919,0)</f>
        <v>0</v>
      </c>
      <c r="BH919" s="243">
        <f>IF(N919="sníž. přenesená",J919,0)</f>
        <v>0</v>
      </c>
      <c r="BI919" s="243">
        <f>IF(N919="nulová",J919,0)</f>
        <v>0</v>
      </c>
      <c r="BJ919" s="17" t="s">
        <v>23</v>
      </c>
      <c r="BK919" s="243">
        <f>ROUND(I919*H919,2)</f>
        <v>0</v>
      </c>
      <c r="BL919" s="17" t="s">
        <v>156</v>
      </c>
      <c r="BM919" s="242" t="s">
        <v>1030</v>
      </c>
    </row>
    <row r="920" s="1" customFormat="1">
      <c r="B920" s="39"/>
      <c r="C920" s="40"/>
      <c r="D920" s="244" t="s">
        <v>158</v>
      </c>
      <c r="E920" s="40"/>
      <c r="F920" s="245" t="s">
        <v>204</v>
      </c>
      <c r="G920" s="40"/>
      <c r="H920" s="40"/>
      <c r="I920" s="150"/>
      <c r="J920" s="40"/>
      <c r="K920" s="40"/>
      <c r="L920" s="44"/>
      <c r="M920" s="246"/>
      <c r="N920" s="87"/>
      <c r="O920" s="87"/>
      <c r="P920" s="87"/>
      <c r="Q920" s="87"/>
      <c r="R920" s="87"/>
      <c r="S920" s="87"/>
      <c r="T920" s="87"/>
      <c r="U920" s="88"/>
      <c r="AT920" s="17" t="s">
        <v>158</v>
      </c>
      <c r="AU920" s="17" t="s">
        <v>171</v>
      </c>
    </row>
    <row r="921" s="1" customFormat="1">
      <c r="B921" s="39"/>
      <c r="C921" s="40"/>
      <c r="D921" s="244" t="s">
        <v>160</v>
      </c>
      <c r="E921" s="40"/>
      <c r="F921" s="247" t="s">
        <v>1026</v>
      </c>
      <c r="G921" s="40"/>
      <c r="H921" s="40"/>
      <c r="I921" s="150"/>
      <c r="J921" s="40"/>
      <c r="K921" s="40"/>
      <c r="L921" s="44"/>
      <c r="M921" s="246"/>
      <c r="N921" s="87"/>
      <c r="O921" s="87"/>
      <c r="P921" s="87"/>
      <c r="Q921" s="87"/>
      <c r="R921" s="87"/>
      <c r="S921" s="87"/>
      <c r="T921" s="87"/>
      <c r="U921" s="88"/>
      <c r="AT921" s="17" t="s">
        <v>160</v>
      </c>
      <c r="AU921" s="17" t="s">
        <v>171</v>
      </c>
    </row>
    <row r="922" s="12" customFormat="1">
      <c r="B922" s="248"/>
      <c r="C922" s="249"/>
      <c r="D922" s="244" t="s">
        <v>162</v>
      </c>
      <c r="E922" s="250" t="s">
        <v>1</v>
      </c>
      <c r="F922" s="251" t="s">
        <v>836</v>
      </c>
      <c r="G922" s="249"/>
      <c r="H922" s="250" t="s">
        <v>1</v>
      </c>
      <c r="I922" s="252"/>
      <c r="J922" s="249"/>
      <c r="K922" s="249"/>
      <c r="L922" s="253"/>
      <c r="M922" s="254"/>
      <c r="N922" s="255"/>
      <c r="O922" s="255"/>
      <c r="P922" s="255"/>
      <c r="Q922" s="255"/>
      <c r="R922" s="255"/>
      <c r="S922" s="255"/>
      <c r="T922" s="255"/>
      <c r="U922" s="256"/>
      <c r="AT922" s="257" t="s">
        <v>162</v>
      </c>
      <c r="AU922" s="257" t="s">
        <v>171</v>
      </c>
      <c r="AV922" s="12" t="s">
        <v>23</v>
      </c>
      <c r="AW922" s="12" t="s">
        <v>48</v>
      </c>
      <c r="AX922" s="12" t="s">
        <v>91</v>
      </c>
      <c r="AY922" s="257" t="s">
        <v>148</v>
      </c>
    </row>
    <row r="923" s="13" customFormat="1">
      <c r="B923" s="258"/>
      <c r="C923" s="259"/>
      <c r="D923" s="244" t="s">
        <v>162</v>
      </c>
      <c r="E923" s="260" t="s">
        <v>1</v>
      </c>
      <c r="F923" s="261" t="s">
        <v>868</v>
      </c>
      <c r="G923" s="259"/>
      <c r="H923" s="262">
        <v>96.219999999999999</v>
      </c>
      <c r="I923" s="263"/>
      <c r="J923" s="259"/>
      <c r="K923" s="259"/>
      <c r="L923" s="264"/>
      <c r="M923" s="265"/>
      <c r="N923" s="266"/>
      <c r="O923" s="266"/>
      <c r="P923" s="266"/>
      <c r="Q923" s="266"/>
      <c r="R923" s="266"/>
      <c r="S923" s="266"/>
      <c r="T923" s="266"/>
      <c r="U923" s="267"/>
      <c r="AT923" s="268" t="s">
        <v>162</v>
      </c>
      <c r="AU923" s="268" t="s">
        <v>171</v>
      </c>
      <c r="AV923" s="13" t="s">
        <v>98</v>
      </c>
      <c r="AW923" s="13" t="s">
        <v>48</v>
      </c>
      <c r="AX923" s="13" t="s">
        <v>91</v>
      </c>
      <c r="AY923" s="268" t="s">
        <v>148</v>
      </c>
    </row>
    <row r="924" s="1" customFormat="1" ht="24" customHeight="1">
      <c r="B924" s="39"/>
      <c r="C924" s="231" t="s">
        <v>1031</v>
      </c>
      <c r="D924" s="231" t="s">
        <v>151</v>
      </c>
      <c r="E924" s="232" t="s">
        <v>1032</v>
      </c>
      <c r="F924" s="233" t="s">
        <v>1033</v>
      </c>
      <c r="G924" s="234" t="s">
        <v>555</v>
      </c>
      <c r="H924" s="235">
        <v>1</v>
      </c>
      <c r="I924" s="236"/>
      <c r="J924" s="237">
        <f>ROUND(I924*H924,2)</f>
        <v>0</v>
      </c>
      <c r="K924" s="233" t="s">
        <v>155</v>
      </c>
      <c r="L924" s="44"/>
      <c r="M924" s="238" t="s">
        <v>1</v>
      </c>
      <c r="N924" s="239" t="s">
        <v>56</v>
      </c>
      <c r="O924" s="87"/>
      <c r="P924" s="240">
        <f>O924*H924</f>
        <v>0</v>
      </c>
      <c r="Q924" s="240">
        <v>0</v>
      </c>
      <c r="R924" s="240">
        <f>Q924*H924</f>
        <v>0</v>
      </c>
      <c r="S924" s="240">
        <v>0.10000000000000001</v>
      </c>
      <c r="T924" s="240">
        <f>S924*H924</f>
        <v>0.10000000000000001</v>
      </c>
      <c r="U924" s="241" t="s">
        <v>1</v>
      </c>
      <c r="AR924" s="242" t="s">
        <v>156</v>
      </c>
      <c r="AT924" s="242" t="s">
        <v>151</v>
      </c>
      <c r="AU924" s="242" t="s">
        <v>171</v>
      </c>
      <c r="AY924" s="17" t="s">
        <v>148</v>
      </c>
      <c r="BE924" s="243">
        <f>IF(N924="základní",J924,0)</f>
        <v>0</v>
      </c>
      <c r="BF924" s="243">
        <f>IF(N924="snížená",J924,0)</f>
        <v>0</v>
      </c>
      <c r="BG924" s="243">
        <f>IF(N924="zákl. přenesená",J924,0)</f>
        <v>0</v>
      </c>
      <c r="BH924" s="243">
        <f>IF(N924="sníž. přenesená",J924,0)</f>
        <v>0</v>
      </c>
      <c r="BI924" s="243">
        <f>IF(N924="nulová",J924,0)</f>
        <v>0</v>
      </c>
      <c r="BJ924" s="17" t="s">
        <v>23</v>
      </c>
      <c r="BK924" s="243">
        <f>ROUND(I924*H924,2)</f>
        <v>0</v>
      </c>
      <c r="BL924" s="17" t="s">
        <v>156</v>
      </c>
      <c r="BM924" s="242" t="s">
        <v>1034</v>
      </c>
    </row>
    <row r="925" s="1" customFormat="1">
      <c r="B925" s="39"/>
      <c r="C925" s="40"/>
      <c r="D925" s="244" t="s">
        <v>158</v>
      </c>
      <c r="E925" s="40"/>
      <c r="F925" s="245" t="s">
        <v>1035</v>
      </c>
      <c r="G925" s="40"/>
      <c r="H925" s="40"/>
      <c r="I925" s="150"/>
      <c r="J925" s="40"/>
      <c r="K925" s="40"/>
      <c r="L925" s="44"/>
      <c r="M925" s="246"/>
      <c r="N925" s="87"/>
      <c r="O925" s="87"/>
      <c r="P925" s="87"/>
      <c r="Q925" s="87"/>
      <c r="R925" s="87"/>
      <c r="S925" s="87"/>
      <c r="T925" s="87"/>
      <c r="U925" s="88"/>
      <c r="AT925" s="17" t="s">
        <v>158</v>
      </c>
      <c r="AU925" s="17" t="s">
        <v>171</v>
      </c>
    </row>
    <row r="926" s="12" customFormat="1">
      <c r="B926" s="248"/>
      <c r="C926" s="249"/>
      <c r="D926" s="244" t="s">
        <v>162</v>
      </c>
      <c r="E926" s="250" t="s">
        <v>1</v>
      </c>
      <c r="F926" s="251" t="s">
        <v>952</v>
      </c>
      <c r="G926" s="249"/>
      <c r="H926" s="250" t="s">
        <v>1</v>
      </c>
      <c r="I926" s="252"/>
      <c r="J926" s="249"/>
      <c r="K926" s="249"/>
      <c r="L926" s="253"/>
      <c r="M926" s="254"/>
      <c r="N926" s="255"/>
      <c r="O926" s="255"/>
      <c r="P926" s="255"/>
      <c r="Q926" s="255"/>
      <c r="R926" s="255"/>
      <c r="S926" s="255"/>
      <c r="T926" s="255"/>
      <c r="U926" s="256"/>
      <c r="AT926" s="257" t="s">
        <v>162</v>
      </c>
      <c r="AU926" s="257" t="s">
        <v>171</v>
      </c>
      <c r="AV926" s="12" t="s">
        <v>23</v>
      </c>
      <c r="AW926" s="12" t="s">
        <v>48</v>
      </c>
      <c r="AX926" s="12" t="s">
        <v>91</v>
      </c>
      <c r="AY926" s="257" t="s">
        <v>148</v>
      </c>
    </row>
    <row r="927" s="13" customFormat="1">
      <c r="B927" s="258"/>
      <c r="C927" s="259"/>
      <c r="D927" s="244" t="s">
        <v>162</v>
      </c>
      <c r="E927" s="260" t="s">
        <v>1</v>
      </c>
      <c r="F927" s="261" t="s">
        <v>23</v>
      </c>
      <c r="G927" s="259"/>
      <c r="H927" s="262">
        <v>1</v>
      </c>
      <c r="I927" s="263"/>
      <c r="J927" s="259"/>
      <c r="K927" s="259"/>
      <c r="L927" s="264"/>
      <c r="M927" s="265"/>
      <c r="N927" s="266"/>
      <c r="O927" s="266"/>
      <c r="P927" s="266"/>
      <c r="Q927" s="266"/>
      <c r="R927" s="266"/>
      <c r="S927" s="266"/>
      <c r="T927" s="266"/>
      <c r="U927" s="267"/>
      <c r="AT927" s="268" t="s">
        <v>162</v>
      </c>
      <c r="AU927" s="268" t="s">
        <v>171</v>
      </c>
      <c r="AV927" s="13" t="s">
        <v>98</v>
      </c>
      <c r="AW927" s="13" t="s">
        <v>48</v>
      </c>
      <c r="AX927" s="13" t="s">
        <v>23</v>
      </c>
      <c r="AY927" s="268" t="s">
        <v>148</v>
      </c>
    </row>
    <row r="928" s="1" customFormat="1" ht="24" customHeight="1">
      <c r="B928" s="39"/>
      <c r="C928" s="231" t="s">
        <v>1036</v>
      </c>
      <c r="D928" s="231" t="s">
        <v>151</v>
      </c>
      <c r="E928" s="232" t="s">
        <v>1037</v>
      </c>
      <c r="F928" s="233" t="s">
        <v>1038</v>
      </c>
      <c r="G928" s="234" t="s">
        <v>555</v>
      </c>
      <c r="H928" s="235">
        <v>6</v>
      </c>
      <c r="I928" s="236"/>
      <c r="J928" s="237">
        <f>ROUND(I928*H928,2)</f>
        <v>0</v>
      </c>
      <c r="K928" s="233" t="s">
        <v>155</v>
      </c>
      <c r="L928" s="44"/>
      <c r="M928" s="238" t="s">
        <v>1</v>
      </c>
      <c r="N928" s="239" t="s">
        <v>56</v>
      </c>
      <c r="O928" s="87"/>
      <c r="P928" s="240">
        <f>O928*H928</f>
        <v>0</v>
      </c>
      <c r="Q928" s="240">
        <v>0</v>
      </c>
      <c r="R928" s="240">
        <f>Q928*H928</f>
        <v>0</v>
      </c>
      <c r="S928" s="240">
        <v>0.14999999999999999</v>
      </c>
      <c r="T928" s="240">
        <f>S928*H928</f>
        <v>0.89999999999999991</v>
      </c>
      <c r="U928" s="241" t="s">
        <v>1</v>
      </c>
      <c r="AR928" s="242" t="s">
        <v>156</v>
      </c>
      <c r="AT928" s="242" t="s">
        <v>151</v>
      </c>
      <c r="AU928" s="242" t="s">
        <v>171</v>
      </c>
      <c r="AY928" s="17" t="s">
        <v>148</v>
      </c>
      <c r="BE928" s="243">
        <f>IF(N928="základní",J928,0)</f>
        <v>0</v>
      </c>
      <c r="BF928" s="243">
        <f>IF(N928="snížená",J928,0)</f>
        <v>0</v>
      </c>
      <c r="BG928" s="243">
        <f>IF(N928="zákl. přenesená",J928,0)</f>
        <v>0</v>
      </c>
      <c r="BH928" s="243">
        <f>IF(N928="sníž. přenesená",J928,0)</f>
        <v>0</v>
      </c>
      <c r="BI928" s="243">
        <f>IF(N928="nulová",J928,0)</f>
        <v>0</v>
      </c>
      <c r="BJ928" s="17" t="s">
        <v>23</v>
      </c>
      <c r="BK928" s="243">
        <f>ROUND(I928*H928,2)</f>
        <v>0</v>
      </c>
      <c r="BL928" s="17" t="s">
        <v>156</v>
      </c>
      <c r="BM928" s="242" t="s">
        <v>1039</v>
      </c>
    </row>
    <row r="929" s="1" customFormat="1">
      <c r="B929" s="39"/>
      <c r="C929" s="40"/>
      <c r="D929" s="244" t="s">
        <v>158</v>
      </c>
      <c r="E929" s="40"/>
      <c r="F929" s="245" t="s">
        <v>1040</v>
      </c>
      <c r="G929" s="40"/>
      <c r="H929" s="40"/>
      <c r="I929" s="150"/>
      <c r="J929" s="40"/>
      <c r="K929" s="40"/>
      <c r="L929" s="44"/>
      <c r="M929" s="246"/>
      <c r="N929" s="87"/>
      <c r="O929" s="87"/>
      <c r="P929" s="87"/>
      <c r="Q929" s="87"/>
      <c r="R929" s="87"/>
      <c r="S929" s="87"/>
      <c r="T929" s="87"/>
      <c r="U929" s="88"/>
      <c r="AT929" s="17" t="s">
        <v>158</v>
      </c>
      <c r="AU929" s="17" t="s">
        <v>171</v>
      </c>
    </row>
    <row r="930" s="12" customFormat="1">
      <c r="B930" s="248"/>
      <c r="C930" s="249"/>
      <c r="D930" s="244" t="s">
        <v>162</v>
      </c>
      <c r="E930" s="250" t="s">
        <v>1</v>
      </c>
      <c r="F930" s="251" t="s">
        <v>601</v>
      </c>
      <c r="G930" s="249"/>
      <c r="H930" s="250" t="s">
        <v>1</v>
      </c>
      <c r="I930" s="252"/>
      <c r="J930" s="249"/>
      <c r="K930" s="249"/>
      <c r="L930" s="253"/>
      <c r="M930" s="254"/>
      <c r="N930" s="255"/>
      <c r="O930" s="255"/>
      <c r="P930" s="255"/>
      <c r="Q930" s="255"/>
      <c r="R930" s="255"/>
      <c r="S930" s="255"/>
      <c r="T930" s="255"/>
      <c r="U930" s="256"/>
      <c r="AT930" s="257" t="s">
        <v>162</v>
      </c>
      <c r="AU930" s="257" t="s">
        <v>171</v>
      </c>
      <c r="AV930" s="12" t="s">
        <v>23</v>
      </c>
      <c r="AW930" s="12" t="s">
        <v>48</v>
      </c>
      <c r="AX930" s="12" t="s">
        <v>91</v>
      </c>
      <c r="AY930" s="257" t="s">
        <v>148</v>
      </c>
    </row>
    <row r="931" s="13" customFormat="1">
      <c r="B931" s="258"/>
      <c r="C931" s="259"/>
      <c r="D931" s="244" t="s">
        <v>162</v>
      </c>
      <c r="E931" s="260" t="s">
        <v>1</v>
      </c>
      <c r="F931" s="261" t="s">
        <v>191</v>
      </c>
      <c r="G931" s="259"/>
      <c r="H931" s="262">
        <v>6</v>
      </c>
      <c r="I931" s="263"/>
      <c r="J931" s="259"/>
      <c r="K931" s="259"/>
      <c r="L931" s="264"/>
      <c r="M931" s="265"/>
      <c r="N931" s="266"/>
      <c r="O931" s="266"/>
      <c r="P931" s="266"/>
      <c r="Q931" s="266"/>
      <c r="R931" s="266"/>
      <c r="S931" s="266"/>
      <c r="T931" s="266"/>
      <c r="U931" s="267"/>
      <c r="AT931" s="268" t="s">
        <v>162</v>
      </c>
      <c r="AU931" s="268" t="s">
        <v>171</v>
      </c>
      <c r="AV931" s="13" t="s">
        <v>98</v>
      </c>
      <c r="AW931" s="13" t="s">
        <v>48</v>
      </c>
      <c r="AX931" s="13" t="s">
        <v>23</v>
      </c>
      <c r="AY931" s="268" t="s">
        <v>148</v>
      </c>
    </row>
    <row r="932" s="1" customFormat="1" ht="24" customHeight="1">
      <c r="B932" s="39"/>
      <c r="C932" s="231" t="s">
        <v>1041</v>
      </c>
      <c r="D932" s="231" t="s">
        <v>151</v>
      </c>
      <c r="E932" s="232" t="s">
        <v>1042</v>
      </c>
      <c r="F932" s="233" t="s">
        <v>1043</v>
      </c>
      <c r="G932" s="234" t="s">
        <v>202</v>
      </c>
      <c r="H932" s="235">
        <v>1</v>
      </c>
      <c r="I932" s="236"/>
      <c r="J932" s="237">
        <f>ROUND(I932*H932,2)</f>
        <v>0</v>
      </c>
      <c r="K932" s="233" t="s">
        <v>155</v>
      </c>
      <c r="L932" s="44"/>
      <c r="M932" s="238" t="s">
        <v>1</v>
      </c>
      <c r="N932" s="239" t="s">
        <v>56</v>
      </c>
      <c r="O932" s="87"/>
      <c r="P932" s="240">
        <f>O932*H932</f>
        <v>0</v>
      </c>
      <c r="Q932" s="240">
        <v>0</v>
      </c>
      <c r="R932" s="240">
        <f>Q932*H932</f>
        <v>0</v>
      </c>
      <c r="S932" s="240">
        <v>0</v>
      </c>
      <c r="T932" s="240">
        <f>S932*H932</f>
        <v>0</v>
      </c>
      <c r="U932" s="241" t="s">
        <v>1</v>
      </c>
      <c r="AR932" s="242" t="s">
        <v>156</v>
      </c>
      <c r="AT932" s="242" t="s">
        <v>151</v>
      </c>
      <c r="AU932" s="242" t="s">
        <v>171</v>
      </c>
      <c r="AY932" s="17" t="s">
        <v>148</v>
      </c>
      <c r="BE932" s="243">
        <f>IF(N932="základní",J932,0)</f>
        <v>0</v>
      </c>
      <c r="BF932" s="243">
        <f>IF(N932="snížená",J932,0)</f>
        <v>0</v>
      </c>
      <c r="BG932" s="243">
        <f>IF(N932="zákl. přenesená",J932,0)</f>
        <v>0</v>
      </c>
      <c r="BH932" s="243">
        <f>IF(N932="sníž. přenesená",J932,0)</f>
        <v>0</v>
      </c>
      <c r="BI932" s="243">
        <f>IF(N932="nulová",J932,0)</f>
        <v>0</v>
      </c>
      <c r="BJ932" s="17" t="s">
        <v>23</v>
      </c>
      <c r="BK932" s="243">
        <f>ROUND(I932*H932,2)</f>
        <v>0</v>
      </c>
      <c r="BL932" s="17" t="s">
        <v>156</v>
      </c>
      <c r="BM932" s="242" t="s">
        <v>1044</v>
      </c>
    </row>
    <row r="933" s="1" customFormat="1">
      <c r="B933" s="39"/>
      <c r="C933" s="40"/>
      <c r="D933" s="244" t="s">
        <v>158</v>
      </c>
      <c r="E933" s="40"/>
      <c r="F933" s="245" t="s">
        <v>1045</v>
      </c>
      <c r="G933" s="40"/>
      <c r="H933" s="40"/>
      <c r="I933" s="150"/>
      <c r="J933" s="40"/>
      <c r="K933" s="40"/>
      <c r="L933" s="44"/>
      <c r="M933" s="246"/>
      <c r="N933" s="87"/>
      <c r="O933" s="87"/>
      <c r="P933" s="87"/>
      <c r="Q933" s="87"/>
      <c r="R933" s="87"/>
      <c r="S933" s="87"/>
      <c r="T933" s="87"/>
      <c r="U933" s="88"/>
      <c r="AT933" s="17" t="s">
        <v>158</v>
      </c>
      <c r="AU933" s="17" t="s">
        <v>171</v>
      </c>
    </row>
    <row r="934" s="1" customFormat="1">
      <c r="B934" s="39"/>
      <c r="C934" s="40"/>
      <c r="D934" s="244" t="s">
        <v>160</v>
      </c>
      <c r="E934" s="40"/>
      <c r="F934" s="247" t="s">
        <v>487</v>
      </c>
      <c r="G934" s="40"/>
      <c r="H934" s="40"/>
      <c r="I934" s="150"/>
      <c r="J934" s="40"/>
      <c r="K934" s="40"/>
      <c r="L934" s="44"/>
      <c r="M934" s="246"/>
      <c r="N934" s="87"/>
      <c r="O934" s="87"/>
      <c r="P934" s="87"/>
      <c r="Q934" s="87"/>
      <c r="R934" s="87"/>
      <c r="S934" s="87"/>
      <c r="T934" s="87"/>
      <c r="U934" s="88"/>
      <c r="AT934" s="17" t="s">
        <v>160</v>
      </c>
      <c r="AU934" s="17" t="s">
        <v>171</v>
      </c>
    </row>
    <row r="935" s="12" customFormat="1">
      <c r="B935" s="248"/>
      <c r="C935" s="249"/>
      <c r="D935" s="244" t="s">
        <v>162</v>
      </c>
      <c r="E935" s="250" t="s">
        <v>1</v>
      </c>
      <c r="F935" s="251" t="s">
        <v>952</v>
      </c>
      <c r="G935" s="249"/>
      <c r="H935" s="250" t="s">
        <v>1</v>
      </c>
      <c r="I935" s="252"/>
      <c r="J935" s="249"/>
      <c r="K935" s="249"/>
      <c r="L935" s="253"/>
      <c r="M935" s="254"/>
      <c r="N935" s="255"/>
      <c r="O935" s="255"/>
      <c r="P935" s="255"/>
      <c r="Q935" s="255"/>
      <c r="R935" s="255"/>
      <c r="S935" s="255"/>
      <c r="T935" s="255"/>
      <c r="U935" s="256"/>
      <c r="AT935" s="257" t="s">
        <v>162</v>
      </c>
      <c r="AU935" s="257" t="s">
        <v>171</v>
      </c>
      <c r="AV935" s="12" t="s">
        <v>23</v>
      </c>
      <c r="AW935" s="12" t="s">
        <v>48</v>
      </c>
      <c r="AX935" s="12" t="s">
        <v>91</v>
      </c>
      <c r="AY935" s="257" t="s">
        <v>148</v>
      </c>
    </row>
    <row r="936" s="13" customFormat="1">
      <c r="B936" s="258"/>
      <c r="C936" s="259"/>
      <c r="D936" s="244" t="s">
        <v>162</v>
      </c>
      <c r="E936" s="260" t="s">
        <v>1</v>
      </c>
      <c r="F936" s="261" t="s">
        <v>1046</v>
      </c>
      <c r="G936" s="259"/>
      <c r="H936" s="262">
        <v>0.10000000000000001</v>
      </c>
      <c r="I936" s="263"/>
      <c r="J936" s="259"/>
      <c r="K936" s="259"/>
      <c r="L936" s="264"/>
      <c r="M936" s="265"/>
      <c r="N936" s="266"/>
      <c r="O936" s="266"/>
      <c r="P936" s="266"/>
      <c r="Q936" s="266"/>
      <c r="R936" s="266"/>
      <c r="S936" s="266"/>
      <c r="T936" s="266"/>
      <c r="U936" s="267"/>
      <c r="AT936" s="268" t="s">
        <v>162</v>
      </c>
      <c r="AU936" s="268" t="s">
        <v>171</v>
      </c>
      <c r="AV936" s="13" t="s">
        <v>98</v>
      </c>
      <c r="AW936" s="13" t="s">
        <v>48</v>
      </c>
      <c r="AX936" s="13" t="s">
        <v>91</v>
      </c>
      <c r="AY936" s="268" t="s">
        <v>148</v>
      </c>
    </row>
    <row r="937" s="12" customFormat="1">
      <c r="B937" s="248"/>
      <c r="C937" s="249"/>
      <c r="D937" s="244" t="s">
        <v>162</v>
      </c>
      <c r="E937" s="250" t="s">
        <v>1</v>
      </c>
      <c r="F937" s="251" t="s">
        <v>601</v>
      </c>
      <c r="G937" s="249"/>
      <c r="H937" s="250" t="s">
        <v>1</v>
      </c>
      <c r="I937" s="252"/>
      <c r="J937" s="249"/>
      <c r="K937" s="249"/>
      <c r="L937" s="253"/>
      <c r="M937" s="254"/>
      <c r="N937" s="255"/>
      <c r="O937" s="255"/>
      <c r="P937" s="255"/>
      <c r="Q937" s="255"/>
      <c r="R937" s="255"/>
      <c r="S937" s="255"/>
      <c r="T937" s="255"/>
      <c r="U937" s="256"/>
      <c r="AT937" s="257" t="s">
        <v>162</v>
      </c>
      <c r="AU937" s="257" t="s">
        <v>171</v>
      </c>
      <c r="AV937" s="12" t="s">
        <v>23</v>
      </c>
      <c r="AW937" s="12" t="s">
        <v>48</v>
      </c>
      <c r="AX937" s="12" t="s">
        <v>91</v>
      </c>
      <c r="AY937" s="257" t="s">
        <v>148</v>
      </c>
    </row>
    <row r="938" s="13" customFormat="1">
      <c r="B938" s="258"/>
      <c r="C938" s="259"/>
      <c r="D938" s="244" t="s">
        <v>162</v>
      </c>
      <c r="E938" s="260" t="s">
        <v>1</v>
      </c>
      <c r="F938" s="261" t="s">
        <v>1047</v>
      </c>
      <c r="G938" s="259"/>
      <c r="H938" s="262">
        <v>0.89999999999999991</v>
      </c>
      <c r="I938" s="263"/>
      <c r="J938" s="259"/>
      <c r="K938" s="259"/>
      <c r="L938" s="264"/>
      <c r="M938" s="265"/>
      <c r="N938" s="266"/>
      <c r="O938" s="266"/>
      <c r="P938" s="266"/>
      <c r="Q938" s="266"/>
      <c r="R938" s="266"/>
      <c r="S938" s="266"/>
      <c r="T938" s="266"/>
      <c r="U938" s="267"/>
      <c r="AT938" s="268" t="s">
        <v>162</v>
      </c>
      <c r="AU938" s="268" t="s">
        <v>171</v>
      </c>
      <c r="AV938" s="13" t="s">
        <v>98</v>
      </c>
      <c r="AW938" s="13" t="s">
        <v>48</v>
      </c>
      <c r="AX938" s="13" t="s">
        <v>91</v>
      </c>
      <c r="AY938" s="268" t="s">
        <v>148</v>
      </c>
    </row>
    <row r="939" s="1" customFormat="1" ht="16.5" customHeight="1">
      <c r="B939" s="39"/>
      <c r="C939" s="231" t="s">
        <v>1048</v>
      </c>
      <c r="D939" s="231" t="s">
        <v>151</v>
      </c>
      <c r="E939" s="232" t="s">
        <v>1049</v>
      </c>
      <c r="F939" s="233" t="s">
        <v>1050</v>
      </c>
      <c r="G939" s="234" t="s">
        <v>202</v>
      </c>
      <c r="H939" s="235">
        <v>1</v>
      </c>
      <c r="I939" s="236"/>
      <c r="J939" s="237">
        <f>ROUND(I939*H939,2)</f>
        <v>0</v>
      </c>
      <c r="K939" s="233" t="s">
        <v>155</v>
      </c>
      <c r="L939" s="44"/>
      <c r="M939" s="238" t="s">
        <v>1</v>
      </c>
      <c r="N939" s="239" t="s">
        <v>56</v>
      </c>
      <c r="O939" s="87"/>
      <c r="P939" s="240">
        <f>O939*H939</f>
        <v>0</v>
      </c>
      <c r="Q939" s="240">
        <v>0</v>
      </c>
      <c r="R939" s="240">
        <f>Q939*H939</f>
        <v>0</v>
      </c>
      <c r="S939" s="240">
        <v>0</v>
      </c>
      <c r="T939" s="240">
        <f>S939*H939</f>
        <v>0</v>
      </c>
      <c r="U939" s="241" t="s">
        <v>1</v>
      </c>
      <c r="AR939" s="242" t="s">
        <v>156</v>
      </c>
      <c r="AT939" s="242" t="s">
        <v>151</v>
      </c>
      <c r="AU939" s="242" t="s">
        <v>171</v>
      </c>
      <c r="AY939" s="17" t="s">
        <v>148</v>
      </c>
      <c r="BE939" s="243">
        <f>IF(N939="základní",J939,0)</f>
        <v>0</v>
      </c>
      <c r="BF939" s="243">
        <f>IF(N939="snížená",J939,0)</f>
        <v>0</v>
      </c>
      <c r="BG939" s="243">
        <f>IF(N939="zákl. přenesená",J939,0)</f>
        <v>0</v>
      </c>
      <c r="BH939" s="243">
        <f>IF(N939="sníž. přenesená",J939,0)</f>
        <v>0</v>
      </c>
      <c r="BI939" s="243">
        <f>IF(N939="nulová",J939,0)</f>
        <v>0</v>
      </c>
      <c r="BJ939" s="17" t="s">
        <v>23</v>
      </c>
      <c r="BK939" s="243">
        <f>ROUND(I939*H939,2)</f>
        <v>0</v>
      </c>
      <c r="BL939" s="17" t="s">
        <v>156</v>
      </c>
      <c r="BM939" s="242" t="s">
        <v>1051</v>
      </c>
    </row>
    <row r="940" s="1" customFormat="1">
      <c r="B940" s="39"/>
      <c r="C940" s="40"/>
      <c r="D940" s="244" t="s">
        <v>158</v>
      </c>
      <c r="E940" s="40"/>
      <c r="F940" s="245" t="s">
        <v>1052</v>
      </c>
      <c r="G940" s="40"/>
      <c r="H940" s="40"/>
      <c r="I940" s="150"/>
      <c r="J940" s="40"/>
      <c r="K940" s="40"/>
      <c r="L940" s="44"/>
      <c r="M940" s="246"/>
      <c r="N940" s="87"/>
      <c r="O940" s="87"/>
      <c r="P940" s="87"/>
      <c r="Q940" s="87"/>
      <c r="R940" s="87"/>
      <c r="S940" s="87"/>
      <c r="T940" s="87"/>
      <c r="U940" s="88"/>
      <c r="AT940" s="17" t="s">
        <v>158</v>
      </c>
      <c r="AU940" s="17" t="s">
        <v>171</v>
      </c>
    </row>
    <row r="941" s="1" customFormat="1">
      <c r="B941" s="39"/>
      <c r="C941" s="40"/>
      <c r="D941" s="244" t="s">
        <v>160</v>
      </c>
      <c r="E941" s="40"/>
      <c r="F941" s="247" t="s">
        <v>1053</v>
      </c>
      <c r="G941" s="40"/>
      <c r="H941" s="40"/>
      <c r="I941" s="150"/>
      <c r="J941" s="40"/>
      <c r="K941" s="40"/>
      <c r="L941" s="44"/>
      <c r="M941" s="246"/>
      <c r="N941" s="87"/>
      <c r="O941" s="87"/>
      <c r="P941" s="87"/>
      <c r="Q941" s="87"/>
      <c r="R941" s="87"/>
      <c r="S941" s="87"/>
      <c r="T941" s="87"/>
      <c r="U941" s="88"/>
      <c r="AT941" s="17" t="s">
        <v>160</v>
      </c>
      <c r="AU941" s="17" t="s">
        <v>171</v>
      </c>
    </row>
    <row r="942" s="12" customFormat="1">
      <c r="B942" s="248"/>
      <c r="C942" s="249"/>
      <c r="D942" s="244" t="s">
        <v>162</v>
      </c>
      <c r="E942" s="250" t="s">
        <v>1</v>
      </c>
      <c r="F942" s="251" t="s">
        <v>952</v>
      </c>
      <c r="G942" s="249"/>
      <c r="H942" s="250" t="s">
        <v>1</v>
      </c>
      <c r="I942" s="252"/>
      <c r="J942" s="249"/>
      <c r="K942" s="249"/>
      <c r="L942" s="253"/>
      <c r="M942" s="254"/>
      <c r="N942" s="255"/>
      <c r="O942" s="255"/>
      <c r="P942" s="255"/>
      <c r="Q942" s="255"/>
      <c r="R942" s="255"/>
      <c r="S942" s="255"/>
      <c r="T942" s="255"/>
      <c r="U942" s="256"/>
      <c r="AT942" s="257" t="s">
        <v>162</v>
      </c>
      <c r="AU942" s="257" t="s">
        <v>171</v>
      </c>
      <c r="AV942" s="12" t="s">
        <v>23</v>
      </c>
      <c r="AW942" s="12" t="s">
        <v>48</v>
      </c>
      <c r="AX942" s="12" t="s">
        <v>91</v>
      </c>
      <c r="AY942" s="257" t="s">
        <v>148</v>
      </c>
    </row>
    <row r="943" s="13" customFormat="1">
      <c r="B943" s="258"/>
      <c r="C943" s="259"/>
      <c r="D943" s="244" t="s">
        <v>162</v>
      </c>
      <c r="E943" s="260" t="s">
        <v>1</v>
      </c>
      <c r="F943" s="261" t="s">
        <v>1046</v>
      </c>
      <c r="G943" s="259"/>
      <c r="H943" s="262">
        <v>0.10000000000000001</v>
      </c>
      <c r="I943" s="263"/>
      <c r="J943" s="259"/>
      <c r="K943" s="259"/>
      <c r="L943" s="264"/>
      <c r="M943" s="265"/>
      <c r="N943" s="266"/>
      <c r="O943" s="266"/>
      <c r="P943" s="266"/>
      <c r="Q943" s="266"/>
      <c r="R943" s="266"/>
      <c r="S943" s="266"/>
      <c r="T943" s="266"/>
      <c r="U943" s="267"/>
      <c r="AT943" s="268" t="s">
        <v>162</v>
      </c>
      <c r="AU943" s="268" t="s">
        <v>171</v>
      </c>
      <c r="AV943" s="13" t="s">
        <v>98</v>
      </c>
      <c r="AW943" s="13" t="s">
        <v>48</v>
      </c>
      <c r="AX943" s="13" t="s">
        <v>91</v>
      </c>
      <c r="AY943" s="268" t="s">
        <v>148</v>
      </c>
    </row>
    <row r="944" s="12" customFormat="1">
      <c r="B944" s="248"/>
      <c r="C944" s="249"/>
      <c r="D944" s="244" t="s">
        <v>162</v>
      </c>
      <c r="E944" s="250" t="s">
        <v>1</v>
      </c>
      <c r="F944" s="251" t="s">
        <v>601</v>
      </c>
      <c r="G944" s="249"/>
      <c r="H944" s="250" t="s">
        <v>1</v>
      </c>
      <c r="I944" s="252"/>
      <c r="J944" s="249"/>
      <c r="K944" s="249"/>
      <c r="L944" s="253"/>
      <c r="M944" s="254"/>
      <c r="N944" s="255"/>
      <c r="O944" s="255"/>
      <c r="P944" s="255"/>
      <c r="Q944" s="255"/>
      <c r="R944" s="255"/>
      <c r="S944" s="255"/>
      <c r="T944" s="255"/>
      <c r="U944" s="256"/>
      <c r="AT944" s="257" t="s">
        <v>162</v>
      </c>
      <c r="AU944" s="257" t="s">
        <v>171</v>
      </c>
      <c r="AV944" s="12" t="s">
        <v>23</v>
      </c>
      <c r="AW944" s="12" t="s">
        <v>48</v>
      </c>
      <c r="AX944" s="12" t="s">
        <v>91</v>
      </c>
      <c r="AY944" s="257" t="s">
        <v>148</v>
      </c>
    </row>
    <row r="945" s="13" customFormat="1">
      <c r="B945" s="258"/>
      <c r="C945" s="259"/>
      <c r="D945" s="244" t="s">
        <v>162</v>
      </c>
      <c r="E945" s="260" t="s">
        <v>1</v>
      </c>
      <c r="F945" s="261" t="s">
        <v>1047</v>
      </c>
      <c r="G945" s="259"/>
      <c r="H945" s="262">
        <v>0.89999999999999991</v>
      </c>
      <c r="I945" s="263"/>
      <c r="J945" s="259"/>
      <c r="K945" s="259"/>
      <c r="L945" s="264"/>
      <c r="M945" s="265"/>
      <c r="N945" s="266"/>
      <c r="O945" s="266"/>
      <c r="P945" s="266"/>
      <c r="Q945" s="266"/>
      <c r="R945" s="266"/>
      <c r="S945" s="266"/>
      <c r="T945" s="266"/>
      <c r="U945" s="267"/>
      <c r="AT945" s="268" t="s">
        <v>162</v>
      </c>
      <c r="AU945" s="268" t="s">
        <v>171</v>
      </c>
      <c r="AV945" s="13" t="s">
        <v>98</v>
      </c>
      <c r="AW945" s="13" t="s">
        <v>48</v>
      </c>
      <c r="AX945" s="13" t="s">
        <v>91</v>
      </c>
      <c r="AY945" s="268" t="s">
        <v>148</v>
      </c>
    </row>
    <row r="946" s="1" customFormat="1" ht="24" customHeight="1">
      <c r="B946" s="39"/>
      <c r="C946" s="231" t="s">
        <v>1054</v>
      </c>
      <c r="D946" s="231" t="s">
        <v>151</v>
      </c>
      <c r="E946" s="232" t="s">
        <v>1055</v>
      </c>
      <c r="F946" s="233" t="s">
        <v>1056</v>
      </c>
      <c r="G946" s="234" t="s">
        <v>202</v>
      </c>
      <c r="H946" s="235">
        <v>1</v>
      </c>
      <c r="I946" s="236"/>
      <c r="J946" s="237">
        <f>ROUND(I946*H946,2)</f>
        <v>0</v>
      </c>
      <c r="K946" s="233" t="s">
        <v>155</v>
      </c>
      <c r="L946" s="44"/>
      <c r="M946" s="238" t="s">
        <v>1</v>
      </c>
      <c r="N946" s="239" t="s">
        <v>56</v>
      </c>
      <c r="O946" s="87"/>
      <c r="P946" s="240">
        <f>O946*H946</f>
        <v>0</v>
      </c>
      <c r="Q946" s="240">
        <v>0</v>
      </c>
      <c r="R946" s="240">
        <f>Q946*H946</f>
        <v>0</v>
      </c>
      <c r="S946" s="240">
        <v>0</v>
      </c>
      <c r="T946" s="240">
        <f>S946*H946</f>
        <v>0</v>
      </c>
      <c r="U946" s="241" t="s">
        <v>1</v>
      </c>
      <c r="AR946" s="242" t="s">
        <v>156</v>
      </c>
      <c r="AT946" s="242" t="s">
        <v>151</v>
      </c>
      <c r="AU946" s="242" t="s">
        <v>171</v>
      </c>
      <c r="AY946" s="17" t="s">
        <v>148</v>
      </c>
      <c r="BE946" s="243">
        <f>IF(N946="základní",J946,0)</f>
        <v>0</v>
      </c>
      <c r="BF946" s="243">
        <f>IF(N946="snížená",J946,0)</f>
        <v>0</v>
      </c>
      <c r="BG946" s="243">
        <f>IF(N946="zákl. přenesená",J946,0)</f>
        <v>0</v>
      </c>
      <c r="BH946" s="243">
        <f>IF(N946="sníž. přenesená",J946,0)</f>
        <v>0</v>
      </c>
      <c r="BI946" s="243">
        <f>IF(N946="nulová",J946,0)</f>
        <v>0</v>
      </c>
      <c r="BJ946" s="17" t="s">
        <v>23</v>
      </c>
      <c r="BK946" s="243">
        <f>ROUND(I946*H946,2)</f>
        <v>0</v>
      </c>
      <c r="BL946" s="17" t="s">
        <v>156</v>
      </c>
      <c r="BM946" s="242" t="s">
        <v>1057</v>
      </c>
    </row>
    <row r="947" s="1" customFormat="1">
      <c r="B947" s="39"/>
      <c r="C947" s="40"/>
      <c r="D947" s="244" t="s">
        <v>158</v>
      </c>
      <c r="E947" s="40"/>
      <c r="F947" s="245" t="s">
        <v>1058</v>
      </c>
      <c r="G947" s="40"/>
      <c r="H947" s="40"/>
      <c r="I947" s="150"/>
      <c r="J947" s="40"/>
      <c r="K947" s="40"/>
      <c r="L947" s="44"/>
      <c r="M947" s="246"/>
      <c r="N947" s="87"/>
      <c r="O947" s="87"/>
      <c r="P947" s="87"/>
      <c r="Q947" s="87"/>
      <c r="R947" s="87"/>
      <c r="S947" s="87"/>
      <c r="T947" s="87"/>
      <c r="U947" s="88"/>
      <c r="AT947" s="17" t="s">
        <v>158</v>
      </c>
      <c r="AU947" s="17" t="s">
        <v>171</v>
      </c>
    </row>
    <row r="948" s="1" customFormat="1">
      <c r="B948" s="39"/>
      <c r="C948" s="40"/>
      <c r="D948" s="244" t="s">
        <v>160</v>
      </c>
      <c r="E948" s="40"/>
      <c r="F948" s="247" t="s">
        <v>1053</v>
      </c>
      <c r="G948" s="40"/>
      <c r="H948" s="40"/>
      <c r="I948" s="150"/>
      <c r="J948" s="40"/>
      <c r="K948" s="40"/>
      <c r="L948" s="44"/>
      <c r="M948" s="246"/>
      <c r="N948" s="87"/>
      <c r="O948" s="87"/>
      <c r="P948" s="87"/>
      <c r="Q948" s="87"/>
      <c r="R948" s="87"/>
      <c r="S948" s="87"/>
      <c r="T948" s="87"/>
      <c r="U948" s="88"/>
      <c r="AT948" s="17" t="s">
        <v>160</v>
      </c>
      <c r="AU948" s="17" t="s">
        <v>171</v>
      </c>
    </row>
    <row r="949" s="12" customFormat="1">
      <c r="B949" s="248"/>
      <c r="C949" s="249"/>
      <c r="D949" s="244" t="s">
        <v>162</v>
      </c>
      <c r="E949" s="250" t="s">
        <v>1</v>
      </c>
      <c r="F949" s="251" t="s">
        <v>1059</v>
      </c>
      <c r="G949" s="249"/>
      <c r="H949" s="250" t="s">
        <v>1</v>
      </c>
      <c r="I949" s="252"/>
      <c r="J949" s="249"/>
      <c r="K949" s="249"/>
      <c r="L949" s="253"/>
      <c r="M949" s="254"/>
      <c r="N949" s="255"/>
      <c r="O949" s="255"/>
      <c r="P949" s="255"/>
      <c r="Q949" s="255"/>
      <c r="R949" s="255"/>
      <c r="S949" s="255"/>
      <c r="T949" s="255"/>
      <c r="U949" s="256"/>
      <c r="AT949" s="257" t="s">
        <v>162</v>
      </c>
      <c r="AU949" s="257" t="s">
        <v>171</v>
      </c>
      <c r="AV949" s="12" t="s">
        <v>23</v>
      </c>
      <c r="AW949" s="12" t="s">
        <v>48</v>
      </c>
      <c r="AX949" s="12" t="s">
        <v>91</v>
      </c>
      <c r="AY949" s="257" t="s">
        <v>148</v>
      </c>
    </row>
    <row r="950" s="12" customFormat="1">
      <c r="B950" s="248"/>
      <c r="C950" s="249"/>
      <c r="D950" s="244" t="s">
        <v>162</v>
      </c>
      <c r="E950" s="250" t="s">
        <v>1</v>
      </c>
      <c r="F950" s="251" t="s">
        <v>952</v>
      </c>
      <c r="G950" s="249"/>
      <c r="H950" s="250" t="s">
        <v>1</v>
      </c>
      <c r="I950" s="252"/>
      <c r="J950" s="249"/>
      <c r="K950" s="249"/>
      <c r="L950" s="253"/>
      <c r="M950" s="254"/>
      <c r="N950" s="255"/>
      <c r="O950" s="255"/>
      <c r="P950" s="255"/>
      <c r="Q950" s="255"/>
      <c r="R950" s="255"/>
      <c r="S950" s="255"/>
      <c r="T950" s="255"/>
      <c r="U950" s="256"/>
      <c r="AT950" s="257" t="s">
        <v>162</v>
      </c>
      <c r="AU950" s="257" t="s">
        <v>171</v>
      </c>
      <c r="AV950" s="12" t="s">
        <v>23</v>
      </c>
      <c r="AW950" s="12" t="s">
        <v>48</v>
      </c>
      <c r="AX950" s="12" t="s">
        <v>91</v>
      </c>
      <c r="AY950" s="257" t="s">
        <v>148</v>
      </c>
    </row>
    <row r="951" s="13" customFormat="1">
      <c r="B951" s="258"/>
      <c r="C951" s="259"/>
      <c r="D951" s="244" t="s">
        <v>162</v>
      </c>
      <c r="E951" s="260" t="s">
        <v>1</v>
      </c>
      <c r="F951" s="261" t="s">
        <v>1046</v>
      </c>
      <c r="G951" s="259"/>
      <c r="H951" s="262">
        <v>0.10000000000000001</v>
      </c>
      <c r="I951" s="263"/>
      <c r="J951" s="259"/>
      <c r="K951" s="259"/>
      <c r="L951" s="264"/>
      <c r="M951" s="265"/>
      <c r="N951" s="266"/>
      <c r="O951" s="266"/>
      <c r="P951" s="266"/>
      <c r="Q951" s="266"/>
      <c r="R951" s="266"/>
      <c r="S951" s="266"/>
      <c r="T951" s="266"/>
      <c r="U951" s="267"/>
      <c r="AT951" s="268" t="s">
        <v>162</v>
      </c>
      <c r="AU951" s="268" t="s">
        <v>171</v>
      </c>
      <c r="AV951" s="13" t="s">
        <v>98</v>
      </c>
      <c r="AW951" s="13" t="s">
        <v>48</v>
      </c>
      <c r="AX951" s="13" t="s">
        <v>91</v>
      </c>
      <c r="AY951" s="268" t="s">
        <v>148</v>
      </c>
    </row>
    <row r="952" s="12" customFormat="1">
      <c r="B952" s="248"/>
      <c r="C952" s="249"/>
      <c r="D952" s="244" t="s">
        <v>162</v>
      </c>
      <c r="E952" s="250" t="s">
        <v>1</v>
      </c>
      <c r="F952" s="251" t="s">
        <v>601</v>
      </c>
      <c r="G952" s="249"/>
      <c r="H952" s="250" t="s">
        <v>1</v>
      </c>
      <c r="I952" s="252"/>
      <c r="J952" s="249"/>
      <c r="K952" s="249"/>
      <c r="L952" s="253"/>
      <c r="M952" s="254"/>
      <c r="N952" s="255"/>
      <c r="O952" s="255"/>
      <c r="P952" s="255"/>
      <c r="Q952" s="255"/>
      <c r="R952" s="255"/>
      <c r="S952" s="255"/>
      <c r="T952" s="255"/>
      <c r="U952" s="256"/>
      <c r="AT952" s="257" t="s">
        <v>162</v>
      </c>
      <c r="AU952" s="257" t="s">
        <v>171</v>
      </c>
      <c r="AV952" s="12" t="s">
        <v>23</v>
      </c>
      <c r="AW952" s="12" t="s">
        <v>48</v>
      </c>
      <c r="AX952" s="12" t="s">
        <v>91</v>
      </c>
      <c r="AY952" s="257" t="s">
        <v>148</v>
      </c>
    </row>
    <row r="953" s="13" customFormat="1">
      <c r="B953" s="258"/>
      <c r="C953" s="259"/>
      <c r="D953" s="244" t="s">
        <v>162</v>
      </c>
      <c r="E953" s="260" t="s">
        <v>1</v>
      </c>
      <c r="F953" s="261" t="s">
        <v>1047</v>
      </c>
      <c r="G953" s="259"/>
      <c r="H953" s="262">
        <v>0.89999999999999991</v>
      </c>
      <c r="I953" s="263"/>
      <c r="J953" s="259"/>
      <c r="K953" s="259"/>
      <c r="L953" s="264"/>
      <c r="M953" s="291"/>
      <c r="N953" s="292"/>
      <c r="O953" s="292"/>
      <c r="P953" s="292"/>
      <c r="Q953" s="292"/>
      <c r="R953" s="292"/>
      <c r="S953" s="292"/>
      <c r="T953" s="292"/>
      <c r="U953" s="293"/>
      <c r="AT953" s="268" t="s">
        <v>162</v>
      </c>
      <c r="AU953" s="268" t="s">
        <v>171</v>
      </c>
      <c r="AV953" s="13" t="s">
        <v>98</v>
      </c>
      <c r="AW953" s="13" t="s">
        <v>48</v>
      </c>
      <c r="AX953" s="13" t="s">
        <v>91</v>
      </c>
      <c r="AY953" s="268" t="s">
        <v>148</v>
      </c>
    </row>
    <row r="954" s="1" customFormat="1" ht="6.96" customHeight="1">
      <c r="B954" s="62"/>
      <c r="C954" s="63"/>
      <c r="D954" s="63"/>
      <c r="E954" s="63"/>
      <c r="F954" s="63"/>
      <c r="G954" s="63"/>
      <c r="H954" s="63"/>
      <c r="I954" s="183"/>
      <c r="J954" s="63"/>
      <c r="K954" s="63"/>
      <c r="L954" s="44"/>
    </row>
  </sheetData>
  <sheetProtection sheet="1" autoFilter="0" formatColumns="0" formatRows="0" objects="1" scenarios="1" spinCount="100000" saltValue="ekhwahnq9fPFsUCCbRAIkQHC+t6r+i7JvznPYNfh1ONuR/XGpQPFb648/sKwJrzLuZGJFgzXTwLwUUqfqVAX3w==" hashValue="fEGkhI3cKqw6+K2BjbvBUbqQl3iL3AqNWSPw8DTSnjok3X3SArcno1BsyhmCbyWkCxQbZueypPTy2zVIjBzRQA==" algorithmName="SHA-512" password="CC35"/>
  <autoFilter ref="C128:K953"/>
  <mergeCells count="12">
    <mergeCell ref="E7:H7"/>
    <mergeCell ref="E9:H9"/>
    <mergeCell ref="E11:H11"/>
    <mergeCell ref="E20:H20"/>
    <mergeCell ref="E29:H29"/>
    <mergeCell ref="E85:H85"/>
    <mergeCell ref="E87:H87"/>
    <mergeCell ref="E89:H89"/>
    <mergeCell ref="E117:H117"/>
    <mergeCell ref="E119:H119"/>
    <mergeCell ref="E121:H12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42"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4.17"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111</v>
      </c>
    </row>
    <row r="3" ht="6.96" customHeight="1">
      <c r="B3" s="143"/>
      <c r="C3" s="144"/>
      <c r="D3" s="144"/>
      <c r="E3" s="144"/>
      <c r="F3" s="144"/>
      <c r="G3" s="144"/>
      <c r="H3" s="144"/>
      <c r="I3" s="145"/>
      <c r="J3" s="144"/>
      <c r="K3" s="144"/>
      <c r="L3" s="20"/>
      <c r="AT3" s="17" t="s">
        <v>98</v>
      </c>
    </row>
    <row r="4" ht="24.96" customHeight="1">
      <c r="B4" s="20"/>
      <c r="D4" s="146" t="s">
        <v>112</v>
      </c>
      <c r="L4" s="20"/>
      <c r="M4" s="147" t="s">
        <v>10</v>
      </c>
      <c r="AT4" s="17" t="s">
        <v>4</v>
      </c>
    </row>
    <row r="5" ht="6.96" customHeight="1">
      <c r="B5" s="20"/>
      <c r="L5" s="20"/>
    </row>
    <row r="6" ht="12" customHeight="1">
      <c r="B6" s="20"/>
      <c r="D6" s="148" t="s">
        <v>16</v>
      </c>
      <c r="L6" s="20"/>
    </row>
    <row r="7" ht="16.5" customHeight="1">
      <c r="B7" s="20"/>
      <c r="E7" s="149" t="str">
        <f>'Rekapitulace stavby'!K6</f>
        <v>Stavební úpravy komunikace ul.Za Zahradami-Labutí, Šternberk</v>
      </c>
      <c r="F7" s="148"/>
      <c r="G7" s="148"/>
      <c r="H7" s="148"/>
      <c r="L7" s="20"/>
    </row>
    <row r="8" ht="12" customHeight="1">
      <c r="B8" s="20"/>
      <c r="D8" s="148" t="s">
        <v>113</v>
      </c>
      <c r="L8" s="20"/>
    </row>
    <row r="9" s="1" customFormat="1" ht="16.5" customHeight="1">
      <c r="B9" s="44"/>
      <c r="E9" s="149" t="s">
        <v>1060</v>
      </c>
      <c r="F9" s="1"/>
      <c r="G9" s="1"/>
      <c r="H9" s="1"/>
      <c r="I9" s="150"/>
      <c r="L9" s="44"/>
    </row>
    <row r="10" s="1" customFormat="1" ht="12" customHeight="1">
      <c r="B10" s="44"/>
      <c r="D10" s="148" t="s">
        <v>115</v>
      </c>
      <c r="I10" s="150"/>
      <c r="L10" s="44"/>
    </row>
    <row r="11" s="1" customFormat="1" ht="36.96" customHeight="1">
      <c r="B11" s="44"/>
      <c r="E11" s="151" t="s">
        <v>1061</v>
      </c>
      <c r="F11" s="1"/>
      <c r="G11" s="1"/>
      <c r="H11" s="1"/>
      <c r="I11" s="150"/>
      <c r="L11" s="44"/>
    </row>
    <row r="12" s="1" customFormat="1">
      <c r="B12" s="44"/>
      <c r="I12" s="150"/>
      <c r="L12" s="44"/>
    </row>
    <row r="13" s="1" customFormat="1" ht="12" customHeight="1">
      <c r="B13" s="44"/>
      <c r="D13" s="148" t="s">
        <v>19</v>
      </c>
      <c r="F13" s="137" t="s">
        <v>107</v>
      </c>
      <c r="I13" s="152" t="s">
        <v>21</v>
      </c>
      <c r="J13" s="137" t="s">
        <v>1062</v>
      </c>
      <c r="L13" s="44"/>
    </row>
    <row r="14" s="1" customFormat="1" ht="12" customHeight="1">
      <c r="B14" s="44"/>
      <c r="D14" s="148" t="s">
        <v>24</v>
      </c>
      <c r="F14" s="137" t="s">
        <v>25</v>
      </c>
      <c r="I14" s="152" t="s">
        <v>26</v>
      </c>
      <c r="J14" s="153" t="str">
        <f>'Rekapitulace stavby'!AN8</f>
        <v>23. 6. 2019</v>
      </c>
      <c r="L14" s="44"/>
    </row>
    <row r="15" s="1" customFormat="1" ht="21.84" customHeight="1">
      <c r="B15" s="44"/>
      <c r="I15" s="294" t="s">
        <v>31</v>
      </c>
      <c r="J15" s="295" t="s">
        <v>1063</v>
      </c>
      <c r="L15" s="44"/>
    </row>
    <row r="16" s="1" customFormat="1" ht="12" customHeight="1">
      <c r="B16" s="44"/>
      <c r="D16" s="148" t="s">
        <v>34</v>
      </c>
      <c r="I16" s="152" t="s">
        <v>35</v>
      </c>
      <c r="J16" s="137" t="s">
        <v>36</v>
      </c>
      <c r="L16" s="44"/>
    </row>
    <row r="17" s="1" customFormat="1" ht="18" customHeight="1">
      <c r="B17" s="44"/>
      <c r="E17" s="137" t="s">
        <v>37</v>
      </c>
      <c r="I17" s="152" t="s">
        <v>38</v>
      </c>
      <c r="J17" s="137" t="s">
        <v>39</v>
      </c>
      <c r="L17" s="44"/>
    </row>
    <row r="18" s="1" customFormat="1" ht="6.96" customHeight="1">
      <c r="B18" s="44"/>
      <c r="I18" s="150"/>
      <c r="L18" s="44"/>
    </row>
    <row r="19" s="1" customFormat="1" ht="12" customHeight="1">
      <c r="B19" s="44"/>
      <c r="D19" s="148" t="s">
        <v>40</v>
      </c>
      <c r="I19" s="152" t="s">
        <v>35</v>
      </c>
      <c r="J19" s="33" t="str">
        <f>'Rekapitulace stavby'!AN13</f>
        <v>Vyplň údaj</v>
      </c>
      <c r="L19" s="44"/>
    </row>
    <row r="20" s="1" customFormat="1" ht="18" customHeight="1">
      <c r="B20" s="44"/>
      <c r="E20" s="33" t="str">
        <f>'Rekapitulace stavby'!E14</f>
        <v>Vyplň údaj</v>
      </c>
      <c r="F20" s="137"/>
      <c r="G20" s="137"/>
      <c r="H20" s="137"/>
      <c r="I20" s="152" t="s">
        <v>38</v>
      </c>
      <c r="J20" s="33" t="str">
        <f>'Rekapitulace stavby'!AN14</f>
        <v>Vyplň údaj</v>
      </c>
      <c r="L20" s="44"/>
    </row>
    <row r="21" s="1" customFormat="1" ht="6.96" customHeight="1">
      <c r="B21" s="44"/>
      <c r="I21" s="150"/>
      <c r="L21" s="44"/>
    </row>
    <row r="22" s="1" customFormat="1" ht="12" customHeight="1">
      <c r="B22" s="44"/>
      <c r="D22" s="148" t="s">
        <v>42</v>
      </c>
      <c r="I22" s="152" t="s">
        <v>35</v>
      </c>
      <c r="J22" s="137" t="s">
        <v>43</v>
      </c>
      <c r="L22" s="44"/>
    </row>
    <row r="23" s="1" customFormat="1" ht="18" customHeight="1">
      <c r="B23" s="44"/>
      <c r="E23" s="137" t="s">
        <v>44</v>
      </c>
      <c r="I23" s="152" t="s">
        <v>38</v>
      </c>
      <c r="J23" s="137" t="s">
        <v>45</v>
      </c>
      <c r="L23" s="44"/>
    </row>
    <row r="24" s="1" customFormat="1" ht="6.96" customHeight="1">
      <c r="B24" s="44"/>
      <c r="I24" s="150"/>
      <c r="L24" s="44"/>
    </row>
    <row r="25" s="1" customFormat="1" ht="12" customHeight="1">
      <c r="B25" s="44"/>
      <c r="D25" s="148" t="s">
        <v>46</v>
      </c>
      <c r="I25" s="152" t="s">
        <v>35</v>
      </c>
      <c r="J25" s="137" t="s">
        <v>1</v>
      </c>
      <c r="L25" s="44"/>
    </row>
    <row r="26" s="1" customFormat="1" ht="18" customHeight="1">
      <c r="B26" s="44"/>
      <c r="E26" s="137" t="s">
        <v>47</v>
      </c>
      <c r="I26" s="152" t="s">
        <v>38</v>
      </c>
      <c r="J26" s="137" t="s">
        <v>1</v>
      </c>
      <c r="L26" s="44"/>
    </row>
    <row r="27" s="1" customFormat="1" ht="6.96" customHeight="1">
      <c r="B27" s="44"/>
      <c r="I27" s="150"/>
      <c r="L27" s="44"/>
    </row>
    <row r="28" s="1" customFormat="1" ht="12" customHeight="1">
      <c r="B28" s="44"/>
      <c r="D28" s="148" t="s">
        <v>49</v>
      </c>
      <c r="I28" s="150"/>
      <c r="L28" s="44"/>
    </row>
    <row r="29" s="7" customFormat="1" ht="89.25" customHeight="1">
      <c r="B29" s="154"/>
      <c r="E29" s="155" t="s">
        <v>50</v>
      </c>
      <c r="F29" s="155"/>
      <c r="G29" s="155"/>
      <c r="H29" s="155"/>
      <c r="I29" s="156"/>
      <c r="L29" s="154"/>
    </row>
    <row r="30" s="1" customFormat="1" ht="6.96" customHeight="1">
      <c r="B30" s="44"/>
      <c r="I30" s="150"/>
      <c r="L30" s="44"/>
    </row>
    <row r="31" s="1" customFormat="1" ht="6.96" customHeight="1">
      <c r="B31" s="44"/>
      <c r="D31" s="79"/>
      <c r="E31" s="79"/>
      <c r="F31" s="79"/>
      <c r="G31" s="79"/>
      <c r="H31" s="79"/>
      <c r="I31" s="157"/>
      <c r="J31" s="79"/>
      <c r="K31" s="79"/>
      <c r="L31" s="44"/>
    </row>
    <row r="32" s="1" customFormat="1" ht="25.44" customHeight="1">
      <c r="B32" s="44"/>
      <c r="D32" s="158" t="s">
        <v>51</v>
      </c>
      <c r="I32" s="150"/>
      <c r="J32" s="159">
        <f>ROUND(J123, 2)</f>
        <v>0</v>
      </c>
      <c r="L32" s="44"/>
    </row>
    <row r="33" s="1" customFormat="1" ht="6.96" customHeight="1">
      <c r="B33" s="44"/>
      <c r="D33" s="79"/>
      <c r="E33" s="79"/>
      <c r="F33" s="79"/>
      <c r="G33" s="79"/>
      <c r="H33" s="79"/>
      <c r="I33" s="157"/>
      <c r="J33" s="79"/>
      <c r="K33" s="79"/>
      <c r="L33" s="44"/>
    </row>
    <row r="34" s="1" customFormat="1" ht="14.4" customHeight="1">
      <c r="B34" s="44"/>
      <c r="F34" s="160" t="s">
        <v>53</v>
      </c>
      <c r="I34" s="161" t="s">
        <v>52</v>
      </c>
      <c r="J34" s="160" t="s">
        <v>54</v>
      </c>
      <c r="L34" s="44"/>
    </row>
    <row r="35" s="1" customFormat="1" ht="14.4" customHeight="1">
      <c r="B35" s="44"/>
      <c r="D35" s="162" t="s">
        <v>55</v>
      </c>
      <c r="E35" s="148" t="s">
        <v>56</v>
      </c>
      <c r="F35" s="163">
        <f>ROUND((SUM(BE123:BE187)),  2)</f>
        <v>0</v>
      </c>
      <c r="I35" s="164">
        <v>0.20999999999999999</v>
      </c>
      <c r="J35" s="163">
        <f>ROUND(((SUM(BE123:BE187))*I35),  2)</f>
        <v>0</v>
      </c>
      <c r="L35" s="44"/>
    </row>
    <row r="36" s="1" customFormat="1" ht="14.4" customHeight="1">
      <c r="B36" s="44"/>
      <c r="E36" s="148" t="s">
        <v>57</v>
      </c>
      <c r="F36" s="163">
        <f>ROUND((SUM(BF123:BF187)),  2)</f>
        <v>0</v>
      </c>
      <c r="I36" s="164">
        <v>0.14999999999999999</v>
      </c>
      <c r="J36" s="163">
        <f>ROUND(((SUM(BF123:BF187))*I36),  2)</f>
        <v>0</v>
      </c>
      <c r="L36" s="44"/>
    </row>
    <row r="37" hidden="1" s="1" customFormat="1" ht="14.4" customHeight="1">
      <c r="B37" s="44"/>
      <c r="E37" s="148" t="s">
        <v>58</v>
      </c>
      <c r="F37" s="163">
        <f>ROUND((SUM(BG123:BG187)),  2)</f>
        <v>0</v>
      </c>
      <c r="I37" s="164">
        <v>0.20999999999999999</v>
      </c>
      <c r="J37" s="163">
        <f>0</f>
        <v>0</v>
      </c>
      <c r="L37" s="44"/>
    </row>
    <row r="38" hidden="1" s="1" customFormat="1" ht="14.4" customHeight="1">
      <c r="B38" s="44"/>
      <c r="E38" s="148" t="s">
        <v>59</v>
      </c>
      <c r="F38" s="163">
        <f>ROUND((SUM(BH123:BH187)),  2)</f>
        <v>0</v>
      </c>
      <c r="I38" s="164">
        <v>0.14999999999999999</v>
      </c>
      <c r="J38" s="163">
        <f>0</f>
        <v>0</v>
      </c>
      <c r="L38" s="44"/>
    </row>
    <row r="39" hidden="1" s="1" customFormat="1" ht="14.4" customHeight="1">
      <c r="B39" s="44"/>
      <c r="E39" s="148" t="s">
        <v>60</v>
      </c>
      <c r="F39" s="163">
        <f>ROUND((SUM(BI123:BI187)),  2)</f>
        <v>0</v>
      </c>
      <c r="I39" s="164">
        <v>0</v>
      </c>
      <c r="J39" s="163">
        <f>0</f>
        <v>0</v>
      </c>
      <c r="L39" s="44"/>
    </row>
    <row r="40" s="1" customFormat="1" ht="6.96" customHeight="1">
      <c r="B40" s="44"/>
      <c r="I40" s="150"/>
      <c r="L40" s="44"/>
    </row>
    <row r="41" s="1" customFormat="1" ht="25.44" customHeight="1">
      <c r="B41" s="44"/>
      <c r="C41" s="165"/>
      <c r="D41" s="166" t="s">
        <v>61</v>
      </c>
      <c r="E41" s="167"/>
      <c r="F41" s="167"/>
      <c r="G41" s="168" t="s">
        <v>62</v>
      </c>
      <c r="H41" s="169" t="s">
        <v>63</v>
      </c>
      <c r="I41" s="170"/>
      <c r="J41" s="171">
        <f>SUM(J32:J39)</f>
        <v>0</v>
      </c>
      <c r="K41" s="172"/>
      <c r="L41" s="44"/>
    </row>
    <row r="42" s="1" customFormat="1" ht="14.4" customHeight="1">
      <c r="B42" s="44"/>
      <c r="I42" s="150"/>
      <c r="L42" s="44"/>
    </row>
    <row r="43" ht="14.4" customHeight="1">
      <c r="B43" s="20"/>
      <c r="L43" s="20"/>
    </row>
    <row r="44" ht="14.4" customHeight="1">
      <c r="B44" s="20"/>
      <c r="L44" s="20"/>
    </row>
    <row r="45" ht="14.4" customHeight="1">
      <c r="B45" s="20"/>
      <c r="L45" s="20"/>
    </row>
    <row r="46" ht="14.4" customHeight="1">
      <c r="B46" s="20"/>
      <c r="L46" s="20"/>
    </row>
    <row r="47" ht="14.4" customHeight="1">
      <c r="B47" s="20"/>
      <c r="L47" s="20"/>
    </row>
    <row r="48" ht="14.4" customHeight="1">
      <c r="B48" s="20"/>
      <c r="L48" s="20"/>
    </row>
    <row r="49" s="1" customFormat="1" ht="14.4" customHeight="1">
      <c r="B49" s="44"/>
      <c r="D49" s="173" t="s">
        <v>64</v>
      </c>
      <c r="E49" s="174"/>
      <c r="F49" s="174"/>
      <c r="G49" s="173" t="s">
        <v>65</v>
      </c>
      <c r="H49" s="174"/>
      <c r="I49" s="175"/>
      <c r="J49" s="174"/>
      <c r="K49" s="174"/>
      <c r="L49" s="44"/>
    </row>
    <row r="50">
      <c r="B50" s="20"/>
      <c r="L50" s="20"/>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s="1" customFormat="1">
      <c r="B60" s="44"/>
      <c r="D60" s="176" t="s">
        <v>66</v>
      </c>
      <c r="E60" s="177"/>
      <c r="F60" s="178" t="s">
        <v>67</v>
      </c>
      <c r="G60" s="176" t="s">
        <v>66</v>
      </c>
      <c r="H60" s="177"/>
      <c r="I60" s="179"/>
      <c r="J60" s="180" t="s">
        <v>67</v>
      </c>
      <c r="K60" s="177"/>
      <c r="L60" s="44"/>
    </row>
    <row r="61">
      <c r="B61" s="20"/>
      <c r="L61" s="20"/>
    </row>
    <row r="62">
      <c r="B62" s="20"/>
      <c r="L62" s="20"/>
    </row>
    <row r="63">
      <c r="B63" s="20"/>
      <c r="L63" s="20"/>
    </row>
    <row r="64" s="1" customFormat="1">
      <c r="B64" s="44"/>
      <c r="D64" s="173" t="s">
        <v>68</v>
      </c>
      <c r="E64" s="174"/>
      <c r="F64" s="174"/>
      <c r="G64" s="173" t="s">
        <v>69</v>
      </c>
      <c r="H64" s="174"/>
      <c r="I64" s="175"/>
      <c r="J64" s="174"/>
      <c r="K64" s="174"/>
      <c r="L64" s="44"/>
    </row>
    <row r="65">
      <c r="B65" s="20"/>
      <c r="L65" s="20"/>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s="1" customFormat="1">
      <c r="B75" s="44"/>
      <c r="D75" s="176" t="s">
        <v>66</v>
      </c>
      <c r="E75" s="177"/>
      <c r="F75" s="178" t="s">
        <v>67</v>
      </c>
      <c r="G75" s="176" t="s">
        <v>66</v>
      </c>
      <c r="H75" s="177"/>
      <c r="I75" s="179"/>
      <c r="J75" s="180" t="s">
        <v>67</v>
      </c>
      <c r="K75" s="177"/>
      <c r="L75" s="44"/>
    </row>
    <row r="76" s="1" customFormat="1" ht="14.4" customHeight="1">
      <c r="B76" s="181"/>
      <c r="C76" s="182"/>
      <c r="D76" s="182"/>
      <c r="E76" s="182"/>
      <c r="F76" s="182"/>
      <c r="G76" s="182"/>
      <c r="H76" s="182"/>
      <c r="I76" s="183"/>
      <c r="J76" s="182"/>
      <c r="K76" s="182"/>
      <c r="L76" s="44"/>
    </row>
    <row r="80" s="1" customFormat="1" ht="6.96" customHeight="1">
      <c r="B80" s="184"/>
      <c r="C80" s="185"/>
      <c r="D80" s="185"/>
      <c r="E80" s="185"/>
      <c r="F80" s="185"/>
      <c r="G80" s="185"/>
      <c r="H80" s="185"/>
      <c r="I80" s="186"/>
      <c r="J80" s="185"/>
      <c r="K80" s="185"/>
      <c r="L80" s="44"/>
    </row>
    <row r="81" s="1" customFormat="1" ht="24.96" customHeight="1">
      <c r="B81" s="39"/>
      <c r="C81" s="23" t="s">
        <v>118</v>
      </c>
      <c r="D81" s="40"/>
      <c r="E81" s="40"/>
      <c r="F81" s="40"/>
      <c r="G81" s="40"/>
      <c r="H81" s="40"/>
      <c r="I81" s="150"/>
      <c r="J81" s="40"/>
      <c r="K81" s="40"/>
      <c r="L81" s="44"/>
    </row>
    <row r="82" s="1" customFormat="1" ht="6.96" customHeight="1">
      <c r="B82" s="39"/>
      <c r="C82" s="40"/>
      <c r="D82" s="40"/>
      <c r="E82" s="40"/>
      <c r="F82" s="40"/>
      <c r="G82" s="40"/>
      <c r="H82" s="40"/>
      <c r="I82" s="150"/>
      <c r="J82" s="40"/>
      <c r="K82" s="40"/>
      <c r="L82" s="44"/>
    </row>
    <row r="83" s="1" customFormat="1" ht="12" customHeight="1">
      <c r="B83" s="39"/>
      <c r="C83" s="32" t="s">
        <v>16</v>
      </c>
      <c r="D83" s="40"/>
      <c r="E83" s="40"/>
      <c r="F83" s="40"/>
      <c r="G83" s="40"/>
      <c r="H83" s="40"/>
      <c r="I83" s="150"/>
      <c r="J83" s="40"/>
      <c r="K83" s="40"/>
      <c r="L83" s="44"/>
    </row>
    <row r="84" s="1" customFormat="1" ht="16.5" customHeight="1">
      <c r="B84" s="39"/>
      <c r="C84" s="40"/>
      <c r="D84" s="40"/>
      <c r="E84" s="187" t="str">
        <f>E7</f>
        <v>Stavební úpravy komunikace ul.Za Zahradami-Labutí, Šternberk</v>
      </c>
      <c r="F84" s="32"/>
      <c r="G84" s="32"/>
      <c r="H84" s="32"/>
      <c r="I84" s="150"/>
      <c r="J84" s="40"/>
      <c r="K84" s="40"/>
      <c r="L84" s="44"/>
    </row>
    <row r="85" ht="12" customHeight="1">
      <c r="B85" s="21"/>
      <c r="C85" s="32" t="s">
        <v>113</v>
      </c>
      <c r="D85" s="22"/>
      <c r="E85" s="22"/>
      <c r="F85" s="22"/>
      <c r="G85" s="22"/>
      <c r="H85" s="22"/>
      <c r="I85" s="142"/>
      <c r="J85" s="22"/>
      <c r="K85" s="22"/>
      <c r="L85" s="20"/>
    </row>
    <row r="86" s="1" customFormat="1" ht="16.5" customHeight="1">
      <c r="B86" s="39"/>
      <c r="C86" s="40"/>
      <c r="D86" s="40"/>
      <c r="E86" s="187" t="s">
        <v>1060</v>
      </c>
      <c r="F86" s="40"/>
      <c r="G86" s="40"/>
      <c r="H86" s="40"/>
      <c r="I86" s="150"/>
      <c r="J86" s="40"/>
      <c r="K86" s="40"/>
      <c r="L86" s="44"/>
    </row>
    <row r="87" s="1" customFormat="1" ht="12" customHeight="1">
      <c r="B87" s="39"/>
      <c r="C87" s="32" t="s">
        <v>115</v>
      </c>
      <c r="D87" s="40"/>
      <c r="E87" s="40"/>
      <c r="F87" s="40"/>
      <c r="G87" s="40"/>
      <c r="H87" s="40"/>
      <c r="I87" s="150"/>
      <c r="J87" s="40"/>
      <c r="K87" s="40"/>
      <c r="L87" s="44"/>
    </row>
    <row r="88" s="1" customFormat="1" ht="16.5" customHeight="1">
      <c r="B88" s="39"/>
      <c r="C88" s="40"/>
      <c r="D88" s="40"/>
      <c r="E88" s="72" t="str">
        <f>E11</f>
        <v>2-1 - VON - VEDLEJŠÍ A OSTATNÍ NÁKLADY- soupis prací</v>
      </c>
      <c r="F88" s="40"/>
      <c r="G88" s="40"/>
      <c r="H88" s="40"/>
      <c r="I88" s="150"/>
      <c r="J88" s="40"/>
      <c r="K88" s="40"/>
      <c r="L88" s="44"/>
    </row>
    <row r="89" s="1" customFormat="1" ht="6.96" customHeight="1">
      <c r="B89" s="39"/>
      <c r="C89" s="40"/>
      <c r="D89" s="40"/>
      <c r="E89" s="40"/>
      <c r="F89" s="40"/>
      <c r="G89" s="40"/>
      <c r="H89" s="40"/>
      <c r="I89" s="150"/>
      <c r="J89" s="40"/>
      <c r="K89" s="40"/>
      <c r="L89" s="44"/>
    </row>
    <row r="90" s="1" customFormat="1" ht="12" customHeight="1">
      <c r="B90" s="39"/>
      <c r="C90" s="32" t="s">
        <v>24</v>
      </c>
      <c r="D90" s="40"/>
      <c r="E90" s="40"/>
      <c r="F90" s="27" t="str">
        <f>F14</f>
        <v>Šternberk</v>
      </c>
      <c r="G90" s="40"/>
      <c r="H90" s="40"/>
      <c r="I90" s="152" t="s">
        <v>26</v>
      </c>
      <c r="J90" s="75" t="str">
        <f>IF(J14="","",J14)</f>
        <v>23. 6. 2019</v>
      </c>
      <c r="K90" s="40"/>
      <c r="L90" s="44"/>
    </row>
    <row r="91" s="1" customFormat="1" ht="6.96" customHeight="1">
      <c r="B91" s="39"/>
      <c r="C91" s="40"/>
      <c r="D91" s="40"/>
      <c r="E91" s="40"/>
      <c r="F91" s="40"/>
      <c r="G91" s="40"/>
      <c r="H91" s="40"/>
      <c r="I91" s="150"/>
      <c r="J91" s="40"/>
      <c r="K91" s="40"/>
      <c r="L91" s="44"/>
    </row>
    <row r="92" s="1" customFormat="1" ht="15.15" customHeight="1">
      <c r="B92" s="39"/>
      <c r="C92" s="32" t="s">
        <v>34</v>
      </c>
      <c r="D92" s="40"/>
      <c r="E92" s="40"/>
      <c r="F92" s="27" t="str">
        <f>E17</f>
        <v>Město Šternberk</v>
      </c>
      <c r="G92" s="40"/>
      <c r="H92" s="40"/>
      <c r="I92" s="152" t="s">
        <v>42</v>
      </c>
      <c r="J92" s="37" t="str">
        <f>E23</f>
        <v>ing. Petr Doležel</v>
      </c>
      <c r="K92" s="40"/>
      <c r="L92" s="44"/>
    </row>
    <row r="93" s="1" customFormat="1" ht="27.9" customHeight="1">
      <c r="B93" s="39"/>
      <c r="C93" s="32" t="s">
        <v>40</v>
      </c>
      <c r="D93" s="40"/>
      <c r="E93" s="40"/>
      <c r="F93" s="27" t="str">
        <f>IF(E20="","",E20)</f>
        <v>Vyplň údaj</v>
      </c>
      <c r="G93" s="40"/>
      <c r="H93" s="40"/>
      <c r="I93" s="152" t="s">
        <v>46</v>
      </c>
      <c r="J93" s="37" t="str">
        <f>E26</f>
        <v xml:space="preserve">ing.Pospíšil Michal        CU 2019/1  </v>
      </c>
      <c r="K93" s="40"/>
      <c r="L93" s="44"/>
    </row>
    <row r="94" s="1" customFormat="1" ht="10.32" customHeight="1">
      <c r="B94" s="39"/>
      <c r="C94" s="40"/>
      <c r="D94" s="40"/>
      <c r="E94" s="40"/>
      <c r="F94" s="40"/>
      <c r="G94" s="40"/>
      <c r="H94" s="40"/>
      <c r="I94" s="150"/>
      <c r="J94" s="40"/>
      <c r="K94" s="40"/>
      <c r="L94" s="44"/>
    </row>
    <row r="95" s="1" customFormat="1" ht="29.28" customHeight="1">
      <c r="B95" s="39"/>
      <c r="C95" s="188" t="s">
        <v>119</v>
      </c>
      <c r="D95" s="189"/>
      <c r="E95" s="189"/>
      <c r="F95" s="189"/>
      <c r="G95" s="189"/>
      <c r="H95" s="189"/>
      <c r="I95" s="190"/>
      <c r="J95" s="191" t="s">
        <v>120</v>
      </c>
      <c r="K95" s="189"/>
      <c r="L95" s="44"/>
    </row>
    <row r="96" s="1" customFormat="1" ht="10.32" customHeight="1">
      <c r="B96" s="39"/>
      <c r="C96" s="40"/>
      <c r="D96" s="40"/>
      <c r="E96" s="40"/>
      <c r="F96" s="40"/>
      <c r="G96" s="40"/>
      <c r="H96" s="40"/>
      <c r="I96" s="150"/>
      <c r="J96" s="40"/>
      <c r="K96" s="40"/>
      <c r="L96" s="44"/>
    </row>
    <row r="97" s="1" customFormat="1" ht="22.8" customHeight="1">
      <c r="B97" s="39"/>
      <c r="C97" s="192" t="s">
        <v>121</v>
      </c>
      <c r="D97" s="40"/>
      <c r="E97" s="40"/>
      <c r="F97" s="40"/>
      <c r="G97" s="40"/>
      <c r="H97" s="40"/>
      <c r="I97" s="150"/>
      <c r="J97" s="106">
        <f>J123</f>
        <v>0</v>
      </c>
      <c r="K97" s="40"/>
      <c r="L97" s="44"/>
      <c r="AU97" s="17" t="s">
        <v>122</v>
      </c>
    </row>
    <row r="98" s="8" customFormat="1" ht="24.96" customHeight="1">
      <c r="B98" s="193"/>
      <c r="C98" s="194"/>
      <c r="D98" s="195" t="s">
        <v>1064</v>
      </c>
      <c r="E98" s="196"/>
      <c r="F98" s="196"/>
      <c r="G98" s="196"/>
      <c r="H98" s="196"/>
      <c r="I98" s="197"/>
      <c r="J98" s="198">
        <f>J124</f>
        <v>0</v>
      </c>
      <c r="K98" s="194"/>
      <c r="L98" s="199"/>
    </row>
    <row r="99" s="9" customFormat="1" ht="19.92" customHeight="1">
      <c r="B99" s="200"/>
      <c r="C99" s="129"/>
      <c r="D99" s="201" t="s">
        <v>1065</v>
      </c>
      <c r="E99" s="202"/>
      <c r="F99" s="202"/>
      <c r="G99" s="202"/>
      <c r="H99" s="202"/>
      <c r="I99" s="203"/>
      <c r="J99" s="204">
        <f>J125</f>
        <v>0</v>
      </c>
      <c r="K99" s="129"/>
      <c r="L99" s="205"/>
    </row>
    <row r="100" s="9" customFormat="1" ht="19.92" customHeight="1">
      <c r="B100" s="200"/>
      <c r="C100" s="129"/>
      <c r="D100" s="201" t="s">
        <v>1066</v>
      </c>
      <c r="E100" s="202"/>
      <c r="F100" s="202"/>
      <c r="G100" s="202"/>
      <c r="H100" s="202"/>
      <c r="I100" s="203"/>
      <c r="J100" s="204">
        <f>J146</f>
        <v>0</v>
      </c>
      <c r="K100" s="129"/>
      <c r="L100" s="205"/>
    </row>
    <row r="101" s="9" customFormat="1" ht="19.92" customHeight="1">
      <c r="B101" s="200"/>
      <c r="C101" s="129"/>
      <c r="D101" s="201" t="s">
        <v>1067</v>
      </c>
      <c r="E101" s="202"/>
      <c r="F101" s="202"/>
      <c r="G101" s="202"/>
      <c r="H101" s="202"/>
      <c r="I101" s="203"/>
      <c r="J101" s="204">
        <f>J162</f>
        <v>0</v>
      </c>
      <c r="K101" s="129"/>
      <c r="L101" s="205"/>
    </row>
    <row r="102" s="1" customFormat="1" ht="21.84" customHeight="1">
      <c r="B102" s="39"/>
      <c r="C102" s="40"/>
      <c r="D102" s="40"/>
      <c r="E102" s="40"/>
      <c r="F102" s="40"/>
      <c r="G102" s="40"/>
      <c r="H102" s="40"/>
      <c r="I102" s="150"/>
      <c r="J102" s="40"/>
      <c r="K102" s="40"/>
      <c r="L102" s="44"/>
    </row>
    <row r="103" s="1" customFormat="1" ht="6.96" customHeight="1">
      <c r="B103" s="62"/>
      <c r="C103" s="63"/>
      <c r="D103" s="63"/>
      <c r="E103" s="63"/>
      <c r="F103" s="63"/>
      <c r="G103" s="63"/>
      <c r="H103" s="63"/>
      <c r="I103" s="183"/>
      <c r="J103" s="63"/>
      <c r="K103" s="63"/>
      <c r="L103" s="44"/>
    </row>
    <row r="107" s="1" customFormat="1" ht="6.96" customHeight="1">
      <c r="B107" s="64"/>
      <c r="C107" s="65"/>
      <c r="D107" s="65"/>
      <c r="E107" s="65"/>
      <c r="F107" s="65"/>
      <c r="G107" s="65"/>
      <c r="H107" s="65"/>
      <c r="I107" s="186"/>
      <c r="J107" s="65"/>
      <c r="K107" s="65"/>
      <c r="L107" s="44"/>
    </row>
    <row r="108" s="1" customFormat="1" ht="24.96" customHeight="1">
      <c r="B108" s="39"/>
      <c r="C108" s="23" t="s">
        <v>132</v>
      </c>
      <c r="D108" s="40"/>
      <c r="E108" s="40"/>
      <c r="F108" s="40"/>
      <c r="G108" s="40"/>
      <c r="H108" s="40"/>
      <c r="I108" s="150"/>
      <c r="J108" s="40"/>
      <c r="K108" s="40"/>
      <c r="L108" s="44"/>
    </row>
    <row r="109" s="1" customFormat="1" ht="6.96" customHeight="1">
      <c r="B109" s="39"/>
      <c r="C109" s="40"/>
      <c r="D109" s="40"/>
      <c r="E109" s="40"/>
      <c r="F109" s="40"/>
      <c r="G109" s="40"/>
      <c r="H109" s="40"/>
      <c r="I109" s="150"/>
      <c r="J109" s="40"/>
      <c r="K109" s="40"/>
      <c r="L109" s="44"/>
    </row>
    <row r="110" s="1" customFormat="1" ht="12" customHeight="1">
      <c r="B110" s="39"/>
      <c r="C110" s="32" t="s">
        <v>16</v>
      </c>
      <c r="D110" s="40"/>
      <c r="E110" s="40"/>
      <c r="F110" s="40"/>
      <c r="G110" s="40"/>
      <c r="H110" s="40"/>
      <c r="I110" s="150"/>
      <c r="J110" s="40"/>
      <c r="K110" s="40"/>
      <c r="L110" s="44"/>
    </row>
    <row r="111" s="1" customFormat="1" ht="16.5" customHeight="1">
      <c r="B111" s="39"/>
      <c r="C111" s="40"/>
      <c r="D111" s="40"/>
      <c r="E111" s="187" t="str">
        <f>E7</f>
        <v>Stavební úpravy komunikace ul.Za Zahradami-Labutí, Šternberk</v>
      </c>
      <c r="F111" s="32"/>
      <c r="G111" s="32"/>
      <c r="H111" s="32"/>
      <c r="I111" s="150"/>
      <c r="J111" s="40"/>
      <c r="K111" s="40"/>
      <c r="L111" s="44"/>
    </row>
    <row r="112" ht="12" customHeight="1">
      <c r="B112" s="21"/>
      <c r="C112" s="32" t="s">
        <v>113</v>
      </c>
      <c r="D112" s="22"/>
      <c r="E112" s="22"/>
      <c r="F112" s="22"/>
      <c r="G112" s="22"/>
      <c r="H112" s="22"/>
      <c r="I112" s="142"/>
      <c r="J112" s="22"/>
      <c r="K112" s="22"/>
      <c r="L112" s="20"/>
    </row>
    <row r="113" s="1" customFormat="1" ht="16.5" customHeight="1">
      <c r="B113" s="39"/>
      <c r="C113" s="40"/>
      <c r="D113" s="40"/>
      <c r="E113" s="187" t="s">
        <v>1060</v>
      </c>
      <c r="F113" s="40"/>
      <c r="G113" s="40"/>
      <c r="H113" s="40"/>
      <c r="I113" s="150"/>
      <c r="J113" s="40"/>
      <c r="K113" s="40"/>
      <c r="L113" s="44"/>
    </row>
    <row r="114" s="1" customFormat="1" ht="12" customHeight="1">
      <c r="B114" s="39"/>
      <c r="C114" s="32" t="s">
        <v>115</v>
      </c>
      <c r="D114" s="40"/>
      <c r="E114" s="40"/>
      <c r="F114" s="40"/>
      <c r="G114" s="40"/>
      <c r="H114" s="40"/>
      <c r="I114" s="150"/>
      <c r="J114" s="40"/>
      <c r="K114" s="40"/>
      <c r="L114" s="44"/>
    </row>
    <row r="115" s="1" customFormat="1" ht="16.5" customHeight="1">
      <c r="B115" s="39"/>
      <c r="C115" s="40"/>
      <c r="D115" s="40"/>
      <c r="E115" s="72" t="str">
        <f>E11</f>
        <v>2-1 - VON - VEDLEJŠÍ A OSTATNÍ NÁKLADY- soupis prací</v>
      </c>
      <c r="F115" s="40"/>
      <c r="G115" s="40"/>
      <c r="H115" s="40"/>
      <c r="I115" s="150"/>
      <c r="J115" s="40"/>
      <c r="K115" s="40"/>
      <c r="L115" s="44"/>
    </row>
    <row r="116" s="1" customFormat="1" ht="6.96" customHeight="1">
      <c r="B116" s="39"/>
      <c r="C116" s="40"/>
      <c r="D116" s="40"/>
      <c r="E116" s="40"/>
      <c r="F116" s="40"/>
      <c r="G116" s="40"/>
      <c r="H116" s="40"/>
      <c r="I116" s="150"/>
      <c r="J116" s="40"/>
      <c r="K116" s="40"/>
      <c r="L116" s="44"/>
    </row>
    <row r="117" s="1" customFormat="1" ht="12" customHeight="1">
      <c r="B117" s="39"/>
      <c r="C117" s="32" t="s">
        <v>24</v>
      </c>
      <c r="D117" s="40"/>
      <c r="E117" s="40"/>
      <c r="F117" s="27" t="str">
        <f>F14</f>
        <v>Šternberk</v>
      </c>
      <c r="G117" s="40"/>
      <c r="H117" s="40"/>
      <c r="I117" s="152" t="s">
        <v>26</v>
      </c>
      <c r="J117" s="75" t="str">
        <f>IF(J14="","",J14)</f>
        <v>23. 6. 2019</v>
      </c>
      <c r="K117" s="40"/>
      <c r="L117" s="44"/>
    </row>
    <row r="118" s="1" customFormat="1" ht="6.96" customHeight="1">
      <c r="B118" s="39"/>
      <c r="C118" s="40"/>
      <c r="D118" s="40"/>
      <c r="E118" s="40"/>
      <c r="F118" s="40"/>
      <c r="G118" s="40"/>
      <c r="H118" s="40"/>
      <c r="I118" s="150"/>
      <c r="J118" s="40"/>
      <c r="K118" s="40"/>
      <c r="L118" s="44"/>
    </row>
    <row r="119" s="1" customFormat="1" ht="15.15" customHeight="1">
      <c r="B119" s="39"/>
      <c r="C119" s="32" t="s">
        <v>34</v>
      </c>
      <c r="D119" s="40"/>
      <c r="E119" s="40"/>
      <c r="F119" s="27" t="str">
        <f>E17</f>
        <v>Město Šternberk</v>
      </c>
      <c r="G119" s="40"/>
      <c r="H119" s="40"/>
      <c r="I119" s="152" t="s">
        <v>42</v>
      </c>
      <c r="J119" s="37" t="str">
        <f>E23</f>
        <v>ing. Petr Doležel</v>
      </c>
      <c r="K119" s="40"/>
      <c r="L119" s="44"/>
    </row>
    <row r="120" s="1" customFormat="1" ht="27.9" customHeight="1">
      <c r="B120" s="39"/>
      <c r="C120" s="32" t="s">
        <v>40</v>
      </c>
      <c r="D120" s="40"/>
      <c r="E120" s="40"/>
      <c r="F120" s="27" t="str">
        <f>IF(E20="","",E20)</f>
        <v>Vyplň údaj</v>
      </c>
      <c r="G120" s="40"/>
      <c r="H120" s="40"/>
      <c r="I120" s="152" t="s">
        <v>46</v>
      </c>
      <c r="J120" s="37" t="str">
        <f>E26</f>
        <v xml:space="preserve">ing.Pospíšil Michal        CU 2019/1  </v>
      </c>
      <c r="K120" s="40"/>
      <c r="L120" s="44"/>
    </row>
    <row r="121" s="1" customFormat="1" ht="10.32" customHeight="1">
      <c r="B121" s="39"/>
      <c r="C121" s="40"/>
      <c r="D121" s="40"/>
      <c r="E121" s="40"/>
      <c r="F121" s="40"/>
      <c r="G121" s="40"/>
      <c r="H121" s="40"/>
      <c r="I121" s="150"/>
      <c r="J121" s="40"/>
      <c r="K121" s="40"/>
      <c r="L121" s="44"/>
    </row>
    <row r="122" s="10" customFormat="1" ht="29.28" customHeight="1">
      <c r="B122" s="206"/>
      <c r="C122" s="207" t="s">
        <v>133</v>
      </c>
      <c r="D122" s="208" t="s">
        <v>76</v>
      </c>
      <c r="E122" s="208" t="s">
        <v>72</v>
      </c>
      <c r="F122" s="208" t="s">
        <v>73</v>
      </c>
      <c r="G122" s="208" t="s">
        <v>134</v>
      </c>
      <c r="H122" s="208" t="s">
        <v>135</v>
      </c>
      <c r="I122" s="209" t="s">
        <v>136</v>
      </c>
      <c r="J122" s="208" t="s">
        <v>120</v>
      </c>
      <c r="K122" s="210" t="s">
        <v>137</v>
      </c>
      <c r="L122" s="211"/>
      <c r="M122" s="96" t="s">
        <v>1</v>
      </c>
      <c r="N122" s="97" t="s">
        <v>55</v>
      </c>
      <c r="O122" s="97" t="s">
        <v>138</v>
      </c>
      <c r="P122" s="97" t="s">
        <v>139</v>
      </c>
      <c r="Q122" s="97" t="s">
        <v>140</v>
      </c>
      <c r="R122" s="97" t="s">
        <v>141</v>
      </c>
      <c r="S122" s="97" t="s">
        <v>142</v>
      </c>
      <c r="T122" s="97" t="s">
        <v>143</v>
      </c>
      <c r="U122" s="98" t="s">
        <v>144</v>
      </c>
    </row>
    <row r="123" s="1" customFormat="1" ht="22.8" customHeight="1">
      <c r="B123" s="39"/>
      <c r="C123" s="103" t="s">
        <v>145</v>
      </c>
      <c r="D123" s="40"/>
      <c r="E123" s="40"/>
      <c r="F123" s="40"/>
      <c r="G123" s="40"/>
      <c r="H123" s="40"/>
      <c r="I123" s="150"/>
      <c r="J123" s="212">
        <f>BK123</f>
        <v>0</v>
      </c>
      <c r="K123" s="40"/>
      <c r="L123" s="44"/>
      <c r="M123" s="99"/>
      <c r="N123" s="100"/>
      <c r="O123" s="100"/>
      <c r="P123" s="213">
        <f>P124</f>
        <v>0</v>
      </c>
      <c r="Q123" s="100"/>
      <c r="R123" s="213">
        <f>R124</f>
        <v>0</v>
      </c>
      <c r="S123" s="100"/>
      <c r="T123" s="213">
        <f>T124</f>
        <v>0</v>
      </c>
      <c r="U123" s="101"/>
      <c r="AT123" s="17" t="s">
        <v>90</v>
      </c>
      <c r="AU123" s="17" t="s">
        <v>122</v>
      </c>
      <c r="BK123" s="214">
        <f>BK124</f>
        <v>0</v>
      </c>
    </row>
    <row r="124" s="11" customFormat="1" ht="25.92" customHeight="1">
      <c r="B124" s="215"/>
      <c r="C124" s="216"/>
      <c r="D124" s="217" t="s">
        <v>90</v>
      </c>
      <c r="E124" s="218" t="s">
        <v>1068</v>
      </c>
      <c r="F124" s="218" t="s">
        <v>1069</v>
      </c>
      <c r="G124" s="216"/>
      <c r="H124" s="216"/>
      <c r="I124" s="219"/>
      <c r="J124" s="220">
        <f>BK124</f>
        <v>0</v>
      </c>
      <c r="K124" s="216"/>
      <c r="L124" s="221"/>
      <c r="M124" s="222"/>
      <c r="N124" s="223"/>
      <c r="O124" s="223"/>
      <c r="P124" s="224">
        <f>P125+P146+P162</f>
        <v>0</v>
      </c>
      <c r="Q124" s="223"/>
      <c r="R124" s="224">
        <f>R125+R146+R162</f>
        <v>0</v>
      </c>
      <c r="S124" s="223"/>
      <c r="T124" s="224">
        <f>T125+T146+T162</f>
        <v>0</v>
      </c>
      <c r="U124" s="225"/>
      <c r="AR124" s="226" t="s">
        <v>185</v>
      </c>
      <c r="AT124" s="227" t="s">
        <v>90</v>
      </c>
      <c r="AU124" s="227" t="s">
        <v>91</v>
      </c>
      <c r="AY124" s="226" t="s">
        <v>148</v>
      </c>
      <c r="BK124" s="228">
        <f>BK125+BK146+BK162</f>
        <v>0</v>
      </c>
    </row>
    <row r="125" s="11" customFormat="1" ht="22.8" customHeight="1">
      <c r="B125" s="215"/>
      <c r="C125" s="216"/>
      <c r="D125" s="217" t="s">
        <v>90</v>
      </c>
      <c r="E125" s="229" t="s">
        <v>1070</v>
      </c>
      <c r="F125" s="229" t="s">
        <v>1071</v>
      </c>
      <c r="G125" s="216"/>
      <c r="H125" s="216"/>
      <c r="I125" s="219"/>
      <c r="J125" s="230">
        <f>BK125</f>
        <v>0</v>
      </c>
      <c r="K125" s="216"/>
      <c r="L125" s="221"/>
      <c r="M125" s="222"/>
      <c r="N125" s="223"/>
      <c r="O125" s="223"/>
      <c r="P125" s="224">
        <f>SUM(P126:P145)</f>
        <v>0</v>
      </c>
      <c r="Q125" s="223"/>
      <c r="R125" s="224">
        <f>SUM(R126:R145)</f>
        <v>0</v>
      </c>
      <c r="S125" s="223"/>
      <c r="T125" s="224">
        <f>SUM(T126:T145)</f>
        <v>0</v>
      </c>
      <c r="U125" s="225"/>
      <c r="AR125" s="226" t="s">
        <v>185</v>
      </c>
      <c r="AT125" s="227" t="s">
        <v>90</v>
      </c>
      <c r="AU125" s="227" t="s">
        <v>23</v>
      </c>
      <c r="AY125" s="226" t="s">
        <v>148</v>
      </c>
      <c r="BK125" s="228">
        <f>SUM(BK126:BK145)</f>
        <v>0</v>
      </c>
    </row>
    <row r="126" s="1" customFormat="1" ht="16.5" customHeight="1">
      <c r="B126" s="39"/>
      <c r="C126" s="231" t="s">
        <v>23</v>
      </c>
      <c r="D126" s="231" t="s">
        <v>151</v>
      </c>
      <c r="E126" s="232" t="s">
        <v>1072</v>
      </c>
      <c r="F126" s="233" t="s">
        <v>1073</v>
      </c>
      <c r="G126" s="234" t="s">
        <v>1074</v>
      </c>
      <c r="H126" s="235">
        <v>1</v>
      </c>
      <c r="I126" s="236"/>
      <c r="J126" s="237">
        <f>ROUND(I126*H126,2)</f>
        <v>0</v>
      </c>
      <c r="K126" s="233" t="s">
        <v>155</v>
      </c>
      <c r="L126" s="44"/>
      <c r="M126" s="238" t="s">
        <v>1</v>
      </c>
      <c r="N126" s="239" t="s">
        <v>56</v>
      </c>
      <c r="O126" s="87"/>
      <c r="P126" s="240">
        <f>O126*H126</f>
        <v>0</v>
      </c>
      <c r="Q126" s="240">
        <v>0</v>
      </c>
      <c r="R126" s="240">
        <f>Q126*H126</f>
        <v>0</v>
      </c>
      <c r="S126" s="240">
        <v>0</v>
      </c>
      <c r="T126" s="240">
        <f>S126*H126</f>
        <v>0</v>
      </c>
      <c r="U126" s="241" t="s">
        <v>1</v>
      </c>
      <c r="AR126" s="242" t="s">
        <v>1075</v>
      </c>
      <c r="AT126" s="242" t="s">
        <v>151</v>
      </c>
      <c r="AU126" s="242" t="s">
        <v>98</v>
      </c>
      <c r="AY126" s="17" t="s">
        <v>148</v>
      </c>
      <c r="BE126" s="243">
        <f>IF(N126="základní",J126,0)</f>
        <v>0</v>
      </c>
      <c r="BF126" s="243">
        <f>IF(N126="snížená",J126,0)</f>
        <v>0</v>
      </c>
      <c r="BG126" s="243">
        <f>IF(N126="zákl. přenesená",J126,0)</f>
        <v>0</v>
      </c>
      <c r="BH126" s="243">
        <f>IF(N126="sníž. přenesená",J126,0)</f>
        <v>0</v>
      </c>
      <c r="BI126" s="243">
        <f>IF(N126="nulová",J126,0)</f>
        <v>0</v>
      </c>
      <c r="BJ126" s="17" t="s">
        <v>23</v>
      </c>
      <c r="BK126" s="243">
        <f>ROUND(I126*H126,2)</f>
        <v>0</v>
      </c>
      <c r="BL126" s="17" t="s">
        <v>1075</v>
      </c>
      <c r="BM126" s="242" t="s">
        <v>1076</v>
      </c>
    </row>
    <row r="127" s="1" customFormat="1">
      <c r="B127" s="39"/>
      <c r="C127" s="40"/>
      <c r="D127" s="244" t="s">
        <v>158</v>
      </c>
      <c r="E127" s="40"/>
      <c r="F127" s="245" t="s">
        <v>1073</v>
      </c>
      <c r="G127" s="40"/>
      <c r="H127" s="40"/>
      <c r="I127" s="150"/>
      <c r="J127" s="40"/>
      <c r="K127" s="40"/>
      <c r="L127" s="44"/>
      <c r="M127" s="246"/>
      <c r="N127" s="87"/>
      <c r="O127" s="87"/>
      <c r="P127" s="87"/>
      <c r="Q127" s="87"/>
      <c r="R127" s="87"/>
      <c r="S127" s="87"/>
      <c r="T127" s="87"/>
      <c r="U127" s="88"/>
      <c r="AT127" s="17" t="s">
        <v>158</v>
      </c>
      <c r="AU127" s="17" t="s">
        <v>98</v>
      </c>
    </row>
    <row r="128" s="1" customFormat="1">
      <c r="B128" s="39"/>
      <c r="C128" s="40"/>
      <c r="D128" s="244" t="s">
        <v>282</v>
      </c>
      <c r="E128" s="40"/>
      <c r="F128" s="247" t="s">
        <v>1077</v>
      </c>
      <c r="G128" s="40"/>
      <c r="H128" s="40"/>
      <c r="I128" s="150"/>
      <c r="J128" s="40"/>
      <c r="K128" s="40"/>
      <c r="L128" s="44"/>
      <c r="M128" s="246"/>
      <c r="N128" s="87"/>
      <c r="O128" s="87"/>
      <c r="P128" s="87"/>
      <c r="Q128" s="87"/>
      <c r="R128" s="87"/>
      <c r="S128" s="87"/>
      <c r="T128" s="87"/>
      <c r="U128" s="88"/>
      <c r="AT128" s="17" t="s">
        <v>282</v>
      </c>
      <c r="AU128" s="17" t="s">
        <v>98</v>
      </c>
    </row>
    <row r="129" s="13" customFormat="1">
      <c r="B129" s="258"/>
      <c r="C129" s="259"/>
      <c r="D129" s="244" t="s">
        <v>162</v>
      </c>
      <c r="E129" s="260" t="s">
        <v>1</v>
      </c>
      <c r="F129" s="261" t="s">
        <v>23</v>
      </c>
      <c r="G129" s="259"/>
      <c r="H129" s="262">
        <v>1</v>
      </c>
      <c r="I129" s="263"/>
      <c r="J129" s="259"/>
      <c r="K129" s="259"/>
      <c r="L129" s="264"/>
      <c r="M129" s="265"/>
      <c r="N129" s="266"/>
      <c r="O129" s="266"/>
      <c r="P129" s="266"/>
      <c r="Q129" s="266"/>
      <c r="R129" s="266"/>
      <c r="S129" s="266"/>
      <c r="T129" s="266"/>
      <c r="U129" s="267"/>
      <c r="AT129" s="268" t="s">
        <v>162</v>
      </c>
      <c r="AU129" s="268" t="s">
        <v>98</v>
      </c>
      <c r="AV129" s="13" t="s">
        <v>98</v>
      </c>
      <c r="AW129" s="13" t="s">
        <v>48</v>
      </c>
      <c r="AX129" s="13" t="s">
        <v>91</v>
      </c>
      <c r="AY129" s="268" t="s">
        <v>148</v>
      </c>
    </row>
    <row r="130" s="15" customFormat="1">
      <c r="B130" s="296"/>
      <c r="C130" s="297"/>
      <c r="D130" s="244" t="s">
        <v>162</v>
      </c>
      <c r="E130" s="298" t="s">
        <v>1</v>
      </c>
      <c r="F130" s="299" t="s">
        <v>1078</v>
      </c>
      <c r="G130" s="297"/>
      <c r="H130" s="300">
        <v>1</v>
      </c>
      <c r="I130" s="301"/>
      <c r="J130" s="297"/>
      <c r="K130" s="297"/>
      <c r="L130" s="302"/>
      <c r="M130" s="303"/>
      <c r="N130" s="304"/>
      <c r="O130" s="304"/>
      <c r="P130" s="304"/>
      <c r="Q130" s="304"/>
      <c r="R130" s="304"/>
      <c r="S130" s="304"/>
      <c r="T130" s="304"/>
      <c r="U130" s="305"/>
      <c r="AT130" s="306" t="s">
        <v>162</v>
      </c>
      <c r="AU130" s="306" t="s">
        <v>98</v>
      </c>
      <c r="AV130" s="15" t="s">
        <v>156</v>
      </c>
      <c r="AW130" s="15" t="s">
        <v>4</v>
      </c>
      <c r="AX130" s="15" t="s">
        <v>23</v>
      </c>
      <c r="AY130" s="306" t="s">
        <v>148</v>
      </c>
    </row>
    <row r="131" s="1" customFormat="1" ht="16.5" customHeight="1">
      <c r="B131" s="39"/>
      <c r="C131" s="231" t="s">
        <v>98</v>
      </c>
      <c r="D131" s="231" t="s">
        <v>151</v>
      </c>
      <c r="E131" s="232" t="s">
        <v>1079</v>
      </c>
      <c r="F131" s="233" t="s">
        <v>1080</v>
      </c>
      <c r="G131" s="234" t="s">
        <v>1081</v>
      </c>
      <c r="H131" s="235">
        <v>1</v>
      </c>
      <c r="I131" s="236"/>
      <c r="J131" s="237">
        <f>ROUND(I131*H131,2)</f>
        <v>0</v>
      </c>
      <c r="K131" s="233" t="s">
        <v>155</v>
      </c>
      <c r="L131" s="44"/>
      <c r="M131" s="238" t="s">
        <v>1</v>
      </c>
      <c r="N131" s="239" t="s">
        <v>56</v>
      </c>
      <c r="O131" s="87"/>
      <c r="P131" s="240">
        <f>O131*H131</f>
        <v>0</v>
      </c>
      <c r="Q131" s="240">
        <v>0</v>
      </c>
      <c r="R131" s="240">
        <f>Q131*H131</f>
        <v>0</v>
      </c>
      <c r="S131" s="240">
        <v>0</v>
      </c>
      <c r="T131" s="240">
        <f>S131*H131</f>
        <v>0</v>
      </c>
      <c r="U131" s="241" t="s">
        <v>1</v>
      </c>
      <c r="AR131" s="242" t="s">
        <v>1075</v>
      </c>
      <c r="AT131" s="242" t="s">
        <v>151</v>
      </c>
      <c r="AU131" s="242" t="s">
        <v>98</v>
      </c>
      <c r="AY131" s="17" t="s">
        <v>148</v>
      </c>
      <c r="BE131" s="243">
        <f>IF(N131="základní",J131,0)</f>
        <v>0</v>
      </c>
      <c r="BF131" s="243">
        <f>IF(N131="snížená",J131,0)</f>
        <v>0</v>
      </c>
      <c r="BG131" s="243">
        <f>IF(N131="zákl. přenesená",J131,0)</f>
        <v>0</v>
      </c>
      <c r="BH131" s="243">
        <f>IF(N131="sníž. přenesená",J131,0)</f>
        <v>0</v>
      </c>
      <c r="BI131" s="243">
        <f>IF(N131="nulová",J131,0)</f>
        <v>0</v>
      </c>
      <c r="BJ131" s="17" t="s">
        <v>23</v>
      </c>
      <c r="BK131" s="243">
        <f>ROUND(I131*H131,2)</f>
        <v>0</v>
      </c>
      <c r="BL131" s="17" t="s">
        <v>1075</v>
      </c>
      <c r="BM131" s="242" t="s">
        <v>1082</v>
      </c>
    </row>
    <row r="132" s="1" customFormat="1">
      <c r="B132" s="39"/>
      <c r="C132" s="40"/>
      <c r="D132" s="244" t="s">
        <v>158</v>
      </c>
      <c r="E132" s="40"/>
      <c r="F132" s="245" t="s">
        <v>1080</v>
      </c>
      <c r="G132" s="40"/>
      <c r="H132" s="40"/>
      <c r="I132" s="150"/>
      <c r="J132" s="40"/>
      <c r="K132" s="40"/>
      <c r="L132" s="44"/>
      <c r="M132" s="246"/>
      <c r="N132" s="87"/>
      <c r="O132" s="87"/>
      <c r="P132" s="87"/>
      <c r="Q132" s="87"/>
      <c r="R132" s="87"/>
      <c r="S132" s="87"/>
      <c r="T132" s="87"/>
      <c r="U132" s="88"/>
      <c r="AT132" s="17" t="s">
        <v>158</v>
      </c>
      <c r="AU132" s="17" t="s">
        <v>98</v>
      </c>
    </row>
    <row r="133" s="1" customFormat="1">
      <c r="B133" s="39"/>
      <c r="C133" s="40"/>
      <c r="D133" s="244" t="s">
        <v>282</v>
      </c>
      <c r="E133" s="40"/>
      <c r="F133" s="247" t="s">
        <v>1077</v>
      </c>
      <c r="G133" s="40"/>
      <c r="H133" s="40"/>
      <c r="I133" s="150"/>
      <c r="J133" s="40"/>
      <c r="K133" s="40"/>
      <c r="L133" s="44"/>
      <c r="M133" s="246"/>
      <c r="N133" s="87"/>
      <c r="O133" s="87"/>
      <c r="P133" s="87"/>
      <c r="Q133" s="87"/>
      <c r="R133" s="87"/>
      <c r="S133" s="87"/>
      <c r="T133" s="87"/>
      <c r="U133" s="88"/>
      <c r="AT133" s="17" t="s">
        <v>282</v>
      </c>
      <c r="AU133" s="17" t="s">
        <v>98</v>
      </c>
    </row>
    <row r="134" s="13" customFormat="1">
      <c r="B134" s="258"/>
      <c r="C134" s="259"/>
      <c r="D134" s="244" t="s">
        <v>162</v>
      </c>
      <c r="E134" s="260" t="s">
        <v>1</v>
      </c>
      <c r="F134" s="261" t="s">
        <v>23</v>
      </c>
      <c r="G134" s="259"/>
      <c r="H134" s="262">
        <v>1</v>
      </c>
      <c r="I134" s="263"/>
      <c r="J134" s="259"/>
      <c r="K134" s="259"/>
      <c r="L134" s="264"/>
      <c r="M134" s="265"/>
      <c r="N134" s="266"/>
      <c r="O134" s="266"/>
      <c r="P134" s="266"/>
      <c r="Q134" s="266"/>
      <c r="R134" s="266"/>
      <c r="S134" s="266"/>
      <c r="T134" s="266"/>
      <c r="U134" s="267"/>
      <c r="AT134" s="268" t="s">
        <v>162</v>
      </c>
      <c r="AU134" s="268" t="s">
        <v>98</v>
      </c>
      <c r="AV134" s="13" t="s">
        <v>98</v>
      </c>
      <c r="AW134" s="13" t="s">
        <v>48</v>
      </c>
      <c r="AX134" s="13" t="s">
        <v>91</v>
      </c>
      <c r="AY134" s="268" t="s">
        <v>148</v>
      </c>
    </row>
    <row r="135" s="15" customFormat="1">
      <c r="B135" s="296"/>
      <c r="C135" s="297"/>
      <c r="D135" s="244" t="s">
        <v>162</v>
      </c>
      <c r="E135" s="298" t="s">
        <v>1</v>
      </c>
      <c r="F135" s="299" t="s">
        <v>1078</v>
      </c>
      <c r="G135" s="297"/>
      <c r="H135" s="300">
        <v>1</v>
      </c>
      <c r="I135" s="301"/>
      <c r="J135" s="297"/>
      <c r="K135" s="297"/>
      <c r="L135" s="302"/>
      <c r="M135" s="303"/>
      <c r="N135" s="304"/>
      <c r="O135" s="304"/>
      <c r="P135" s="304"/>
      <c r="Q135" s="304"/>
      <c r="R135" s="304"/>
      <c r="S135" s="304"/>
      <c r="T135" s="304"/>
      <c r="U135" s="305"/>
      <c r="AT135" s="306" t="s">
        <v>162</v>
      </c>
      <c r="AU135" s="306" t="s">
        <v>98</v>
      </c>
      <c r="AV135" s="15" t="s">
        <v>156</v>
      </c>
      <c r="AW135" s="15" t="s">
        <v>4</v>
      </c>
      <c r="AX135" s="15" t="s">
        <v>23</v>
      </c>
      <c r="AY135" s="306" t="s">
        <v>148</v>
      </c>
    </row>
    <row r="136" s="1" customFormat="1" ht="16.5" customHeight="1">
      <c r="B136" s="39"/>
      <c r="C136" s="231" t="s">
        <v>171</v>
      </c>
      <c r="D136" s="231" t="s">
        <v>151</v>
      </c>
      <c r="E136" s="232" t="s">
        <v>1083</v>
      </c>
      <c r="F136" s="233" t="s">
        <v>1084</v>
      </c>
      <c r="G136" s="234" t="s">
        <v>1081</v>
      </c>
      <c r="H136" s="235">
        <v>1</v>
      </c>
      <c r="I136" s="236"/>
      <c r="J136" s="237">
        <f>ROUND(I136*H136,2)</f>
        <v>0</v>
      </c>
      <c r="K136" s="233" t="s">
        <v>155</v>
      </c>
      <c r="L136" s="44"/>
      <c r="M136" s="238" t="s">
        <v>1</v>
      </c>
      <c r="N136" s="239" t="s">
        <v>56</v>
      </c>
      <c r="O136" s="87"/>
      <c r="P136" s="240">
        <f>O136*H136</f>
        <v>0</v>
      </c>
      <c r="Q136" s="240">
        <v>0</v>
      </c>
      <c r="R136" s="240">
        <f>Q136*H136</f>
        <v>0</v>
      </c>
      <c r="S136" s="240">
        <v>0</v>
      </c>
      <c r="T136" s="240">
        <f>S136*H136</f>
        <v>0</v>
      </c>
      <c r="U136" s="241" t="s">
        <v>1</v>
      </c>
      <c r="AR136" s="242" t="s">
        <v>1075</v>
      </c>
      <c r="AT136" s="242" t="s">
        <v>151</v>
      </c>
      <c r="AU136" s="242" t="s">
        <v>98</v>
      </c>
      <c r="AY136" s="17" t="s">
        <v>148</v>
      </c>
      <c r="BE136" s="243">
        <f>IF(N136="základní",J136,0)</f>
        <v>0</v>
      </c>
      <c r="BF136" s="243">
        <f>IF(N136="snížená",J136,0)</f>
        <v>0</v>
      </c>
      <c r="BG136" s="243">
        <f>IF(N136="zákl. přenesená",J136,0)</f>
        <v>0</v>
      </c>
      <c r="BH136" s="243">
        <f>IF(N136="sníž. přenesená",J136,0)</f>
        <v>0</v>
      </c>
      <c r="BI136" s="243">
        <f>IF(N136="nulová",J136,0)</f>
        <v>0</v>
      </c>
      <c r="BJ136" s="17" t="s">
        <v>23</v>
      </c>
      <c r="BK136" s="243">
        <f>ROUND(I136*H136,2)</f>
        <v>0</v>
      </c>
      <c r="BL136" s="17" t="s">
        <v>1075</v>
      </c>
      <c r="BM136" s="242" t="s">
        <v>1085</v>
      </c>
    </row>
    <row r="137" s="1" customFormat="1">
      <c r="B137" s="39"/>
      <c r="C137" s="40"/>
      <c r="D137" s="244" t="s">
        <v>158</v>
      </c>
      <c r="E137" s="40"/>
      <c r="F137" s="245" t="s">
        <v>1084</v>
      </c>
      <c r="G137" s="40"/>
      <c r="H137" s="40"/>
      <c r="I137" s="150"/>
      <c r="J137" s="40"/>
      <c r="K137" s="40"/>
      <c r="L137" s="44"/>
      <c r="M137" s="246"/>
      <c r="N137" s="87"/>
      <c r="O137" s="87"/>
      <c r="P137" s="87"/>
      <c r="Q137" s="87"/>
      <c r="R137" s="87"/>
      <c r="S137" s="87"/>
      <c r="T137" s="87"/>
      <c r="U137" s="88"/>
      <c r="AT137" s="17" t="s">
        <v>158</v>
      </c>
      <c r="AU137" s="17" t="s">
        <v>98</v>
      </c>
    </row>
    <row r="138" s="1" customFormat="1">
      <c r="B138" s="39"/>
      <c r="C138" s="40"/>
      <c r="D138" s="244" t="s">
        <v>282</v>
      </c>
      <c r="E138" s="40"/>
      <c r="F138" s="247" t="s">
        <v>1086</v>
      </c>
      <c r="G138" s="40"/>
      <c r="H138" s="40"/>
      <c r="I138" s="150"/>
      <c r="J138" s="40"/>
      <c r="K138" s="40"/>
      <c r="L138" s="44"/>
      <c r="M138" s="246"/>
      <c r="N138" s="87"/>
      <c r="O138" s="87"/>
      <c r="P138" s="87"/>
      <c r="Q138" s="87"/>
      <c r="R138" s="87"/>
      <c r="S138" s="87"/>
      <c r="T138" s="87"/>
      <c r="U138" s="88"/>
      <c r="AT138" s="17" t="s">
        <v>282</v>
      </c>
      <c r="AU138" s="17" t="s">
        <v>98</v>
      </c>
    </row>
    <row r="139" s="13" customFormat="1">
      <c r="B139" s="258"/>
      <c r="C139" s="259"/>
      <c r="D139" s="244" t="s">
        <v>162</v>
      </c>
      <c r="E139" s="260" t="s">
        <v>1</v>
      </c>
      <c r="F139" s="261" t="s">
        <v>23</v>
      </c>
      <c r="G139" s="259"/>
      <c r="H139" s="262">
        <v>1</v>
      </c>
      <c r="I139" s="263"/>
      <c r="J139" s="259"/>
      <c r="K139" s="259"/>
      <c r="L139" s="264"/>
      <c r="M139" s="265"/>
      <c r="N139" s="266"/>
      <c r="O139" s="266"/>
      <c r="P139" s="266"/>
      <c r="Q139" s="266"/>
      <c r="R139" s="266"/>
      <c r="S139" s="266"/>
      <c r="T139" s="266"/>
      <c r="U139" s="267"/>
      <c r="AT139" s="268" t="s">
        <v>162</v>
      </c>
      <c r="AU139" s="268" t="s">
        <v>98</v>
      </c>
      <c r="AV139" s="13" t="s">
        <v>98</v>
      </c>
      <c r="AW139" s="13" t="s">
        <v>48</v>
      </c>
      <c r="AX139" s="13" t="s">
        <v>91</v>
      </c>
      <c r="AY139" s="268" t="s">
        <v>148</v>
      </c>
    </row>
    <row r="140" s="15" customFormat="1">
      <c r="B140" s="296"/>
      <c r="C140" s="297"/>
      <c r="D140" s="244" t="s">
        <v>162</v>
      </c>
      <c r="E140" s="298" t="s">
        <v>1</v>
      </c>
      <c r="F140" s="299" t="s">
        <v>1078</v>
      </c>
      <c r="G140" s="297"/>
      <c r="H140" s="300">
        <v>1</v>
      </c>
      <c r="I140" s="301"/>
      <c r="J140" s="297"/>
      <c r="K140" s="297"/>
      <c r="L140" s="302"/>
      <c r="M140" s="303"/>
      <c r="N140" s="304"/>
      <c r="O140" s="304"/>
      <c r="P140" s="304"/>
      <c r="Q140" s="304"/>
      <c r="R140" s="304"/>
      <c r="S140" s="304"/>
      <c r="T140" s="304"/>
      <c r="U140" s="305"/>
      <c r="AT140" s="306" t="s">
        <v>162</v>
      </c>
      <c r="AU140" s="306" t="s">
        <v>98</v>
      </c>
      <c r="AV140" s="15" t="s">
        <v>156</v>
      </c>
      <c r="AW140" s="15" t="s">
        <v>4</v>
      </c>
      <c r="AX140" s="15" t="s">
        <v>23</v>
      </c>
      <c r="AY140" s="306" t="s">
        <v>148</v>
      </c>
    </row>
    <row r="141" s="1" customFormat="1" ht="16.5" customHeight="1">
      <c r="B141" s="39"/>
      <c r="C141" s="231" t="s">
        <v>156</v>
      </c>
      <c r="D141" s="231" t="s">
        <v>151</v>
      </c>
      <c r="E141" s="232" t="s">
        <v>1087</v>
      </c>
      <c r="F141" s="233" t="s">
        <v>1088</v>
      </c>
      <c r="G141" s="234" t="s">
        <v>1081</v>
      </c>
      <c r="H141" s="235">
        <v>1</v>
      </c>
      <c r="I141" s="236"/>
      <c r="J141" s="237">
        <f>ROUND(I141*H141,2)</f>
        <v>0</v>
      </c>
      <c r="K141" s="233" t="s">
        <v>155</v>
      </c>
      <c r="L141" s="44"/>
      <c r="M141" s="238" t="s">
        <v>1</v>
      </c>
      <c r="N141" s="239" t="s">
        <v>56</v>
      </c>
      <c r="O141" s="87"/>
      <c r="P141" s="240">
        <f>O141*H141</f>
        <v>0</v>
      </c>
      <c r="Q141" s="240">
        <v>0</v>
      </c>
      <c r="R141" s="240">
        <f>Q141*H141</f>
        <v>0</v>
      </c>
      <c r="S141" s="240">
        <v>0</v>
      </c>
      <c r="T141" s="240">
        <f>S141*H141</f>
        <v>0</v>
      </c>
      <c r="U141" s="241" t="s">
        <v>1</v>
      </c>
      <c r="AR141" s="242" t="s">
        <v>1075</v>
      </c>
      <c r="AT141" s="242" t="s">
        <v>151</v>
      </c>
      <c r="AU141" s="242" t="s">
        <v>98</v>
      </c>
      <c r="AY141" s="17" t="s">
        <v>148</v>
      </c>
      <c r="BE141" s="243">
        <f>IF(N141="základní",J141,0)</f>
        <v>0</v>
      </c>
      <c r="BF141" s="243">
        <f>IF(N141="snížená",J141,0)</f>
        <v>0</v>
      </c>
      <c r="BG141" s="243">
        <f>IF(N141="zákl. přenesená",J141,0)</f>
        <v>0</v>
      </c>
      <c r="BH141" s="243">
        <f>IF(N141="sníž. přenesená",J141,0)</f>
        <v>0</v>
      </c>
      <c r="BI141" s="243">
        <f>IF(N141="nulová",J141,0)</f>
        <v>0</v>
      </c>
      <c r="BJ141" s="17" t="s">
        <v>23</v>
      </c>
      <c r="BK141" s="243">
        <f>ROUND(I141*H141,2)</f>
        <v>0</v>
      </c>
      <c r="BL141" s="17" t="s">
        <v>1075</v>
      </c>
      <c r="BM141" s="242" t="s">
        <v>1089</v>
      </c>
    </row>
    <row r="142" s="1" customFormat="1">
      <c r="B142" s="39"/>
      <c r="C142" s="40"/>
      <c r="D142" s="244" t="s">
        <v>158</v>
      </c>
      <c r="E142" s="40"/>
      <c r="F142" s="245" t="s">
        <v>1088</v>
      </c>
      <c r="G142" s="40"/>
      <c r="H142" s="40"/>
      <c r="I142" s="150"/>
      <c r="J142" s="40"/>
      <c r="K142" s="40"/>
      <c r="L142" s="44"/>
      <c r="M142" s="246"/>
      <c r="N142" s="87"/>
      <c r="O142" s="87"/>
      <c r="P142" s="87"/>
      <c r="Q142" s="87"/>
      <c r="R142" s="87"/>
      <c r="S142" s="87"/>
      <c r="T142" s="87"/>
      <c r="U142" s="88"/>
      <c r="AT142" s="17" t="s">
        <v>158</v>
      </c>
      <c r="AU142" s="17" t="s">
        <v>98</v>
      </c>
    </row>
    <row r="143" s="1" customFormat="1">
      <c r="B143" s="39"/>
      <c r="C143" s="40"/>
      <c r="D143" s="244" t="s">
        <v>282</v>
      </c>
      <c r="E143" s="40"/>
      <c r="F143" s="247" t="s">
        <v>1090</v>
      </c>
      <c r="G143" s="40"/>
      <c r="H143" s="40"/>
      <c r="I143" s="150"/>
      <c r="J143" s="40"/>
      <c r="K143" s="40"/>
      <c r="L143" s="44"/>
      <c r="M143" s="246"/>
      <c r="N143" s="87"/>
      <c r="O143" s="87"/>
      <c r="P143" s="87"/>
      <c r="Q143" s="87"/>
      <c r="R143" s="87"/>
      <c r="S143" s="87"/>
      <c r="T143" s="87"/>
      <c r="U143" s="88"/>
      <c r="AT143" s="17" t="s">
        <v>282</v>
      </c>
      <c r="AU143" s="17" t="s">
        <v>98</v>
      </c>
    </row>
    <row r="144" s="13" customFormat="1">
      <c r="B144" s="258"/>
      <c r="C144" s="259"/>
      <c r="D144" s="244" t="s">
        <v>162</v>
      </c>
      <c r="E144" s="260" t="s">
        <v>1</v>
      </c>
      <c r="F144" s="261" t="s">
        <v>23</v>
      </c>
      <c r="G144" s="259"/>
      <c r="H144" s="262">
        <v>1</v>
      </c>
      <c r="I144" s="263"/>
      <c r="J144" s="259"/>
      <c r="K144" s="259"/>
      <c r="L144" s="264"/>
      <c r="M144" s="265"/>
      <c r="N144" s="266"/>
      <c r="O144" s="266"/>
      <c r="P144" s="266"/>
      <c r="Q144" s="266"/>
      <c r="R144" s="266"/>
      <c r="S144" s="266"/>
      <c r="T144" s="266"/>
      <c r="U144" s="267"/>
      <c r="AT144" s="268" t="s">
        <v>162</v>
      </c>
      <c r="AU144" s="268" t="s">
        <v>98</v>
      </c>
      <c r="AV144" s="13" t="s">
        <v>98</v>
      </c>
      <c r="AW144" s="13" t="s">
        <v>48</v>
      </c>
      <c r="AX144" s="13" t="s">
        <v>91</v>
      </c>
      <c r="AY144" s="268" t="s">
        <v>148</v>
      </c>
    </row>
    <row r="145" s="15" customFormat="1">
      <c r="B145" s="296"/>
      <c r="C145" s="297"/>
      <c r="D145" s="244" t="s">
        <v>162</v>
      </c>
      <c r="E145" s="298" t="s">
        <v>1</v>
      </c>
      <c r="F145" s="299" t="s">
        <v>1078</v>
      </c>
      <c r="G145" s="297"/>
      <c r="H145" s="300">
        <v>1</v>
      </c>
      <c r="I145" s="301"/>
      <c r="J145" s="297"/>
      <c r="K145" s="297"/>
      <c r="L145" s="302"/>
      <c r="M145" s="303"/>
      <c r="N145" s="304"/>
      <c r="O145" s="304"/>
      <c r="P145" s="304"/>
      <c r="Q145" s="304"/>
      <c r="R145" s="304"/>
      <c r="S145" s="304"/>
      <c r="T145" s="304"/>
      <c r="U145" s="305"/>
      <c r="AT145" s="306" t="s">
        <v>162</v>
      </c>
      <c r="AU145" s="306" t="s">
        <v>98</v>
      </c>
      <c r="AV145" s="15" t="s">
        <v>156</v>
      </c>
      <c r="AW145" s="15" t="s">
        <v>4</v>
      </c>
      <c r="AX145" s="15" t="s">
        <v>23</v>
      </c>
      <c r="AY145" s="306" t="s">
        <v>148</v>
      </c>
    </row>
    <row r="146" s="11" customFormat="1" ht="22.8" customHeight="1">
      <c r="B146" s="215"/>
      <c r="C146" s="216"/>
      <c r="D146" s="217" t="s">
        <v>90</v>
      </c>
      <c r="E146" s="229" t="s">
        <v>1091</v>
      </c>
      <c r="F146" s="229" t="s">
        <v>1092</v>
      </c>
      <c r="G146" s="216"/>
      <c r="H146" s="216"/>
      <c r="I146" s="219"/>
      <c r="J146" s="230">
        <f>BK146</f>
        <v>0</v>
      </c>
      <c r="K146" s="216"/>
      <c r="L146" s="221"/>
      <c r="M146" s="222"/>
      <c r="N146" s="223"/>
      <c r="O146" s="223"/>
      <c r="P146" s="224">
        <f>SUM(P147:P161)</f>
        <v>0</v>
      </c>
      <c r="Q146" s="223"/>
      <c r="R146" s="224">
        <f>SUM(R147:R161)</f>
        <v>0</v>
      </c>
      <c r="S146" s="223"/>
      <c r="T146" s="224">
        <f>SUM(T147:T161)</f>
        <v>0</v>
      </c>
      <c r="U146" s="225"/>
      <c r="AR146" s="226" t="s">
        <v>185</v>
      </c>
      <c r="AT146" s="227" t="s">
        <v>90</v>
      </c>
      <c r="AU146" s="227" t="s">
        <v>23</v>
      </c>
      <c r="AY146" s="226" t="s">
        <v>148</v>
      </c>
      <c r="BK146" s="228">
        <f>SUM(BK147:BK161)</f>
        <v>0</v>
      </c>
    </row>
    <row r="147" s="1" customFormat="1" ht="16.5" customHeight="1">
      <c r="B147" s="39"/>
      <c r="C147" s="231" t="s">
        <v>185</v>
      </c>
      <c r="D147" s="231" t="s">
        <v>151</v>
      </c>
      <c r="E147" s="232" t="s">
        <v>1093</v>
      </c>
      <c r="F147" s="233" t="s">
        <v>1094</v>
      </c>
      <c r="G147" s="234" t="s">
        <v>1074</v>
      </c>
      <c r="H147" s="235">
        <v>1</v>
      </c>
      <c r="I147" s="236"/>
      <c r="J147" s="237">
        <f>ROUND(I147*H147,2)</f>
        <v>0</v>
      </c>
      <c r="K147" s="233" t="s">
        <v>1</v>
      </c>
      <c r="L147" s="44"/>
      <c r="M147" s="238" t="s">
        <v>1</v>
      </c>
      <c r="N147" s="239" t="s">
        <v>56</v>
      </c>
      <c r="O147" s="87"/>
      <c r="P147" s="240">
        <f>O147*H147</f>
        <v>0</v>
      </c>
      <c r="Q147" s="240">
        <v>0</v>
      </c>
      <c r="R147" s="240">
        <f>Q147*H147</f>
        <v>0</v>
      </c>
      <c r="S147" s="240">
        <v>0</v>
      </c>
      <c r="T147" s="240">
        <f>S147*H147</f>
        <v>0</v>
      </c>
      <c r="U147" s="241" t="s">
        <v>1</v>
      </c>
      <c r="AR147" s="242" t="s">
        <v>1075</v>
      </c>
      <c r="AT147" s="242" t="s">
        <v>151</v>
      </c>
      <c r="AU147" s="242" t="s">
        <v>98</v>
      </c>
      <c r="AY147" s="17" t="s">
        <v>148</v>
      </c>
      <c r="BE147" s="243">
        <f>IF(N147="základní",J147,0)</f>
        <v>0</v>
      </c>
      <c r="BF147" s="243">
        <f>IF(N147="snížená",J147,0)</f>
        <v>0</v>
      </c>
      <c r="BG147" s="243">
        <f>IF(N147="zákl. přenesená",J147,0)</f>
        <v>0</v>
      </c>
      <c r="BH147" s="243">
        <f>IF(N147="sníž. přenesená",J147,0)</f>
        <v>0</v>
      </c>
      <c r="BI147" s="243">
        <f>IF(N147="nulová",J147,0)</f>
        <v>0</v>
      </c>
      <c r="BJ147" s="17" t="s">
        <v>23</v>
      </c>
      <c r="BK147" s="243">
        <f>ROUND(I147*H147,2)</f>
        <v>0</v>
      </c>
      <c r="BL147" s="17" t="s">
        <v>1075</v>
      </c>
      <c r="BM147" s="242" t="s">
        <v>1095</v>
      </c>
    </row>
    <row r="148" s="1" customFormat="1">
      <c r="B148" s="39"/>
      <c r="C148" s="40"/>
      <c r="D148" s="244" t="s">
        <v>158</v>
      </c>
      <c r="E148" s="40"/>
      <c r="F148" s="245" t="s">
        <v>1094</v>
      </c>
      <c r="G148" s="40"/>
      <c r="H148" s="40"/>
      <c r="I148" s="150"/>
      <c r="J148" s="40"/>
      <c r="K148" s="40"/>
      <c r="L148" s="44"/>
      <c r="M148" s="246"/>
      <c r="N148" s="87"/>
      <c r="O148" s="87"/>
      <c r="P148" s="87"/>
      <c r="Q148" s="87"/>
      <c r="R148" s="87"/>
      <c r="S148" s="87"/>
      <c r="T148" s="87"/>
      <c r="U148" s="88"/>
      <c r="AT148" s="17" t="s">
        <v>158</v>
      </c>
      <c r="AU148" s="17" t="s">
        <v>98</v>
      </c>
    </row>
    <row r="149" s="1" customFormat="1">
      <c r="B149" s="39"/>
      <c r="C149" s="40"/>
      <c r="D149" s="244" t="s">
        <v>282</v>
      </c>
      <c r="E149" s="40"/>
      <c r="F149" s="247" t="s">
        <v>1096</v>
      </c>
      <c r="G149" s="40"/>
      <c r="H149" s="40"/>
      <c r="I149" s="150"/>
      <c r="J149" s="40"/>
      <c r="K149" s="40"/>
      <c r="L149" s="44"/>
      <c r="M149" s="246"/>
      <c r="N149" s="87"/>
      <c r="O149" s="87"/>
      <c r="P149" s="87"/>
      <c r="Q149" s="87"/>
      <c r="R149" s="87"/>
      <c r="S149" s="87"/>
      <c r="T149" s="87"/>
      <c r="U149" s="88"/>
      <c r="AT149" s="17" t="s">
        <v>282</v>
      </c>
      <c r="AU149" s="17" t="s">
        <v>98</v>
      </c>
    </row>
    <row r="150" s="13" customFormat="1">
      <c r="B150" s="258"/>
      <c r="C150" s="259"/>
      <c r="D150" s="244" t="s">
        <v>162</v>
      </c>
      <c r="E150" s="260" t="s">
        <v>1</v>
      </c>
      <c r="F150" s="261" t="s">
        <v>23</v>
      </c>
      <c r="G150" s="259"/>
      <c r="H150" s="262">
        <v>1</v>
      </c>
      <c r="I150" s="263"/>
      <c r="J150" s="259"/>
      <c r="K150" s="259"/>
      <c r="L150" s="264"/>
      <c r="M150" s="265"/>
      <c r="N150" s="266"/>
      <c r="O150" s="266"/>
      <c r="P150" s="266"/>
      <c r="Q150" s="266"/>
      <c r="R150" s="266"/>
      <c r="S150" s="266"/>
      <c r="T150" s="266"/>
      <c r="U150" s="267"/>
      <c r="AT150" s="268" t="s">
        <v>162</v>
      </c>
      <c r="AU150" s="268" t="s">
        <v>98</v>
      </c>
      <c r="AV150" s="13" t="s">
        <v>98</v>
      </c>
      <c r="AW150" s="13" t="s">
        <v>48</v>
      </c>
      <c r="AX150" s="13" t="s">
        <v>91</v>
      </c>
      <c r="AY150" s="268" t="s">
        <v>148</v>
      </c>
    </row>
    <row r="151" s="15" customFormat="1">
      <c r="B151" s="296"/>
      <c r="C151" s="297"/>
      <c r="D151" s="244" t="s">
        <v>162</v>
      </c>
      <c r="E151" s="298" t="s">
        <v>1</v>
      </c>
      <c r="F151" s="299" t="s">
        <v>1078</v>
      </c>
      <c r="G151" s="297"/>
      <c r="H151" s="300">
        <v>1</v>
      </c>
      <c r="I151" s="301"/>
      <c r="J151" s="297"/>
      <c r="K151" s="297"/>
      <c r="L151" s="302"/>
      <c r="M151" s="303"/>
      <c r="N151" s="304"/>
      <c r="O151" s="304"/>
      <c r="P151" s="304"/>
      <c r="Q151" s="304"/>
      <c r="R151" s="304"/>
      <c r="S151" s="304"/>
      <c r="T151" s="304"/>
      <c r="U151" s="305"/>
      <c r="AT151" s="306" t="s">
        <v>162</v>
      </c>
      <c r="AU151" s="306" t="s">
        <v>98</v>
      </c>
      <c r="AV151" s="15" t="s">
        <v>156</v>
      </c>
      <c r="AW151" s="15" t="s">
        <v>4</v>
      </c>
      <c r="AX151" s="15" t="s">
        <v>23</v>
      </c>
      <c r="AY151" s="306" t="s">
        <v>148</v>
      </c>
    </row>
    <row r="152" s="1" customFormat="1" ht="16.5" customHeight="1">
      <c r="B152" s="39"/>
      <c r="C152" s="231" t="s">
        <v>191</v>
      </c>
      <c r="D152" s="231" t="s">
        <v>151</v>
      </c>
      <c r="E152" s="232" t="s">
        <v>1097</v>
      </c>
      <c r="F152" s="233" t="s">
        <v>1098</v>
      </c>
      <c r="G152" s="234" t="s">
        <v>1074</v>
      </c>
      <c r="H152" s="235">
        <v>1</v>
      </c>
      <c r="I152" s="236"/>
      <c r="J152" s="237">
        <f>ROUND(I152*H152,2)</f>
        <v>0</v>
      </c>
      <c r="K152" s="233" t="s">
        <v>1</v>
      </c>
      <c r="L152" s="44"/>
      <c r="M152" s="238" t="s">
        <v>1</v>
      </c>
      <c r="N152" s="239" t="s">
        <v>56</v>
      </c>
      <c r="O152" s="87"/>
      <c r="P152" s="240">
        <f>O152*H152</f>
        <v>0</v>
      </c>
      <c r="Q152" s="240">
        <v>0</v>
      </c>
      <c r="R152" s="240">
        <f>Q152*H152</f>
        <v>0</v>
      </c>
      <c r="S152" s="240">
        <v>0</v>
      </c>
      <c r="T152" s="240">
        <f>S152*H152</f>
        <v>0</v>
      </c>
      <c r="U152" s="241" t="s">
        <v>1</v>
      </c>
      <c r="AR152" s="242" t="s">
        <v>1075</v>
      </c>
      <c r="AT152" s="242" t="s">
        <v>151</v>
      </c>
      <c r="AU152" s="242" t="s">
        <v>98</v>
      </c>
      <c r="AY152" s="17" t="s">
        <v>148</v>
      </c>
      <c r="BE152" s="243">
        <f>IF(N152="základní",J152,0)</f>
        <v>0</v>
      </c>
      <c r="BF152" s="243">
        <f>IF(N152="snížená",J152,0)</f>
        <v>0</v>
      </c>
      <c r="BG152" s="243">
        <f>IF(N152="zákl. přenesená",J152,0)</f>
        <v>0</v>
      </c>
      <c r="BH152" s="243">
        <f>IF(N152="sníž. přenesená",J152,0)</f>
        <v>0</v>
      </c>
      <c r="BI152" s="243">
        <f>IF(N152="nulová",J152,0)</f>
        <v>0</v>
      </c>
      <c r="BJ152" s="17" t="s">
        <v>23</v>
      </c>
      <c r="BK152" s="243">
        <f>ROUND(I152*H152,2)</f>
        <v>0</v>
      </c>
      <c r="BL152" s="17" t="s">
        <v>1075</v>
      </c>
      <c r="BM152" s="242" t="s">
        <v>1099</v>
      </c>
    </row>
    <row r="153" s="1" customFormat="1">
      <c r="B153" s="39"/>
      <c r="C153" s="40"/>
      <c r="D153" s="244" t="s">
        <v>158</v>
      </c>
      <c r="E153" s="40"/>
      <c r="F153" s="245" t="s">
        <v>1098</v>
      </c>
      <c r="G153" s="40"/>
      <c r="H153" s="40"/>
      <c r="I153" s="150"/>
      <c r="J153" s="40"/>
      <c r="K153" s="40"/>
      <c r="L153" s="44"/>
      <c r="M153" s="246"/>
      <c r="N153" s="87"/>
      <c r="O153" s="87"/>
      <c r="P153" s="87"/>
      <c r="Q153" s="87"/>
      <c r="R153" s="87"/>
      <c r="S153" s="87"/>
      <c r="T153" s="87"/>
      <c r="U153" s="88"/>
      <c r="AT153" s="17" t="s">
        <v>158</v>
      </c>
      <c r="AU153" s="17" t="s">
        <v>98</v>
      </c>
    </row>
    <row r="154" s="1" customFormat="1">
      <c r="B154" s="39"/>
      <c r="C154" s="40"/>
      <c r="D154" s="244" t="s">
        <v>282</v>
      </c>
      <c r="E154" s="40"/>
      <c r="F154" s="247" t="s">
        <v>1100</v>
      </c>
      <c r="G154" s="40"/>
      <c r="H154" s="40"/>
      <c r="I154" s="150"/>
      <c r="J154" s="40"/>
      <c r="K154" s="40"/>
      <c r="L154" s="44"/>
      <c r="M154" s="246"/>
      <c r="N154" s="87"/>
      <c r="O154" s="87"/>
      <c r="P154" s="87"/>
      <c r="Q154" s="87"/>
      <c r="R154" s="87"/>
      <c r="S154" s="87"/>
      <c r="T154" s="87"/>
      <c r="U154" s="88"/>
      <c r="AT154" s="17" t="s">
        <v>282</v>
      </c>
      <c r="AU154" s="17" t="s">
        <v>98</v>
      </c>
    </row>
    <row r="155" s="13" customFormat="1">
      <c r="B155" s="258"/>
      <c r="C155" s="259"/>
      <c r="D155" s="244" t="s">
        <v>162</v>
      </c>
      <c r="E155" s="260" t="s">
        <v>1</v>
      </c>
      <c r="F155" s="261" t="s">
        <v>23</v>
      </c>
      <c r="G155" s="259"/>
      <c r="H155" s="262">
        <v>1</v>
      </c>
      <c r="I155" s="263"/>
      <c r="J155" s="259"/>
      <c r="K155" s="259"/>
      <c r="L155" s="264"/>
      <c r="M155" s="265"/>
      <c r="N155" s="266"/>
      <c r="O155" s="266"/>
      <c r="P155" s="266"/>
      <c r="Q155" s="266"/>
      <c r="R155" s="266"/>
      <c r="S155" s="266"/>
      <c r="T155" s="266"/>
      <c r="U155" s="267"/>
      <c r="AT155" s="268" t="s">
        <v>162</v>
      </c>
      <c r="AU155" s="268" t="s">
        <v>98</v>
      </c>
      <c r="AV155" s="13" t="s">
        <v>98</v>
      </c>
      <c r="AW155" s="13" t="s">
        <v>48</v>
      </c>
      <c r="AX155" s="13" t="s">
        <v>91</v>
      </c>
      <c r="AY155" s="268" t="s">
        <v>148</v>
      </c>
    </row>
    <row r="156" s="15" customFormat="1">
      <c r="B156" s="296"/>
      <c r="C156" s="297"/>
      <c r="D156" s="244" t="s">
        <v>162</v>
      </c>
      <c r="E156" s="298" t="s">
        <v>1</v>
      </c>
      <c r="F156" s="299" t="s">
        <v>1078</v>
      </c>
      <c r="G156" s="297"/>
      <c r="H156" s="300">
        <v>1</v>
      </c>
      <c r="I156" s="301"/>
      <c r="J156" s="297"/>
      <c r="K156" s="297"/>
      <c r="L156" s="302"/>
      <c r="M156" s="303"/>
      <c r="N156" s="304"/>
      <c r="O156" s="304"/>
      <c r="P156" s="304"/>
      <c r="Q156" s="304"/>
      <c r="R156" s="304"/>
      <c r="S156" s="304"/>
      <c r="T156" s="304"/>
      <c r="U156" s="305"/>
      <c r="AT156" s="306" t="s">
        <v>162</v>
      </c>
      <c r="AU156" s="306" t="s">
        <v>98</v>
      </c>
      <c r="AV156" s="15" t="s">
        <v>156</v>
      </c>
      <c r="AW156" s="15" t="s">
        <v>4</v>
      </c>
      <c r="AX156" s="15" t="s">
        <v>23</v>
      </c>
      <c r="AY156" s="306" t="s">
        <v>148</v>
      </c>
    </row>
    <row r="157" s="1" customFormat="1" ht="16.5" customHeight="1">
      <c r="B157" s="39"/>
      <c r="C157" s="231" t="s">
        <v>199</v>
      </c>
      <c r="D157" s="231" t="s">
        <v>151</v>
      </c>
      <c r="E157" s="232" t="s">
        <v>1101</v>
      </c>
      <c r="F157" s="233" t="s">
        <v>1102</v>
      </c>
      <c r="G157" s="234" t="s">
        <v>1074</v>
      </c>
      <c r="H157" s="235">
        <v>1</v>
      </c>
      <c r="I157" s="236"/>
      <c r="J157" s="237">
        <f>ROUND(I157*H157,2)</f>
        <v>0</v>
      </c>
      <c r="K157" s="233" t="s">
        <v>155</v>
      </c>
      <c r="L157" s="44"/>
      <c r="M157" s="238" t="s">
        <v>1</v>
      </c>
      <c r="N157" s="239" t="s">
        <v>56</v>
      </c>
      <c r="O157" s="87"/>
      <c r="P157" s="240">
        <f>O157*H157</f>
        <v>0</v>
      </c>
      <c r="Q157" s="240">
        <v>0</v>
      </c>
      <c r="R157" s="240">
        <f>Q157*H157</f>
        <v>0</v>
      </c>
      <c r="S157" s="240">
        <v>0</v>
      </c>
      <c r="T157" s="240">
        <f>S157*H157</f>
        <v>0</v>
      </c>
      <c r="U157" s="241" t="s">
        <v>1</v>
      </c>
      <c r="AR157" s="242" t="s">
        <v>1075</v>
      </c>
      <c r="AT157" s="242" t="s">
        <v>151</v>
      </c>
      <c r="AU157" s="242" t="s">
        <v>98</v>
      </c>
      <c r="AY157" s="17" t="s">
        <v>148</v>
      </c>
      <c r="BE157" s="243">
        <f>IF(N157="základní",J157,0)</f>
        <v>0</v>
      </c>
      <c r="BF157" s="243">
        <f>IF(N157="snížená",J157,0)</f>
        <v>0</v>
      </c>
      <c r="BG157" s="243">
        <f>IF(N157="zákl. přenesená",J157,0)</f>
        <v>0</v>
      </c>
      <c r="BH157" s="243">
        <f>IF(N157="sníž. přenesená",J157,0)</f>
        <v>0</v>
      </c>
      <c r="BI157" s="243">
        <f>IF(N157="nulová",J157,0)</f>
        <v>0</v>
      </c>
      <c r="BJ157" s="17" t="s">
        <v>23</v>
      </c>
      <c r="BK157" s="243">
        <f>ROUND(I157*H157,2)</f>
        <v>0</v>
      </c>
      <c r="BL157" s="17" t="s">
        <v>1075</v>
      </c>
      <c r="BM157" s="242" t="s">
        <v>1103</v>
      </c>
    </row>
    <row r="158" s="1" customFormat="1">
      <c r="B158" s="39"/>
      <c r="C158" s="40"/>
      <c r="D158" s="244" t="s">
        <v>158</v>
      </c>
      <c r="E158" s="40"/>
      <c r="F158" s="245" t="s">
        <v>1102</v>
      </c>
      <c r="G158" s="40"/>
      <c r="H158" s="40"/>
      <c r="I158" s="150"/>
      <c r="J158" s="40"/>
      <c r="K158" s="40"/>
      <c r="L158" s="44"/>
      <c r="M158" s="246"/>
      <c r="N158" s="87"/>
      <c r="O158" s="87"/>
      <c r="P158" s="87"/>
      <c r="Q158" s="87"/>
      <c r="R158" s="87"/>
      <c r="S158" s="87"/>
      <c r="T158" s="87"/>
      <c r="U158" s="88"/>
      <c r="AT158" s="17" t="s">
        <v>158</v>
      </c>
      <c r="AU158" s="17" t="s">
        <v>98</v>
      </c>
    </row>
    <row r="159" s="1" customFormat="1">
      <c r="B159" s="39"/>
      <c r="C159" s="40"/>
      <c r="D159" s="244" t="s">
        <v>282</v>
      </c>
      <c r="E159" s="40"/>
      <c r="F159" s="247" t="s">
        <v>1104</v>
      </c>
      <c r="G159" s="40"/>
      <c r="H159" s="40"/>
      <c r="I159" s="150"/>
      <c r="J159" s="40"/>
      <c r="K159" s="40"/>
      <c r="L159" s="44"/>
      <c r="M159" s="246"/>
      <c r="N159" s="87"/>
      <c r="O159" s="87"/>
      <c r="P159" s="87"/>
      <c r="Q159" s="87"/>
      <c r="R159" s="87"/>
      <c r="S159" s="87"/>
      <c r="T159" s="87"/>
      <c r="U159" s="88"/>
      <c r="AT159" s="17" t="s">
        <v>282</v>
      </c>
      <c r="AU159" s="17" t="s">
        <v>98</v>
      </c>
    </row>
    <row r="160" s="13" customFormat="1">
      <c r="B160" s="258"/>
      <c r="C160" s="259"/>
      <c r="D160" s="244" t="s">
        <v>162</v>
      </c>
      <c r="E160" s="260" t="s">
        <v>1</v>
      </c>
      <c r="F160" s="261" t="s">
        <v>23</v>
      </c>
      <c r="G160" s="259"/>
      <c r="H160" s="262">
        <v>1</v>
      </c>
      <c r="I160" s="263"/>
      <c r="J160" s="259"/>
      <c r="K160" s="259"/>
      <c r="L160" s="264"/>
      <c r="M160" s="265"/>
      <c r="N160" s="266"/>
      <c r="O160" s="266"/>
      <c r="P160" s="266"/>
      <c r="Q160" s="266"/>
      <c r="R160" s="266"/>
      <c r="S160" s="266"/>
      <c r="T160" s="266"/>
      <c r="U160" s="267"/>
      <c r="AT160" s="268" t="s">
        <v>162</v>
      </c>
      <c r="AU160" s="268" t="s">
        <v>98</v>
      </c>
      <c r="AV160" s="13" t="s">
        <v>98</v>
      </c>
      <c r="AW160" s="13" t="s">
        <v>48</v>
      </c>
      <c r="AX160" s="13" t="s">
        <v>91</v>
      </c>
      <c r="AY160" s="268" t="s">
        <v>148</v>
      </c>
    </row>
    <row r="161" s="15" customFormat="1">
      <c r="B161" s="296"/>
      <c r="C161" s="297"/>
      <c r="D161" s="244" t="s">
        <v>162</v>
      </c>
      <c r="E161" s="298" t="s">
        <v>1</v>
      </c>
      <c r="F161" s="299" t="s">
        <v>1078</v>
      </c>
      <c r="G161" s="297"/>
      <c r="H161" s="300">
        <v>1</v>
      </c>
      <c r="I161" s="301"/>
      <c r="J161" s="297"/>
      <c r="K161" s="297"/>
      <c r="L161" s="302"/>
      <c r="M161" s="303"/>
      <c r="N161" s="304"/>
      <c r="O161" s="304"/>
      <c r="P161" s="304"/>
      <c r="Q161" s="304"/>
      <c r="R161" s="304"/>
      <c r="S161" s="304"/>
      <c r="T161" s="304"/>
      <c r="U161" s="305"/>
      <c r="AT161" s="306" t="s">
        <v>162</v>
      </c>
      <c r="AU161" s="306" t="s">
        <v>98</v>
      </c>
      <c r="AV161" s="15" t="s">
        <v>156</v>
      </c>
      <c r="AW161" s="15" t="s">
        <v>4</v>
      </c>
      <c r="AX161" s="15" t="s">
        <v>23</v>
      </c>
      <c r="AY161" s="306" t="s">
        <v>148</v>
      </c>
    </row>
    <row r="162" s="11" customFormat="1" ht="22.8" customHeight="1">
      <c r="B162" s="215"/>
      <c r="C162" s="216"/>
      <c r="D162" s="217" t="s">
        <v>90</v>
      </c>
      <c r="E162" s="229" t="s">
        <v>1105</v>
      </c>
      <c r="F162" s="229" t="s">
        <v>1106</v>
      </c>
      <c r="G162" s="216"/>
      <c r="H162" s="216"/>
      <c r="I162" s="219"/>
      <c r="J162" s="230">
        <f>BK162</f>
        <v>0</v>
      </c>
      <c r="K162" s="216"/>
      <c r="L162" s="221"/>
      <c r="M162" s="222"/>
      <c r="N162" s="223"/>
      <c r="O162" s="223"/>
      <c r="P162" s="224">
        <f>SUM(P163:P187)</f>
        <v>0</v>
      </c>
      <c r="Q162" s="223"/>
      <c r="R162" s="224">
        <f>SUM(R163:R187)</f>
        <v>0</v>
      </c>
      <c r="S162" s="223"/>
      <c r="T162" s="224">
        <f>SUM(T163:T187)</f>
        <v>0</v>
      </c>
      <c r="U162" s="225"/>
      <c r="AR162" s="226" t="s">
        <v>185</v>
      </c>
      <c r="AT162" s="227" t="s">
        <v>90</v>
      </c>
      <c r="AU162" s="227" t="s">
        <v>23</v>
      </c>
      <c r="AY162" s="226" t="s">
        <v>148</v>
      </c>
      <c r="BK162" s="228">
        <f>SUM(BK163:BK187)</f>
        <v>0</v>
      </c>
    </row>
    <row r="163" s="1" customFormat="1" ht="16.5" customHeight="1">
      <c r="B163" s="39"/>
      <c r="C163" s="231" t="s">
        <v>207</v>
      </c>
      <c r="D163" s="231" t="s">
        <v>151</v>
      </c>
      <c r="E163" s="232" t="s">
        <v>1107</v>
      </c>
      <c r="F163" s="233" t="s">
        <v>1108</v>
      </c>
      <c r="G163" s="234" t="s">
        <v>1074</v>
      </c>
      <c r="H163" s="235">
        <v>1</v>
      </c>
      <c r="I163" s="236"/>
      <c r="J163" s="237">
        <f>ROUND(I163*H163,2)</f>
        <v>0</v>
      </c>
      <c r="K163" s="233" t="s">
        <v>155</v>
      </c>
      <c r="L163" s="44"/>
      <c r="M163" s="238" t="s">
        <v>1</v>
      </c>
      <c r="N163" s="239" t="s">
        <v>56</v>
      </c>
      <c r="O163" s="87"/>
      <c r="P163" s="240">
        <f>O163*H163</f>
        <v>0</v>
      </c>
      <c r="Q163" s="240">
        <v>0</v>
      </c>
      <c r="R163" s="240">
        <f>Q163*H163</f>
        <v>0</v>
      </c>
      <c r="S163" s="240">
        <v>0</v>
      </c>
      <c r="T163" s="240">
        <f>S163*H163</f>
        <v>0</v>
      </c>
      <c r="U163" s="241" t="s">
        <v>1</v>
      </c>
      <c r="AR163" s="242" t="s">
        <v>1075</v>
      </c>
      <c r="AT163" s="242" t="s">
        <v>151</v>
      </c>
      <c r="AU163" s="242" t="s">
        <v>98</v>
      </c>
      <c r="AY163" s="17" t="s">
        <v>148</v>
      </c>
      <c r="BE163" s="243">
        <f>IF(N163="základní",J163,0)</f>
        <v>0</v>
      </c>
      <c r="BF163" s="243">
        <f>IF(N163="snížená",J163,0)</f>
        <v>0</v>
      </c>
      <c r="BG163" s="243">
        <f>IF(N163="zákl. přenesená",J163,0)</f>
        <v>0</v>
      </c>
      <c r="BH163" s="243">
        <f>IF(N163="sníž. přenesená",J163,0)</f>
        <v>0</v>
      </c>
      <c r="BI163" s="243">
        <f>IF(N163="nulová",J163,0)</f>
        <v>0</v>
      </c>
      <c r="BJ163" s="17" t="s">
        <v>23</v>
      </c>
      <c r="BK163" s="243">
        <f>ROUND(I163*H163,2)</f>
        <v>0</v>
      </c>
      <c r="BL163" s="17" t="s">
        <v>1075</v>
      </c>
      <c r="BM163" s="242" t="s">
        <v>1109</v>
      </c>
    </row>
    <row r="164" s="1" customFormat="1">
      <c r="B164" s="39"/>
      <c r="C164" s="40"/>
      <c r="D164" s="244" t="s">
        <v>158</v>
      </c>
      <c r="E164" s="40"/>
      <c r="F164" s="245" t="s">
        <v>1108</v>
      </c>
      <c r="G164" s="40"/>
      <c r="H164" s="40"/>
      <c r="I164" s="150"/>
      <c r="J164" s="40"/>
      <c r="K164" s="40"/>
      <c r="L164" s="44"/>
      <c r="M164" s="246"/>
      <c r="N164" s="87"/>
      <c r="O164" s="87"/>
      <c r="P164" s="87"/>
      <c r="Q164" s="87"/>
      <c r="R164" s="87"/>
      <c r="S164" s="87"/>
      <c r="T164" s="87"/>
      <c r="U164" s="88"/>
      <c r="AT164" s="17" t="s">
        <v>158</v>
      </c>
      <c r="AU164" s="17" t="s">
        <v>98</v>
      </c>
    </row>
    <row r="165" s="1" customFormat="1">
      <c r="B165" s="39"/>
      <c r="C165" s="40"/>
      <c r="D165" s="244" t="s">
        <v>282</v>
      </c>
      <c r="E165" s="40"/>
      <c r="F165" s="247" t="s">
        <v>1110</v>
      </c>
      <c r="G165" s="40"/>
      <c r="H165" s="40"/>
      <c r="I165" s="150"/>
      <c r="J165" s="40"/>
      <c r="K165" s="40"/>
      <c r="L165" s="44"/>
      <c r="M165" s="246"/>
      <c r="N165" s="87"/>
      <c r="O165" s="87"/>
      <c r="P165" s="87"/>
      <c r="Q165" s="87"/>
      <c r="R165" s="87"/>
      <c r="S165" s="87"/>
      <c r="T165" s="87"/>
      <c r="U165" s="88"/>
      <c r="AT165" s="17" t="s">
        <v>282</v>
      </c>
      <c r="AU165" s="17" t="s">
        <v>98</v>
      </c>
    </row>
    <row r="166" s="12" customFormat="1">
      <c r="B166" s="248"/>
      <c r="C166" s="249"/>
      <c r="D166" s="244" t="s">
        <v>162</v>
      </c>
      <c r="E166" s="250" t="s">
        <v>1</v>
      </c>
      <c r="F166" s="251" t="s">
        <v>1111</v>
      </c>
      <c r="G166" s="249"/>
      <c r="H166" s="250" t="s">
        <v>1</v>
      </c>
      <c r="I166" s="252"/>
      <c r="J166" s="249"/>
      <c r="K166" s="249"/>
      <c r="L166" s="253"/>
      <c r="M166" s="254"/>
      <c r="N166" s="255"/>
      <c r="O166" s="255"/>
      <c r="P166" s="255"/>
      <c r="Q166" s="255"/>
      <c r="R166" s="255"/>
      <c r="S166" s="255"/>
      <c r="T166" s="255"/>
      <c r="U166" s="256"/>
      <c r="AT166" s="257" t="s">
        <v>162</v>
      </c>
      <c r="AU166" s="257" t="s">
        <v>98</v>
      </c>
      <c r="AV166" s="12" t="s">
        <v>23</v>
      </c>
      <c r="AW166" s="12" t="s">
        <v>48</v>
      </c>
      <c r="AX166" s="12" t="s">
        <v>91</v>
      </c>
      <c r="AY166" s="257" t="s">
        <v>148</v>
      </c>
    </row>
    <row r="167" s="13" customFormat="1">
      <c r="B167" s="258"/>
      <c r="C167" s="259"/>
      <c r="D167" s="244" t="s">
        <v>162</v>
      </c>
      <c r="E167" s="260" t="s">
        <v>1</v>
      </c>
      <c r="F167" s="261" t="s">
        <v>23</v>
      </c>
      <c r="G167" s="259"/>
      <c r="H167" s="262">
        <v>1</v>
      </c>
      <c r="I167" s="263"/>
      <c r="J167" s="259"/>
      <c r="K167" s="259"/>
      <c r="L167" s="264"/>
      <c r="M167" s="265"/>
      <c r="N167" s="266"/>
      <c r="O167" s="266"/>
      <c r="P167" s="266"/>
      <c r="Q167" s="266"/>
      <c r="R167" s="266"/>
      <c r="S167" s="266"/>
      <c r="T167" s="266"/>
      <c r="U167" s="267"/>
      <c r="AT167" s="268" t="s">
        <v>162</v>
      </c>
      <c r="AU167" s="268" t="s">
        <v>98</v>
      </c>
      <c r="AV167" s="13" t="s">
        <v>98</v>
      </c>
      <c r="AW167" s="13" t="s">
        <v>48</v>
      </c>
      <c r="AX167" s="13" t="s">
        <v>91</v>
      </c>
      <c r="AY167" s="268" t="s">
        <v>148</v>
      </c>
    </row>
    <row r="168" s="15" customFormat="1">
      <c r="B168" s="296"/>
      <c r="C168" s="297"/>
      <c r="D168" s="244" t="s">
        <v>162</v>
      </c>
      <c r="E168" s="298" t="s">
        <v>1</v>
      </c>
      <c r="F168" s="299" t="s">
        <v>1078</v>
      </c>
      <c r="G168" s="297"/>
      <c r="H168" s="300">
        <v>1</v>
      </c>
      <c r="I168" s="301"/>
      <c r="J168" s="297"/>
      <c r="K168" s="297"/>
      <c r="L168" s="302"/>
      <c r="M168" s="303"/>
      <c r="N168" s="304"/>
      <c r="O168" s="304"/>
      <c r="P168" s="304"/>
      <c r="Q168" s="304"/>
      <c r="R168" s="304"/>
      <c r="S168" s="304"/>
      <c r="T168" s="304"/>
      <c r="U168" s="305"/>
      <c r="AT168" s="306" t="s">
        <v>162</v>
      </c>
      <c r="AU168" s="306" t="s">
        <v>98</v>
      </c>
      <c r="AV168" s="15" t="s">
        <v>156</v>
      </c>
      <c r="AW168" s="15" t="s">
        <v>4</v>
      </c>
      <c r="AX168" s="15" t="s">
        <v>23</v>
      </c>
      <c r="AY168" s="306" t="s">
        <v>148</v>
      </c>
    </row>
    <row r="169" s="1" customFormat="1" ht="16.5" customHeight="1">
      <c r="B169" s="39"/>
      <c r="C169" s="231" t="s">
        <v>217</v>
      </c>
      <c r="D169" s="231" t="s">
        <v>151</v>
      </c>
      <c r="E169" s="232" t="s">
        <v>1112</v>
      </c>
      <c r="F169" s="233" t="s">
        <v>1113</v>
      </c>
      <c r="G169" s="234" t="s">
        <v>1074</v>
      </c>
      <c r="H169" s="235">
        <v>1</v>
      </c>
      <c r="I169" s="236"/>
      <c r="J169" s="237">
        <f>ROUND(I169*H169,2)</f>
        <v>0</v>
      </c>
      <c r="K169" s="233" t="s">
        <v>1</v>
      </c>
      <c r="L169" s="44"/>
      <c r="M169" s="238" t="s">
        <v>1</v>
      </c>
      <c r="N169" s="239" t="s">
        <v>56</v>
      </c>
      <c r="O169" s="87"/>
      <c r="P169" s="240">
        <f>O169*H169</f>
        <v>0</v>
      </c>
      <c r="Q169" s="240">
        <v>0</v>
      </c>
      <c r="R169" s="240">
        <f>Q169*H169</f>
        <v>0</v>
      </c>
      <c r="S169" s="240">
        <v>0</v>
      </c>
      <c r="T169" s="240">
        <f>S169*H169</f>
        <v>0</v>
      </c>
      <c r="U169" s="241" t="s">
        <v>1</v>
      </c>
      <c r="AR169" s="242" t="s">
        <v>1075</v>
      </c>
      <c r="AT169" s="242" t="s">
        <v>151</v>
      </c>
      <c r="AU169" s="242" t="s">
        <v>98</v>
      </c>
      <c r="AY169" s="17" t="s">
        <v>148</v>
      </c>
      <c r="BE169" s="243">
        <f>IF(N169="základní",J169,0)</f>
        <v>0</v>
      </c>
      <c r="BF169" s="243">
        <f>IF(N169="snížená",J169,0)</f>
        <v>0</v>
      </c>
      <c r="BG169" s="243">
        <f>IF(N169="zákl. přenesená",J169,0)</f>
        <v>0</v>
      </c>
      <c r="BH169" s="243">
        <f>IF(N169="sníž. přenesená",J169,0)</f>
        <v>0</v>
      </c>
      <c r="BI169" s="243">
        <f>IF(N169="nulová",J169,0)</f>
        <v>0</v>
      </c>
      <c r="BJ169" s="17" t="s">
        <v>23</v>
      </c>
      <c r="BK169" s="243">
        <f>ROUND(I169*H169,2)</f>
        <v>0</v>
      </c>
      <c r="BL169" s="17" t="s">
        <v>1075</v>
      </c>
      <c r="BM169" s="242" t="s">
        <v>1114</v>
      </c>
    </row>
    <row r="170" s="1" customFormat="1">
      <c r="B170" s="39"/>
      <c r="C170" s="40"/>
      <c r="D170" s="244" t="s">
        <v>158</v>
      </c>
      <c r="E170" s="40"/>
      <c r="F170" s="245" t="s">
        <v>1113</v>
      </c>
      <c r="G170" s="40"/>
      <c r="H170" s="40"/>
      <c r="I170" s="150"/>
      <c r="J170" s="40"/>
      <c r="K170" s="40"/>
      <c r="L170" s="44"/>
      <c r="M170" s="246"/>
      <c r="N170" s="87"/>
      <c r="O170" s="87"/>
      <c r="P170" s="87"/>
      <c r="Q170" s="87"/>
      <c r="R170" s="87"/>
      <c r="S170" s="87"/>
      <c r="T170" s="87"/>
      <c r="U170" s="88"/>
      <c r="AT170" s="17" t="s">
        <v>158</v>
      </c>
      <c r="AU170" s="17" t="s">
        <v>98</v>
      </c>
    </row>
    <row r="171" s="1" customFormat="1">
      <c r="B171" s="39"/>
      <c r="C171" s="40"/>
      <c r="D171" s="244" t="s">
        <v>282</v>
      </c>
      <c r="E171" s="40"/>
      <c r="F171" s="247" t="s">
        <v>1115</v>
      </c>
      <c r="G171" s="40"/>
      <c r="H171" s="40"/>
      <c r="I171" s="150"/>
      <c r="J171" s="40"/>
      <c r="K171" s="40"/>
      <c r="L171" s="44"/>
      <c r="M171" s="246"/>
      <c r="N171" s="87"/>
      <c r="O171" s="87"/>
      <c r="P171" s="87"/>
      <c r="Q171" s="87"/>
      <c r="R171" s="87"/>
      <c r="S171" s="87"/>
      <c r="T171" s="87"/>
      <c r="U171" s="88"/>
      <c r="AT171" s="17" t="s">
        <v>282</v>
      </c>
      <c r="AU171" s="17" t="s">
        <v>98</v>
      </c>
    </row>
    <row r="172" s="13" customFormat="1">
      <c r="B172" s="258"/>
      <c r="C172" s="259"/>
      <c r="D172" s="244" t="s">
        <v>162</v>
      </c>
      <c r="E172" s="260" t="s">
        <v>1</v>
      </c>
      <c r="F172" s="261" t="s">
        <v>23</v>
      </c>
      <c r="G172" s="259"/>
      <c r="H172" s="262">
        <v>1</v>
      </c>
      <c r="I172" s="263"/>
      <c r="J172" s="259"/>
      <c r="K172" s="259"/>
      <c r="L172" s="264"/>
      <c r="M172" s="265"/>
      <c r="N172" s="266"/>
      <c r="O172" s="266"/>
      <c r="P172" s="266"/>
      <c r="Q172" s="266"/>
      <c r="R172" s="266"/>
      <c r="S172" s="266"/>
      <c r="T172" s="266"/>
      <c r="U172" s="267"/>
      <c r="AT172" s="268" t="s">
        <v>162</v>
      </c>
      <c r="AU172" s="268" t="s">
        <v>98</v>
      </c>
      <c r="AV172" s="13" t="s">
        <v>98</v>
      </c>
      <c r="AW172" s="13" t="s">
        <v>48</v>
      </c>
      <c r="AX172" s="13" t="s">
        <v>91</v>
      </c>
      <c r="AY172" s="268" t="s">
        <v>148</v>
      </c>
    </row>
    <row r="173" s="15" customFormat="1">
      <c r="B173" s="296"/>
      <c r="C173" s="297"/>
      <c r="D173" s="244" t="s">
        <v>162</v>
      </c>
      <c r="E173" s="298" t="s">
        <v>1</v>
      </c>
      <c r="F173" s="299" t="s">
        <v>1078</v>
      </c>
      <c r="G173" s="297"/>
      <c r="H173" s="300">
        <v>1</v>
      </c>
      <c r="I173" s="301"/>
      <c r="J173" s="297"/>
      <c r="K173" s="297"/>
      <c r="L173" s="302"/>
      <c r="M173" s="303"/>
      <c r="N173" s="304"/>
      <c r="O173" s="304"/>
      <c r="P173" s="304"/>
      <c r="Q173" s="304"/>
      <c r="R173" s="304"/>
      <c r="S173" s="304"/>
      <c r="T173" s="304"/>
      <c r="U173" s="305"/>
      <c r="AT173" s="306" t="s">
        <v>162</v>
      </c>
      <c r="AU173" s="306" t="s">
        <v>98</v>
      </c>
      <c r="AV173" s="15" t="s">
        <v>156</v>
      </c>
      <c r="AW173" s="15" t="s">
        <v>4</v>
      </c>
      <c r="AX173" s="15" t="s">
        <v>23</v>
      </c>
      <c r="AY173" s="306" t="s">
        <v>148</v>
      </c>
    </row>
    <row r="174" s="1" customFormat="1" ht="16.5" customHeight="1">
      <c r="B174" s="39"/>
      <c r="C174" s="231" t="s">
        <v>28</v>
      </c>
      <c r="D174" s="231" t="s">
        <v>151</v>
      </c>
      <c r="E174" s="232" t="s">
        <v>1116</v>
      </c>
      <c r="F174" s="233" t="s">
        <v>1117</v>
      </c>
      <c r="G174" s="234" t="s">
        <v>1074</v>
      </c>
      <c r="H174" s="235">
        <v>1</v>
      </c>
      <c r="I174" s="236"/>
      <c r="J174" s="237">
        <f>ROUND(I174*H174,2)</f>
        <v>0</v>
      </c>
      <c r="K174" s="233" t="s">
        <v>1</v>
      </c>
      <c r="L174" s="44"/>
      <c r="M174" s="238" t="s">
        <v>1</v>
      </c>
      <c r="N174" s="239" t="s">
        <v>56</v>
      </c>
      <c r="O174" s="87"/>
      <c r="P174" s="240">
        <f>O174*H174</f>
        <v>0</v>
      </c>
      <c r="Q174" s="240">
        <v>0</v>
      </c>
      <c r="R174" s="240">
        <f>Q174*H174</f>
        <v>0</v>
      </c>
      <c r="S174" s="240">
        <v>0</v>
      </c>
      <c r="T174" s="240">
        <f>S174*H174</f>
        <v>0</v>
      </c>
      <c r="U174" s="241" t="s">
        <v>1</v>
      </c>
      <c r="AR174" s="242" t="s">
        <v>1075</v>
      </c>
      <c r="AT174" s="242" t="s">
        <v>151</v>
      </c>
      <c r="AU174" s="242" t="s">
        <v>98</v>
      </c>
      <c r="AY174" s="17" t="s">
        <v>148</v>
      </c>
      <c r="BE174" s="243">
        <f>IF(N174="základní",J174,0)</f>
        <v>0</v>
      </c>
      <c r="BF174" s="243">
        <f>IF(N174="snížená",J174,0)</f>
        <v>0</v>
      </c>
      <c r="BG174" s="243">
        <f>IF(N174="zákl. přenesená",J174,0)</f>
        <v>0</v>
      </c>
      <c r="BH174" s="243">
        <f>IF(N174="sníž. přenesená",J174,0)</f>
        <v>0</v>
      </c>
      <c r="BI174" s="243">
        <f>IF(N174="nulová",J174,0)</f>
        <v>0</v>
      </c>
      <c r="BJ174" s="17" t="s">
        <v>23</v>
      </c>
      <c r="BK174" s="243">
        <f>ROUND(I174*H174,2)</f>
        <v>0</v>
      </c>
      <c r="BL174" s="17" t="s">
        <v>1075</v>
      </c>
      <c r="BM174" s="242" t="s">
        <v>1118</v>
      </c>
    </row>
    <row r="175" s="1" customFormat="1">
      <c r="B175" s="39"/>
      <c r="C175" s="40"/>
      <c r="D175" s="244" t="s">
        <v>158</v>
      </c>
      <c r="E175" s="40"/>
      <c r="F175" s="245" t="s">
        <v>1117</v>
      </c>
      <c r="G175" s="40"/>
      <c r="H175" s="40"/>
      <c r="I175" s="150"/>
      <c r="J175" s="40"/>
      <c r="K175" s="40"/>
      <c r="L175" s="44"/>
      <c r="M175" s="246"/>
      <c r="N175" s="87"/>
      <c r="O175" s="87"/>
      <c r="P175" s="87"/>
      <c r="Q175" s="87"/>
      <c r="R175" s="87"/>
      <c r="S175" s="87"/>
      <c r="T175" s="87"/>
      <c r="U175" s="88"/>
      <c r="AT175" s="17" t="s">
        <v>158</v>
      </c>
      <c r="AU175" s="17" t="s">
        <v>98</v>
      </c>
    </row>
    <row r="176" s="1" customFormat="1">
      <c r="B176" s="39"/>
      <c r="C176" s="40"/>
      <c r="D176" s="244" t="s">
        <v>282</v>
      </c>
      <c r="E176" s="40"/>
      <c r="F176" s="247" t="s">
        <v>1119</v>
      </c>
      <c r="G176" s="40"/>
      <c r="H176" s="40"/>
      <c r="I176" s="150"/>
      <c r="J176" s="40"/>
      <c r="K176" s="40"/>
      <c r="L176" s="44"/>
      <c r="M176" s="246"/>
      <c r="N176" s="87"/>
      <c r="O176" s="87"/>
      <c r="P176" s="87"/>
      <c r="Q176" s="87"/>
      <c r="R176" s="87"/>
      <c r="S176" s="87"/>
      <c r="T176" s="87"/>
      <c r="U176" s="88"/>
      <c r="AT176" s="17" t="s">
        <v>282</v>
      </c>
      <c r="AU176" s="17" t="s">
        <v>98</v>
      </c>
    </row>
    <row r="177" s="13" customFormat="1">
      <c r="B177" s="258"/>
      <c r="C177" s="259"/>
      <c r="D177" s="244" t="s">
        <v>162</v>
      </c>
      <c r="E177" s="260" t="s">
        <v>1</v>
      </c>
      <c r="F177" s="261" t="s">
        <v>1120</v>
      </c>
      <c r="G177" s="259"/>
      <c r="H177" s="262">
        <v>1</v>
      </c>
      <c r="I177" s="263"/>
      <c r="J177" s="259"/>
      <c r="K177" s="259"/>
      <c r="L177" s="264"/>
      <c r="M177" s="265"/>
      <c r="N177" s="266"/>
      <c r="O177" s="266"/>
      <c r="P177" s="266"/>
      <c r="Q177" s="266"/>
      <c r="R177" s="266"/>
      <c r="S177" s="266"/>
      <c r="T177" s="266"/>
      <c r="U177" s="267"/>
      <c r="AT177" s="268" t="s">
        <v>162</v>
      </c>
      <c r="AU177" s="268" t="s">
        <v>98</v>
      </c>
      <c r="AV177" s="13" t="s">
        <v>98</v>
      </c>
      <c r="AW177" s="13" t="s">
        <v>48</v>
      </c>
      <c r="AX177" s="13" t="s">
        <v>23</v>
      </c>
      <c r="AY177" s="268" t="s">
        <v>148</v>
      </c>
    </row>
    <row r="178" s="1" customFormat="1" ht="16.5" customHeight="1">
      <c r="B178" s="39"/>
      <c r="C178" s="231" t="s">
        <v>223</v>
      </c>
      <c r="D178" s="231" t="s">
        <v>151</v>
      </c>
      <c r="E178" s="232" t="s">
        <v>1121</v>
      </c>
      <c r="F178" s="233" t="s">
        <v>1122</v>
      </c>
      <c r="G178" s="234" t="s">
        <v>1074</v>
      </c>
      <c r="H178" s="235">
        <v>1</v>
      </c>
      <c r="I178" s="236"/>
      <c r="J178" s="237">
        <f>ROUND(I178*H178,2)</f>
        <v>0</v>
      </c>
      <c r="K178" s="233" t="s">
        <v>1</v>
      </c>
      <c r="L178" s="44"/>
      <c r="M178" s="238" t="s">
        <v>1</v>
      </c>
      <c r="N178" s="239" t="s">
        <v>56</v>
      </c>
      <c r="O178" s="87"/>
      <c r="P178" s="240">
        <f>O178*H178</f>
        <v>0</v>
      </c>
      <c r="Q178" s="240">
        <v>0</v>
      </c>
      <c r="R178" s="240">
        <f>Q178*H178</f>
        <v>0</v>
      </c>
      <c r="S178" s="240">
        <v>0</v>
      </c>
      <c r="T178" s="240">
        <f>S178*H178</f>
        <v>0</v>
      </c>
      <c r="U178" s="241" t="s">
        <v>1</v>
      </c>
      <c r="AR178" s="242" t="s">
        <v>1075</v>
      </c>
      <c r="AT178" s="242" t="s">
        <v>151</v>
      </c>
      <c r="AU178" s="242" t="s">
        <v>98</v>
      </c>
      <c r="AY178" s="17" t="s">
        <v>148</v>
      </c>
      <c r="BE178" s="243">
        <f>IF(N178="základní",J178,0)</f>
        <v>0</v>
      </c>
      <c r="BF178" s="243">
        <f>IF(N178="snížená",J178,0)</f>
        <v>0</v>
      </c>
      <c r="BG178" s="243">
        <f>IF(N178="zákl. přenesená",J178,0)</f>
        <v>0</v>
      </c>
      <c r="BH178" s="243">
        <f>IF(N178="sníž. přenesená",J178,0)</f>
        <v>0</v>
      </c>
      <c r="BI178" s="243">
        <f>IF(N178="nulová",J178,0)</f>
        <v>0</v>
      </c>
      <c r="BJ178" s="17" t="s">
        <v>23</v>
      </c>
      <c r="BK178" s="243">
        <f>ROUND(I178*H178,2)</f>
        <v>0</v>
      </c>
      <c r="BL178" s="17" t="s">
        <v>1075</v>
      </c>
      <c r="BM178" s="242" t="s">
        <v>1123</v>
      </c>
    </row>
    <row r="179" s="1" customFormat="1">
      <c r="B179" s="39"/>
      <c r="C179" s="40"/>
      <c r="D179" s="244" t="s">
        <v>158</v>
      </c>
      <c r="E179" s="40"/>
      <c r="F179" s="245" t="s">
        <v>1124</v>
      </c>
      <c r="G179" s="40"/>
      <c r="H179" s="40"/>
      <c r="I179" s="150"/>
      <c r="J179" s="40"/>
      <c r="K179" s="40"/>
      <c r="L179" s="44"/>
      <c r="M179" s="246"/>
      <c r="N179" s="87"/>
      <c r="O179" s="87"/>
      <c r="P179" s="87"/>
      <c r="Q179" s="87"/>
      <c r="R179" s="87"/>
      <c r="S179" s="87"/>
      <c r="T179" s="87"/>
      <c r="U179" s="88"/>
      <c r="AT179" s="17" t="s">
        <v>158</v>
      </c>
      <c r="AU179" s="17" t="s">
        <v>98</v>
      </c>
    </row>
    <row r="180" s="1" customFormat="1">
      <c r="B180" s="39"/>
      <c r="C180" s="40"/>
      <c r="D180" s="244" t="s">
        <v>282</v>
      </c>
      <c r="E180" s="40"/>
      <c r="F180" s="247" t="s">
        <v>1125</v>
      </c>
      <c r="G180" s="40"/>
      <c r="H180" s="40"/>
      <c r="I180" s="150"/>
      <c r="J180" s="40"/>
      <c r="K180" s="40"/>
      <c r="L180" s="44"/>
      <c r="M180" s="246"/>
      <c r="N180" s="87"/>
      <c r="O180" s="87"/>
      <c r="P180" s="87"/>
      <c r="Q180" s="87"/>
      <c r="R180" s="87"/>
      <c r="S180" s="87"/>
      <c r="T180" s="87"/>
      <c r="U180" s="88"/>
      <c r="AT180" s="17" t="s">
        <v>282</v>
      </c>
      <c r="AU180" s="17" t="s">
        <v>98</v>
      </c>
    </row>
    <row r="181" s="13" customFormat="1">
      <c r="B181" s="258"/>
      <c r="C181" s="259"/>
      <c r="D181" s="244" t="s">
        <v>162</v>
      </c>
      <c r="E181" s="260" t="s">
        <v>1</v>
      </c>
      <c r="F181" s="261" t="s">
        <v>23</v>
      </c>
      <c r="G181" s="259"/>
      <c r="H181" s="262">
        <v>1</v>
      </c>
      <c r="I181" s="263"/>
      <c r="J181" s="259"/>
      <c r="K181" s="259"/>
      <c r="L181" s="264"/>
      <c r="M181" s="265"/>
      <c r="N181" s="266"/>
      <c r="O181" s="266"/>
      <c r="P181" s="266"/>
      <c r="Q181" s="266"/>
      <c r="R181" s="266"/>
      <c r="S181" s="266"/>
      <c r="T181" s="266"/>
      <c r="U181" s="267"/>
      <c r="AT181" s="268" t="s">
        <v>162</v>
      </c>
      <c r="AU181" s="268" t="s">
        <v>98</v>
      </c>
      <c r="AV181" s="13" t="s">
        <v>98</v>
      </c>
      <c r="AW181" s="13" t="s">
        <v>48</v>
      </c>
      <c r="AX181" s="13" t="s">
        <v>91</v>
      </c>
      <c r="AY181" s="268" t="s">
        <v>148</v>
      </c>
    </row>
    <row r="182" s="15" customFormat="1">
      <c r="B182" s="296"/>
      <c r="C182" s="297"/>
      <c r="D182" s="244" t="s">
        <v>162</v>
      </c>
      <c r="E182" s="298" t="s">
        <v>1</v>
      </c>
      <c r="F182" s="299" t="s">
        <v>1078</v>
      </c>
      <c r="G182" s="297"/>
      <c r="H182" s="300">
        <v>1</v>
      </c>
      <c r="I182" s="301"/>
      <c r="J182" s="297"/>
      <c r="K182" s="297"/>
      <c r="L182" s="302"/>
      <c r="M182" s="303"/>
      <c r="N182" s="304"/>
      <c r="O182" s="304"/>
      <c r="P182" s="304"/>
      <c r="Q182" s="304"/>
      <c r="R182" s="304"/>
      <c r="S182" s="304"/>
      <c r="T182" s="304"/>
      <c r="U182" s="305"/>
      <c r="AT182" s="306" t="s">
        <v>162</v>
      </c>
      <c r="AU182" s="306" t="s">
        <v>98</v>
      </c>
      <c r="AV182" s="15" t="s">
        <v>156</v>
      </c>
      <c r="AW182" s="15" t="s">
        <v>4</v>
      </c>
      <c r="AX182" s="15" t="s">
        <v>23</v>
      </c>
      <c r="AY182" s="306" t="s">
        <v>148</v>
      </c>
    </row>
    <row r="183" s="1" customFormat="1" ht="16.5" customHeight="1">
      <c r="B183" s="39"/>
      <c r="C183" s="231" t="s">
        <v>231</v>
      </c>
      <c r="D183" s="231" t="s">
        <v>151</v>
      </c>
      <c r="E183" s="232" t="s">
        <v>1126</v>
      </c>
      <c r="F183" s="233" t="s">
        <v>1127</v>
      </c>
      <c r="G183" s="234" t="s">
        <v>1074</v>
      </c>
      <c r="H183" s="235">
        <v>1</v>
      </c>
      <c r="I183" s="236"/>
      <c r="J183" s="237">
        <f>ROUND(I183*H183,2)</f>
        <v>0</v>
      </c>
      <c r="K183" s="233" t="s">
        <v>1</v>
      </c>
      <c r="L183" s="44"/>
      <c r="M183" s="238" t="s">
        <v>1</v>
      </c>
      <c r="N183" s="239" t="s">
        <v>56</v>
      </c>
      <c r="O183" s="87"/>
      <c r="P183" s="240">
        <f>O183*H183</f>
        <v>0</v>
      </c>
      <c r="Q183" s="240">
        <v>0</v>
      </c>
      <c r="R183" s="240">
        <f>Q183*H183</f>
        <v>0</v>
      </c>
      <c r="S183" s="240">
        <v>0</v>
      </c>
      <c r="T183" s="240">
        <f>S183*H183</f>
        <v>0</v>
      </c>
      <c r="U183" s="241" t="s">
        <v>1</v>
      </c>
      <c r="AR183" s="242" t="s">
        <v>1128</v>
      </c>
      <c r="AT183" s="242" t="s">
        <v>151</v>
      </c>
      <c r="AU183" s="242" t="s">
        <v>98</v>
      </c>
      <c r="AY183" s="17" t="s">
        <v>148</v>
      </c>
      <c r="BE183" s="243">
        <f>IF(N183="základní",J183,0)</f>
        <v>0</v>
      </c>
      <c r="BF183" s="243">
        <f>IF(N183="snížená",J183,0)</f>
        <v>0</v>
      </c>
      <c r="BG183" s="243">
        <f>IF(N183="zákl. přenesená",J183,0)</f>
        <v>0</v>
      </c>
      <c r="BH183" s="243">
        <f>IF(N183="sníž. přenesená",J183,0)</f>
        <v>0</v>
      </c>
      <c r="BI183" s="243">
        <f>IF(N183="nulová",J183,0)</f>
        <v>0</v>
      </c>
      <c r="BJ183" s="17" t="s">
        <v>23</v>
      </c>
      <c r="BK183" s="243">
        <f>ROUND(I183*H183,2)</f>
        <v>0</v>
      </c>
      <c r="BL183" s="17" t="s">
        <v>1128</v>
      </c>
      <c r="BM183" s="242" t="s">
        <v>1129</v>
      </c>
    </row>
    <row r="184" s="1" customFormat="1">
      <c r="B184" s="39"/>
      <c r="C184" s="40"/>
      <c r="D184" s="244" t="s">
        <v>158</v>
      </c>
      <c r="E184" s="40"/>
      <c r="F184" s="245" t="s">
        <v>1127</v>
      </c>
      <c r="G184" s="40"/>
      <c r="H184" s="40"/>
      <c r="I184" s="150"/>
      <c r="J184" s="40"/>
      <c r="K184" s="40"/>
      <c r="L184" s="44"/>
      <c r="M184" s="246"/>
      <c r="N184" s="87"/>
      <c r="O184" s="87"/>
      <c r="P184" s="87"/>
      <c r="Q184" s="87"/>
      <c r="R184" s="87"/>
      <c r="S184" s="87"/>
      <c r="T184" s="87"/>
      <c r="U184" s="88"/>
      <c r="AT184" s="17" t="s">
        <v>158</v>
      </c>
      <c r="AU184" s="17" t="s">
        <v>98</v>
      </c>
    </row>
    <row r="185" s="1" customFormat="1">
      <c r="B185" s="39"/>
      <c r="C185" s="40"/>
      <c r="D185" s="244" t="s">
        <v>282</v>
      </c>
      <c r="E185" s="40"/>
      <c r="F185" s="247" t="s">
        <v>1110</v>
      </c>
      <c r="G185" s="40"/>
      <c r="H185" s="40"/>
      <c r="I185" s="150"/>
      <c r="J185" s="40"/>
      <c r="K185" s="40"/>
      <c r="L185" s="44"/>
      <c r="M185" s="246"/>
      <c r="N185" s="87"/>
      <c r="O185" s="87"/>
      <c r="P185" s="87"/>
      <c r="Q185" s="87"/>
      <c r="R185" s="87"/>
      <c r="S185" s="87"/>
      <c r="T185" s="87"/>
      <c r="U185" s="88"/>
      <c r="AT185" s="17" t="s">
        <v>282</v>
      </c>
      <c r="AU185" s="17" t="s">
        <v>98</v>
      </c>
    </row>
    <row r="186" s="13" customFormat="1">
      <c r="B186" s="258"/>
      <c r="C186" s="259"/>
      <c r="D186" s="244" t="s">
        <v>162</v>
      </c>
      <c r="E186" s="260" t="s">
        <v>1</v>
      </c>
      <c r="F186" s="261" t="s">
        <v>23</v>
      </c>
      <c r="G186" s="259"/>
      <c r="H186" s="262">
        <v>1</v>
      </c>
      <c r="I186" s="263"/>
      <c r="J186" s="259"/>
      <c r="K186" s="259"/>
      <c r="L186" s="264"/>
      <c r="M186" s="265"/>
      <c r="N186" s="266"/>
      <c r="O186" s="266"/>
      <c r="P186" s="266"/>
      <c r="Q186" s="266"/>
      <c r="R186" s="266"/>
      <c r="S186" s="266"/>
      <c r="T186" s="266"/>
      <c r="U186" s="267"/>
      <c r="AT186" s="268" t="s">
        <v>162</v>
      </c>
      <c r="AU186" s="268" t="s">
        <v>98</v>
      </c>
      <c r="AV186" s="13" t="s">
        <v>98</v>
      </c>
      <c r="AW186" s="13" t="s">
        <v>48</v>
      </c>
      <c r="AX186" s="13" t="s">
        <v>91</v>
      </c>
      <c r="AY186" s="268" t="s">
        <v>148</v>
      </c>
    </row>
    <row r="187" s="15" customFormat="1">
      <c r="B187" s="296"/>
      <c r="C187" s="297"/>
      <c r="D187" s="244" t="s">
        <v>162</v>
      </c>
      <c r="E187" s="298" t="s">
        <v>1</v>
      </c>
      <c r="F187" s="299" t="s">
        <v>1078</v>
      </c>
      <c r="G187" s="297"/>
      <c r="H187" s="300">
        <v>1</v>
      </c>
      <c r="I187" s="301"/>
      <c r="J187" s="297"/>
      <c r="K187" s="297"/>
      <c r="L187" s="302"/>
      <c r="M187" s="307"/>
      <c r="N187" s="308"/>
      <c r="O187" s="308"/>
      <c r="P187" s="308"/>
      <c r="Q187" s="308"/>
      <c r="R187" s="308"/>
      <c r="S187" s="308"/>
      <c r="T187" s="308"/>
      <c r="U187" s="309"/>
      <c r="AT187" s="306" t="s">
        <v>162</v>
      </c>
      <c r="AU187" s="306" t="s">
        <v>98</v>
      </c>
      <c r="AV187" s="15" t="s">
        <v>156</v>
      </c>
      <c r="AW187" s="15" t="s">
        <v>4</v>
      </c>
      <c r="AX187" s="15" t="s">
        <v>23</v>
      </c>
      <c r="AY187" s="306" t="s">
        <v>148</v>
      </c>
    </row>
    <row r="188" s="1" customFormat="1" ht="6.96" customHeight="1">
      <c r="B188" s="62"/>
      <c r="C188" s="63"/>
      <c r="D188" s="63"/>
      <c r="E188" s="63"/>
      <c r="F188" s="63"/>
      <c r="G188" s="63"/>
      <c r="H188" s="63"/>
      <c r="I188" s="183"/>
      <c r="J188" s="63"/>
      <c r="K188" s="63"/>
      <c r="L188" s="44"/>
    </row>
  </sheetData>
  <sheetProtection sheet="1" autoFilter="0" formatColumns="0" formatRows="0" objects="1" scenarios="1" spinCount="100000" saltValue="r9MRaQXdxk2Zc57HrplPGnaNQLVK2NFa3BgQB/4MgNmXKDMWi9JrI4WUkbqVgaB9eIywKTlsL8/F+oc3kIk81g==" hashValue="h/ZKBH/j5eIF2VghmGIrnRJlOt3j9nNFthd76CRHjzJkT1JA5xddM9Olo4SiT+xFpodwzBK+F7pC6kk72Vdefw==" algorithmName="SHA-512" password="CC35"/>
  <autoFilter ref="C122:K187"/>
  <mergeCells count="12">
    <mergeCell ref="E7:H7"/>
    <mergeCell ref="E9:H9"/>
    <mergeCell ref="E11:H11"/>
    <mergeCell ref="E20:H20"/>
    <mergeCell ref="E29:H29"/>
    <mergeCell ref="E84:H84"/>
    <mergeCell ref="E86:H86"/>
    <mergeCell ref="E88:H88"/>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DESKTOP-81LJ5S\Michal</dc:creator>
  <cp:lastModifiedBy>DESKTOP-81LJ5S\Michal</cp:lastModifiedBy>
  <dcterms:created xsi:type="dcterms:W3CDTF">2019-06-26T14:03:16Z</dcterms:created>
  <dcterms:modified xsi:type="dcterms:W3CDTF">2019-06-26T14:03:19Z</dcterms:modified>
</cp:coreProperties>
</file>