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PACTUMPARK\VO\DSA\Trnava\Stavebne prace\SP\16\"/>
    </mc:Choice>
  </mc:AlternateContent>
  <xr:revisionPtr revIDLastSave="0" documentId="13_ncr:1_{90E0A124-E7D6-400C-8FE9-7CEC4151F727}" xr6:coauthVersionLast="47" xr6:coauthVersionMax="47" xr10:uidLastSave="{00000000-0000-0000-0000-000000000000}"/>
  <workbookProtection workbookAlgorithmName="SHA-512" workbookHashValue="WZY4E9Br6ppt5Do4flcgrx4S0/BA+S5aAuwiFRIJN0O5nt/CpenNzCK6pxrnHDKuQXQKznEJdfGBnu1wTSJ6Fw==" workbookSaltValue="G65uHwTEFhkDR1NvTEuKYA==" workbookSpinCount="100000" lockStructure="1"/>
  <bookViews>
    <workbookView xWindow="60" yWindow="0" windowWidth="31710" windowHeight="20895" tabRatio="950" xr2:uid="{00000000-000D-0000-FFFF-FFFF00000000}"/>
  </bookViews>
  <sheets>
    <sheet name="Rekapitulácia" sheetId="1" r:id="rId1"/>
    <sheet name="Všeobecné položky" sheetId="15" r:id="rId2"/>
    <sheet name="1. SO 01" sheetId="2" r:id="rId3"/>
    <sheet name="2. Búracie práce" sheetId="4" r:id="rId4"/>
    <sheet name="3. Elektroinštalácie" sheetId="3" r:id="rId5"/>
    <sheet name="4. NN prípojka" sheetId="16" r:id="rId6"/>
    <sheet name="5. Bleskozvod" sheetId="17" r:id="rId7"/>
    <sheet name="6. ZTI, ÚK" sheetId="6" r:id="rId8"/>
    <sheet name="7. SO 02" sheetId="7" r:id="rId9"/>
    <sheet name="8. Dažďová kanalizácia" sheetId="8" r:id="rId10"/>
    <sheet name="9. Energovod" sheetId="9" r:id="rId11"/>
    <sheet name="10. Kanalizačna prípojka" sheetId="10" r:id="rId12"/>
    <sheet name="11.  Požiarny vodovod" sheetId="11" r:id="rId13"/>
    <sheet name="12. Vodovodná prípojka" sheetId="12" r:id="rId14"/>
    <sheet name="13. Sadové úpravy" sheetId="13" r:id="rId15"/>
    <sheet name="14. Dažďová záhrada" sheetId="14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2" l="1"/>
  <c r="E135" i="2"/>
  <c r="E127" i="2"/>
  <c r="E113" i="2"/>
  <c r="E108" i="2"/>
  <c r="E99" i="2"/>
  <c r="E90" i="2"/>
  <c r="E69" i="2"/>
  <c r="E14" i="1" l="1"/>
  <c r="E15" i="1"/>
  <c r="E16" i="1"/>
  <c r="E17" i="1"/>
  <c r="E19" i="1"/>
  <c r="E20" i="1"/>
  <c r="E21" i="1"/>
  <c r="E22" i="1"/>
  <c r="E23" i="1"/>
  <c r="E24" i="1"/>
  <c r="E25" i="1"/>
  <c r="E26" i="1"/>
  <c r="F14" i="1"/>
  <c r="F15" i="1"/>
  <c r="F16" i="1"/>
  <c r="F17" i="1"/>
  <c r="F19" i="1"/>
  <c r="F20" i="1"/>
  <c r="F21" i="1"/>
  <c r="F22" i="1"/>
  <c r="F23" i="1"/>
  <c r="F24" i="1"/>
  <c r="F25" i="1"/>
  <c r="F26" i="1"/>
  <c r="H40" i="14"/>
  <c r="H39" i="14"/>
  <c r="H38" i="14"/>
  <c r="H28" i="14"/>
  <c r="H29" i="14"/>
  <c r="H30" i="14"/>
  <c r="H31" i="14"/>
  <c r="H32" i="14"/>
  <c r="H33" i="14"/>
  <c r="H34" i="14"/>
  <c r="H35" i="14"/>
  <c r="H36" i="14"/>
  <c r="H37" i="14"/>
  <c r="H27" i="14"/>
  <c r="H15" i="14"/>
  <c r="H16" i="14"/>
  <c r="H17" i="14"/>
  <c r="H18" i="14"/>
  <c r="H19" i="14"/>
  <c r="H20" i="14"/>
  <c r="H21" i="14"/>
  <c r="H22" i="14"/>
  <c r="H23" i="14"/>
  <c r="H24" i="14"/>
  <c r="H14" i="14"/>
  <c r="H65" i="13"/>
  <c r="H54" i="13"/>
  <c r="H55" i="13"/>
  <c r="H56" i="13"/>
  <c r="H57" i="13"/>
  <c r="H58" i="13"/>
  <c r="H59" i="13"/>
  <c r="H60" i="13"/>
  <c r="H61" i="13"/>
  <c r="H62" i="13"/>
  <c r="H63" i="13"/>
  <c r="H64" i="13"/>
  <c r="H53" i="13"/>
  <c r="H49" i="13"/>
  <c r="H47" i="13"/>
  <c r="H44" i="13"/>
  <c r="H45" i="13"/>
  <c r="H43" i="13"/>
  <c r="H35" i="13"/>
  <c r="H36" i="13"/>
  <c r="H37" i="13"/>
  <c r="H38" i="13"/>
  <c r="H39" i="13"/>
  <c r="H40" i="13"/>
  <c r="H41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14" i="13"/>
  <c r="H52" i="12"/>
  <c r="H48" i="12"/>
  <c r="H47" i="12"/>
  <c r="H41" i="12"/>
  <c r="H42" i="12"/>
  <c r="H40" i="12"/>
  <c r="H33" i="12"/>
  <c r="H34" i="12"/>
  <c r="H35" i="12"/>
  <c r="H36" i="12"/>
  <c r="H37" i="12"/>
  <c r="H32" i="12"/>
  <c r="H28" i="12"/>
  <c r="H25" i="12"/>
  <c r="H24" i="12"/>
  <c r="H17" i="12"/>
  <c r="H18" i="12"/>
  <c r="H19" i="12"/>
  <c r="H20" i="12"/>
  <c r="H21" i="12"/>
  <c r="H22" i="12"/>
  <c r="H16" i="12"/>
  <c r="H14" i="12"/>
  <c r="H57" i="11"/>
  <c r="H59" i="11" s="1"/>
  <c r="H53" i="11"/>
  <c r="H54" i="11" s="1"/>
  <c r="H55" i="11" s="1"/>
  <c r="H48" i="11"/>
  <c r="H47" i="11"/>
  <c r="H49" i="11" s="1"/>
  <c r="H33" i="11"/>
  <c r="H34" i="11"/>
  <c r="H35" i="11"/>
  <c r="H36" i="11"/>
  <c r="H37" i="11"/>
  <c r="H38" i="11"/>
  <c r="H39" i="11"/>
  <c r="H40" i="11"/>
  <c r="H41" i="11"/>
  <c r="H42" i="11"/>
  <c r="H43" i="11"/>
  <c r="H44" i="11"/>
  <c r="H32" i="11"/>
  <c r="H28" i="11"/>
  <c r="H30" i="11" s="1"/>
  <c r="H25" i="11"/>
  <c r="H24" i="11"/>
  <c r="H17" i="11"/>
  <c r="H18" i="11"/>
  <c r="H19" i="11"/>
  <c r="H20" i="11"/>
  <c r="H21" i="11"/>
  <c r="H22" i="11"/>
  <c r="H16" i="11"/>
  <c r="H14" i="11"/>
  <c r="H14" i="10"/>
  <c r="H54" i="10"/>
  <c r="H56" i="10" s="1"/>
  <c r="H50" i="10"/>
  <c r="H49" i="10"/>
  <c r="H51" i="10" s="1"/>
  <c r="H46" i="10"/>
  <c r="H47" i="10" s="1"/>
  <c r="H41" i="10"/>
  <c r="H42" i="10"/>
  <c r="H43" i="10"/>
  <c r="H44" i="10"/>
  <c r="H40" i="10"/>
  <c r="H36" i="10"/>
  <c r="H34" i="10"/>
  <c r="H38" i="10" s="1"/>
  <c r="H32" i="10"/>
  <c r="H29" i="10"/>
  <c r="H28" i="10"/>
  <c r="H17" i="10"/>
  <c r="H18" i="10"/>
  <c r="H19" i="10"/>
  <c r="H20" i="10"/>
  <c r="H21" i="10"/>
  <c r="H22" i="10"/>
  <c r="H23" i="10"/>
  <c r="H24" i="10"/>
  <c r="H25" i="10"/>
  <c r="H26" i="10"/>
  <c r="H16" i="10"/>
  <c r="H42" i="9"/>
  <c r="H43" i="9" s="1"/>
  <c r="H30" i="9"/>
  <c r="H38" i="9"/>
  <c r="H37" i="9"/>
  <c r="H39" i="9" s="1"/>
  <c r="H33" i="9"/>
  <c r="H34" i="9"/>
  <c r="H32" i="9"/>
  <c r="H28" i="9"/>
  <c r="H25" i="9"/>
  <c r="H24" i="9"/>
  <c r="H17" i="9"/>
  <c r="H18" i="9"/>
  <c r="H19" i="9"/>
  <c r="H20" i="9"/>
  <c r="H21" i="9"/>
  <c r="H22" i="9"/>
  <c r="H16" i="9"/>
  <c r="H14" i="9"/>
  <c r="H47" i="8"/>
  <c r="H46" i="8"/>
  <c r="H48" i="8" s="1"/>
  <c r="H39" i="8"/>
  <c r="H40" i="8"/>
  <c r="H41" i="8"/>
  <c r="H42" i="8"/>
  <c r="H38" i="8"/>
  <c r="H34" i="8"/>
  <c r="H32" i="8"/>
  <c r="H30" i="8"/>
  <c r="H36" i="8" s="1"/>
  <c r="H27" i="8"/>
  <c r="H26" i="8"/>
  <c r="H17" i="8"/>
  <c r="H18" i="8"/>
  <c r="H19" i="8"/>
  <c r="H20" i="8"/>
  <c r="H21" i="8"/>
  <c r="H22" i="8"/>
  <c r="H23" i="8"/>
  <c r="H24" i="8"/>
  <c r="H16" i="8"/>
  <c r="H14" i="8"/>
  <c r="H39" i="7"/>
  <c r="H34" i="7"/>
  <c r="H35" i="7"/>
  <c r="H36" i="7"/>
  <c r="H37" i="7"/>
  <c r="H33" i="7"/>
  <c r="H27" i="7"/>
  <c r="H31" i="7" s="1"/>
  <c r="H28" i="7"/>
  <c r="H29" i="7"/>
  <c r="H30" i="7"/>
  <c r="H26" i="7"/>
  <c r="H23" i="7"/>
  <c r="H22" i="7"/>
  <c r="H15" i="7"/>
  <c r="H16" i="7"/>
  <c r="H17" i="7"/>
  <c r="H18" i="7"/>
  <c r="H19" i="7"/>
  <c r="H14" i="7"/>
  <c r="E47" i="6"/>
  <c r="H27" i="4"/>
  <c r="H26" i="4"/>
  <c r="H25" i="4"/>
  <c r="H24" i="4"/>
  <c r="H23" i="4"/>
  <c r="H28" i="4" s="1"/>
  <c r="H20" i="4"/>
  <c r="H18" i="4"/>
  <c r="H16" i="4"/>
  <c r="H14" i="4"/>
  <c r="H155" i="2"/>
  <c r="H59" i="2"/>
  <c r="H33" i="2"/>
  <c r="H17" i="2"/>
  <c r="H16" i="2"/>
  <c r="H14" i="2"/>
  <c r="H25" i="14" l="1"/>
  <c r="H66" i="13"/>
  <c r="H51" i="13"/>
  <c r="H26" i="12"/>
  <c r="H45" i="11"/>
  <c r="H26" i="11"/>
  <c r="H50" i="11" s="1"/>
  <c r="H60" i="11" s="1"/>
  <c r="H30" i="10"/>
  <c r="H52" i="10" s="1"/>
  <c r="H57" i="10" s="1"/>
  <c r="H35" i="9"/>
  <c r="H26" i="9"/>
  <c r="H40" i="9" s="1"/>
  <c r="H44" i="9" s="1"/>
  <c r="H44" i="8"/>
  <c r="H28" i="8"/>
  <c r="H49" i="8" s="1"/>
  <c r="H50" i="8" s="1"/>
  <c r="H38" i="7"/>
  <c r="H24" i="7"/>
  <c r="H20" i="7"/>
  <c r="H40" i="7" s="1"/>
  <c r="H21" i="4"/>
  <c r="H29" i="4" s="1"/>
  <c r="H30" i="4" s="1"/>
  <c r="H67" i="13" l="1"/>
  <c r="H68" i="13" s="1"/>
  <c r="H15" i="2"/>
  <c r="H18" i="2"/>
  <c r="H19" i="2"/>
  <c r="H20" i="2"/>
  <c r="H21" i="2"/>
  <c r="H24" i="2"/>
  <c r="H25" i="2"/>
  <c r="H26" i="2"/>
  <c r="H27" i="2"/>
  <c r="H28" i="2"/>
  <c r="H29" i="2"/>
  <c r="H30" i="2"/>
  <c r="H34" i="2"/>
  <c r="H35" i="2"/>
  <c r="H36" i="2"/>
  <c r="H37" i="2"/>
  <c r="H40" i="2"/>
  <c r="H41" i="2"/>
  <c r="H42" i="2"/>
  <c r="H43" i="2"/>
  <c r="H44" i="2"/>
  <c r="H45" i="2"/>
  <c r="H46" i="2"/>
  <c r="H47" i="2"/>
  <c r="H48" i="2"/>
  <c r="H49" i="2"/>
  <c r="H52" i="2"/>
  <c r="H53" i="2"/>
  <c r="H54" i="2"/>
  <c r="H55" i="2"/>
  <c r="H56" i="2"/>
  <c r="H57" i="2"/>
  <c r="H58" i="2"/>
  <c r="H64" i="2"/>
  <c r="H65" i="2"/>
  <c r="H66" i="2"/>
  <c r="H67" i="2"/>
  <c r="H68" i="2"/>
  <c r="H72" i="2"/>
  <c r="H73" i="2"/>
  <c r="H74" i="2"/>
  <c r="H75" i="2"/>
  <c r="E76" i="2" s="1"/>
  <c r="H76" i="2" s="1"/>
  <c r="H79" i="2"/>
  <c r="H80" i="2"/>
  <c r="H81" i="2"/>
  <c r="H82" i="2"/>
  <c r="H83" i="2"/>
  <c r="H84" i="2"/>
  <c r="H85" i="2"/>
  <c r="H86" i="2"/>
  <c r="H87" i="2"/>
  <c r="H88" i="2"/>
  <c r="H89" i="2"/>
  <c r="H90" i="2"/>
  <c r="H95" i="2"/>
  <c r="H96" i="2" s="1"/>
  <c r="H98" i="2"/>
  <c r="H99" i="2"/>
  <c r="H100" i="2" s="1"/>
  <c r="H101" i="2" s="1"/>
  <c r="H104" i="2"/>
  <c r="H105" i="2"/>
  <c r="H106" i="2"/>
  <c r="H107" i="2"/>
  <c r="H108" i="2"/>
  <c r="H111" i="2"/>
  <c r="H112" i="2"/>
  <c r="H113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32" i="2"/>
  <c r="H133" i="2"/>
  <c r="H134" i="2"/>
  <c r="H135" i="2"/>
  <c r="H138" i="2"/>
  <c r="H139" i="2"/>
  <c r="H140" i="2"/>
  <c r="H145" i="2"/>
  <c r="H146" i="2"/>
  <c r="H150" i="2"/>
  <c r="H151" i="2" s="1"/>
  <c r="H153" i="2"/>
  <c r="H154" i="2"/>
  <c r="H160" i="2"/>
  <c r="H161" i="2"/>
  <c r="C26" i="1"/>
  <c r="C25" i="1"/>
  <c r="C23" i="1"/>
  <c r="C22" i="1"/>
  <c r="C21" i="1"/>
  <c r="C20" i="1"/>
  <c r="C19" i="1"/>
  <c r="C14" i="1"/>
  <c r="E147" i="2" l="1"/>
  <c r="H147" i="2" s="1"/>
  <c r="H148" i="2" s="1"/>
  <c r="H156" i="2" s="1"/>
  <c r="H69" i="2"/>
  <c r="H70" i="2" s="1"/>
  <c r="H162" i="2"/>
  <c r="H163" i="2" s="1"/>
  <c r="H136" i="2"/>
  <c r="H114" i="2"/>
  <c r="H109" i="2"/>
  <c r="H22" i="2"/>
  <c r="H60" i="2" s="1"/>
  <c r="H31" i="2"/>
  <c r="H128" i="2"/>
  <c r="H50" i="2"/>
  <c r="H77" i="2"/>
  <c r="H141" i="2"/>
  <c r="H91" i="2"/>
  <c r="H38" i="2"/>
  <c r="H43" i="17"/>
  <c r="H44" i="17" s="1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D8" i="17"/>
  <c r="H45" i="16"/>
  <c r="H46" i="16" s="1"/>
  <c r="H42" i="16"/>
  <c r="H43" i="16" s="1"/>
  <c r="H39" i="16"/>
  <c r="H38" i="16"/>
  <c r="H37" i="16"/>
  <c r="H36" i="16"/>
  <c r="H35" i="16"/>
  <c r="H34" i="16"/>
  <c r="H33" i="16"/>
  <c r="H32" i="16"/>
  <c r="H31" i="16"/>
  <c r="H30" i="16"/>
  <c r="H29" i="16"/>
  <c r="H26" i="16"/>
  <c r="H25" i="16"/>
  <c r="H22" i="16"/>
  <c r="H21" i="16"/>
  <c r="H20" i="16"/>
  <c r="H19" i="16"/>
  <c r="H18" i="16"/>
  <c r="H17" i="16"/>
  <c r="H14" i="16"/>
  <c r="H13" i="16"/>
  <c r="D8" i="16"/>
  <c r="H14" i="3"/>
  <c r="H173" i="3"/>
  <c r="H174" i="3" s="1"/>
  <c r="H170" i="3"/>
  <c r="H169" i="3"/>
  <c r="H166" i="3"/>
  <c r="H165" i="3"/>
  <c r="H164" i="3"/>
  <c r="H163" i="3"/>
  <c r="H162" i="3"/>
  <c r="H161" i="3"/>
  <c r="H157" i="3"/>
  <c r="H156" i="3"/>
  <c r="H153" i="3"/>
  <c r="H152" i="3"/>
  <c r="H149" i="3"/>
  <c r="H148" i="3"/>
  <c r="H147" i="3"/>
  <c r="H146" i="3"/>
  <c r="H145" i="3"/>
  <c r="H144" i="3"/>
  <c r="H143" i="3"/>
  <c r="H142" i="3"/>
  <c r="H141" i="3"/>
  <c r="H140" i="3"/>
  <c r="H137" i="3"/>
  <c r="H136" i="3"/>
  <c r="H135" i="3"/>
  <c r="H134" i="3"/>
  <c r="H133" i="3"/>
  <c r="H132" i="3"/>
  <c r="H131" i="3"/>
  <c r="H130" i="3"/>
  <c r="H129" i="3"/>
  <c r="H126" i="3"/>
  <c r="H125" i="3"/>
  <c r="H124" i="3"/>
  <c r="H123" i="3"/>
  <c r="H122" i="3"/>
  <c r="H121" i="3"/>
  <c r="H120" i="3"/>
  <c r="H119" i="3"/>
  <c r="H118" i="3"/>
  <c r="H115" i="3"/>
  <c r="H114" i="3"/>
  <c r="H111" i="3"/>
  <c r="H110" i="3"/>
  <c r="H107" i="3"/>
  <c r="H106" i="3"/>
  <c r="H105" i="3"/>
  <c r="H102" i="3"/>
  <c r="H101" i="3"/>
  <c r="H100" i="3"/>
  <c r="H99" i="3"/>
  <c r="H98" i="3"/>
  <c r="H97" i="3"/>
  <c r="H94" i="3"/>
  <c r="H93" i="3"/>
  <c r="H90" i="3"/>
  <c r="H89" i="3"/>
  <c r="H88" i="3"/>
  <c r="H87" i="3"/>
  <c r="H86" i="3"/>
  <c r="H85" i="3"/>
  <c r="H84" i="3"/>
  <c r="H83" i="3"/>
  <c r="H82" i="3"/>
  <c r="H81" i="3"/>
  <c r="H80" i="3"/>
  <c r="H79" i="3"/>
  <c r="H75" i="3"/>
  <c r="H74" i="3"/>
  <c r="H72" i="3"/>
  <c r="H71" i="3"/>
  <c r="H70" i="3"/>
  <c r="H69" i="3"/>
  <c r="H67" i="3"/>
  <c r="H65" i="3"/>
  <c r="H64" i="3"/>
  <c r="H63" i="3"/>
  <c r="H62" i="3"/>
  <c r="H61" i="3"/>
  <c r="H58" i="3"/>
  <c r="H57" i="3"/>
  <c r="H56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6" i="3"/>
  <c r="H25" i="3"/>
  <c r="H24" i="3"/>
  <c r="H23" i="3"/>
  <c r="H22" i="3"/>
  <c r="H21" i="3"/>
  <c r="H20" i="3"/>
  <c r="H19" i="3"/>
  <c r="H18" i="3"/>
  <c r="H17" i="3"/>
  <c r="H16" i="3"/>
  <c r="H15" i="3"/>
  <c r="H142" i="2" l="1"/>
  <c r="H129" i="2"/>
  <c r="H92" i="2"/>
  <c r="H27" i="16"/>
  <c r="H23" i="16"/>
  <c r="H15" i="16"/>
  <c r="H159" i="3"/>
  <c r="H150" i="3"/>
  <c r="H116" i="3"/>
  <c r="H112" i="3"/>
  <c r="H40" i="16"/>
  <c r="H41" i="17"/>
  <c r="H171" i="3"/>
  <c r="H138" i="3"/>
  <c r="H54" i="3"/>
  <c r="H103" i="3"/>
  <c r="H108" i="3"/>
  <c r="H167" i="3"/>
  <c r="H59" i="3"/>
  <c r="H154" i="3"/>
  <c r="H127" i="3"/>
  <c r="H77" i="3"/>
  <c r="H91" i="3"/>
  <c r="H95" i="3"/>
  <c r="H27" i="3"/>
  <c r="H157" i="2" l="1"/>
  <c r="H164" i="2" s="1"/>
  <c r="H47" i="16"/>
  <c r="C16" i="1" s="1"/>
  <c r="H45" i="17"/>
  <c r="C17" i="1" s="1"/>
  <c r="H175" i="3"/>
  <c r="C15" i="1" s="1"/>
  <c r="H147" i="6" l="1"/>
  <c r="H146" i="6"/>
  <c r="H145" i="6"/>
  <c r="H144" i="6"/>
  <c r="H143" i="6"/>
  <c r="H142" i="6"/>
  <c r="H141" i="6"/>
  <c r="H140" i="6"/>
  <c r="H139" i="6"/>
  <c r="H138" i="6"/>
  <c r="H137" i="6"/>
  <c r="H133" i="6"/>
  <c r="H132" i="6"/>
  <c r="H131" i="6"/>
  <c r="H130" i="6"/>
  <c r="H129" i="6"/>
  <c r="H128" i="6"/>
  <c r="H127" i="6"/>
  <c r="H126" i="6"/>
  <c r="H125" i="6"/>
  <c r="H124" i="6"/>
  <c r="H120" i="6"/>
  <c r="H119" i="6"/>
  <c r="H118" i="6"/>
  <c r="H117" i="6"/>
  <c r="H116" i="6"/>
  <c r="H115" i="6"/>
  <c r="H114" i="6"/>
  <c r="H113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6" i="6"/>
  <c r="H55" i="6"/>
  <c r="H54" i="6"/>
  <c r="H53" i="6"/>
  <c r="H52" i="6"/>
  <c r="H51" i="6"/>
  <c r="H50" i="6"/>
  <c r="H46" i="6"/>
  <c r="H45" i="6"/>
  <c r="H44" i="6"/>
  <c r="H43" i="6"/>
  <c r="H42" i="6"/>
  <c r="H41" i="6"/>
  <c r="H36" i="6"/>
  <c r="H35" i="6"/>
  <c r="H32" i="6"/>
  <c r="H33" i="6" s="1"/>
  <c r="H28" i="6"/>
  <c r="H30" i="6" s="1"/>
  <c r="H25" i="6"/>
  <c r="H24" i="6"/>
  <c r="H22" i="6"/>
  <c r="H21" i="6"/>
  <c r="H20" i="6"/>
  <c r="H19" i="6"/>
  <c r="H18" i="6"/>
  <c r="H17" i="6"/>
  <c r="H16" i="6"/>
  <c r="H14" i="6"/>
  <c r="E134" i="6" l="1"/>
  <c r="H134" i="6" s="1"/>
  <c r="H135" i="6" s="1"/>
  <c r="E121" i="6"/>
  <c r="H121" i="6" s="1"/>
  <c r="H122" i="6" s="1"/>
  <c r="E77" i="6"/>
  <c r="H77" i="6" s="1"/>
  <c r="H78" i="6" s="1"/>
  <c r="E57" i="6"/>
  <c r="H57" i="6" s="1"/>
  <c r="H58" i="6" s="1"/>
  <c r="H47" i="6"/>
  <c r="H48" i="6" s="1"/>
  <c r="H37" i="6"/>
  <c r="H26" i="6"/>
  <c r="E110" i="6"/>
  <c r="H110" i="6" s="1"/>
  <c r="H111" i="6" s="1"/>
  <c r="E148" i="6"/>
  <c r="H148" i="6" s="1"/>
  <c r="H149" i="6" s="1"/>
  <c r="H38" i="6" l="1"/>
  <c r="H150" i="6"/>
  <c r="H151" i="6" s="1"/>
  <c r="C18" i="1" s="1"/>
  <c r="F18" i="1" s="1"/>
  <c r="E18" i="1" s="1"/>
  <c r="H16" i="15" l="1"/>
  <c r="H15" i="15"/>
  <c r="H14" i="15"/>
  <c r="H12" i="15"/>
  <c r="H13" i="15" l="1"/>
  <c r="H17" i="15" s="1"/>
  <c r="D7" i="15"/>
  <c r="C12" i="1" l="1"/>
  <c r="F12" i="1" s="1"/>
  <c r="E12" i="1" s="1"/>
  <c r="H54" i="12"/>
  <c r="H49" i="12"/>
  <c r="H50" i="12" s="1"/>
  <c r="H43" i="12"/>
  <c r="H38" i="12"/>
  <c r="H30" i="12"/>
  <c r="H44" i="12" l="1"/>
  <c r="H55" i="12" s="1"/>
  <c r="D8" i="2"/>
  <c r="C24" i="1" l="1"/>
  <c r="C13" i="1" l="1"/>
  <c r="F13" i="1" s="1"/>
  <c r="E13" i="1" s="1"/>
  <c r="E27" i="1" s="1"/>
  <c r="C27" i="1" l="1"/>
  <c r="F27" i="1"/>
</calcChain>
</file>

<file path=xl/sharedStrings.xml><?xml version="1.0" encoding="utf-8"?>
<sst xmlns="http://schemas.openxmlformats.org/spreadsheetml/2006/main" count="2989" uniqueCount="1247">
  <si>
    <t xml:space="preserve">Rekapitulačná tabuľka </t>
  </si>
  <si>
    <t>Stavebné objekty:</t>
  </si>
  <si>
    <t>Kanalizačná prípojka</t>
  </si>
  <si>
    <t>SO 01 - Technologické centrum</t>
  </si>
  <si>
    <t>SO 02 - Spevnené plochy</t>
  </si>
  <si>
    <t>Energovod</t>
  </si>
  <si>
    <t>Požiarný vodovod</t>
  </si>
  <si>
    <t>Vodovodná prípojka</t>
  </si>
  <si>
    <t>Sadové úpravy</t>
  </si>
  <si>
    <t>Daždová záhrada</t>
  </si>
  <si>
    <t xml:space="preserve">   Búracie práce</t>
  </si>
  <si>
    <t xml:space="preserve">   Zdravotechnické inštalácie a Ústredné vykurovanie</t>
  </si>
  <si>
    <t>Daždová kanalizácia - napojenie na daždovu záhradu</t>
  </si>
  <si>
    <t>Odberateľ: Súkromná stredná odborná škola DSA, Koniareková 17, 918 50 Trnava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</si>
  <si>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</si>
  <si>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</si>
  <si>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</si>
  <si>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</si>
  <si>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</si>
  <si>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</si>
  <si>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</si>
  <si>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Ing. arch. Peter Serfözö 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</si>
  <si>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</si>
  <si>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</si>
  <si>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</si>
  <si>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</si>
  <si>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</si>
  <si>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</si>
  <si>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</si>
  <si>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</si>
  <si>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</si>
  <si>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 : 20GL39 - Technologické centrum DSA, Trnava</t>
  </si>
  <si>
    <t>VF</t>
  </si>
  <si>
    <t>Objekt : SO 01 - Technologické centrum</t>
  </si>
  <si>
    <t>N</t>
  </si>
  <si>
    <t>Kód položky</t>
  </si>
  <si>
    <t>%</t>
  </si>
  <si>
    <t>PRÁCE A DODÁVKY HSV</t>
  </si>
  <si>
    <t>1 - ZEMNE PRÁCE</t>
  </si>
  <si>
    <t>272</t>
  </si>
  <si>
    <t>131301101</t>
  </si>
  <si>
    <t>Hĺbenie jám nezapaž. v horn. tr. 4 do 100 m3</t>
  </si>
  <si>
    <t>m3</t>
  </si>
  <si>
    <t>131301109</t>
  </si>
  <si>
    <t>Príplatok za lepivosť horniny tr.4</t>
  </si>
  <si>
    <t>132301201</t>
  </si>
  <si>
    <t>Hĺbenie rýh šírka do 2 m v horn. tr. 4 do 100 m3</t>
  </si>
  <si>
    <t>132301209</t>
  </si>
  <si>
    <t>Príplatok za lepivosť horniny tr.4 v rýhach š. do 200 cm</t>
  </si>
  <si>
    <t>162201101</t>
  </si>
  <si>
    <t>Vodorovné premiestnenie výkopu do 20 m horn. tr. 1-4</t>
  </si>
  <si>
    <t>162601101</t>
  </si>
  <si>
    <t>Vodorovné premiestnenie výkopu do 4000 m horn. tr. 1-4</t>
  </si>
  <si>
    <t>167101102</t>
  </si>
  <si>
    <t>Nakladanie výkopku nad 100 m3 v horn. tr. 1-4</t>
  </si>
  <si>
    <t>001</t>
  </si>
  <si>
    <t>171201202</t>
  </si>
  <si>
    <t>Uloženie sypaniny na skládky nad 100 do 1 000 m3</t>
  </si>
  <si>
    <t>1 - ZEMNE PRÁCE spolu:</t>
  </si>
  <si>
    <t>2 - ZÁKLADY</t>
  </si>
  <si>
    <t>002</t>
  </si>
  <si>
    <t>216311112</t>
  </si>
  <si>
    <t>Ochranná vrstva z betónu C16/20 hr. do 15 cm</t>
  </si>
  <si>
    <t>271571111</t>
  </si>
  <si>
    <t>Vankúš pod základy zo štrkopiesku triedeného</t>
  </si>
  <si>
    <t>011</t>
  </si>
  <si>
    <t>275321411</t>
  </si>
  <si>
    <t>Základové pätky zo železobetónu tr. C25/30</t>
  </si>
  <si>
    <t>275351217</t>
  </si>
  <si>
    <t>Debnenie základových pätiek drevené tradičné, zhotovenie</t>
  </si>
  <si>
    <t>m2</t>
  </si>
  <si>
    <t>275351218</t>
  </si>
  <si>
    <t>Debnenie základových pätiek drevené tradičné, odstránenie</t>
  </si>
  <si>
    <t>275361821</t>
  </si>
  <si>
    <t>Výstuž základových pätiek BSt 500 (10505)</t>
  </si>
  <si>
    <t>t</t>
  </si>
  <si>
    <t>289970111</t>
  </si>
  <si>
    <t>2 - ZÁKLADY spolu:</t>
  </si>
  <si>
    <t>3 - ZVISLÉ A KOMPLETNÉ KONŠTRUKCIE</t>
  </si>
  <si>
    <t>311321411</t>
  </si>
  <si>
    <t>Nadzákladové múry nosné zo železobetónu tr. C25/30</t>
  </si>
  <si>
    <t>311351101</t>
  </si>
  <si>
    <t>Debnenie nadzákladových múrov nosných 1-stranné zhotovenie</t>
  </si>
  <si>
    <t>311351102</t>
  </si>
  <si>
    <t>Debnenie nadzákladových múrov nosných 1-stranné odstránenie</t>
  </si>
  <si>
    <t>311361821</t>
  </si>
  <si>
    <t>Výstuž nadzákladových múrov nosných BSt 500 (10505)</t>
  </si>
  <si>
    <t>317161112</t>
  </si>
  <si>
    <t>Preklady keramické  120/65/1250 mm</t>
  </si>
  <si>
    <t>kus</t>
  </si>
  <si>
    <t>3 - ZVISLÉ A KOMPLETNÉ KONŠTRUKCIE spolu:</t>
  </si>
  <si>
    <t>6 - ÚPRAVY POVRCHOV, PODLAHY, VÝPLNE</t>
  </si>
  <si>
    <t>014</t>
  </si>
  <si>
    <t>612462517</t>
  </si>
  <si>
    <t>Penetračný náter, vnútorný aj vonkajší pod maľovku</t>
  </si>
  <si>
    <t>622467124</t>
  </si>
  <si>
    <t>Vonk. omietka vápennocementová stien jadrová (hrubá) hr. 15 mm</t>
  </si>
  <si>
    <t>622467142</t>
  </si>
  <si>
    <t>Vonk. omietka vápennocementová stien štuková (jemná) hr. 3 mm</t>
  </si>
  <si>
    <t>622481118</t>
  </si>
  <si>
    <t>Potiahnutie vonk. stien sklovláknitým pletivom vtlačeným do tmelu</t>
  </si>
  <si>
    <t>625258110</t>
  </si>
  <si>
    <t>631325711</t>
  </si>
  <si>
    <t>631318315</t>
  </si>
  <si>
    <t>Úprava povrchu bet. podláh vsypovou zmesou</t>
  </si>
  <si>
    <t>632433350</t>
  </si>
  <si>
    <t>Poter betónový samonivelizačný hr. do 30 mm</t>
  </si>
  <si>
    <t>231</t>
  </si>
  <si>
    <t>1804051ZS</t>
  </si>
  <si>
    <t>d+m zelená strecha - extenzívna zeleň</t>
  </si>
  <si>
    <t>6315710ZS</t>
  </si>
  <si>
    <t>d+m zelená strecha - vegetačna, drenážna, hydroakumulačná vrstva vr. geotextílie a iného príslušenstva k ZS</t>
  </si>
  <si>
    <t>6 - ÚPRAVY POVRCHOV, PODLAHY, VÝPLNE spolu:</t>
  </si>
  <si>
    <t>9 - OSTATNÉ KONŠTRUKCIE A PRÁCE</t>
  </si>
  <si>
    <t>003</t>
  </si>
  <si>
    <t>941944041</t>
  </si>
  <si>
    <t>Montáž lešenia ľahk. radového bez podláh š.do 1,2 m v. do 10 m</t>
  </si>
  <si>
    <t>941944291</t>
  </si>
  <si>
    <t>Príplatok za prvý a každý ďalší mesiac použitia lešenia k pol. -4041</t>
  </si>
  <si>
    <t>941944841</t>
  </si>
  <si>
    <t>Demontáž lešenia ľahk. radového bez podláh š.do 1,2 m v. do 10 m</t>
  </si>
  <si>
    <t>941955003</t>
  </si>
  <si>
    <t>Lešenie ľahké prac. pomocné výš. podlahy do 2,5 m</t>
  </si>
  <si>
    <t>952901111</t>
  </si>
  <si>
    <t>Vyčistenie budov byt. alebo občian. výstavby pri výške podlažia do 4 m</t>
  </si>
  <si>
    <t>013</t>
  </si>
  <si>
    <t>979131413</t>
  </si>
  <si>
    <t>Poplatok za ulož.a znešk.stav.odp na urč.sklád.-hlušina a kamenivo "O"-ost.odpad</t>
  </si>
  <si>
    <t>998022021</t>
  </si>
  <si>
    <t>Presun hmôt pre haly montované výšky do 20 m</t>
  </si>
  <si>
    <t>9 - OSTATNÉ KONŠTRUKCIE A PRÁCE spolu:</t>
  </si>
  <si>
    <t>PRÁCE A DODÁVKY HSV spolu:</t>
  </si>
  <si>
    <t>PRÁCE A DODÁVKY PSV</t>
  </si>
  <si>
    <t>71 - IZOLÁCIE</t>
  </si>
  <si>
    <t>711 - Izolácie proti vode a vlhkosti</t>
  </si>
  <si>
    <t>711</t>
  </si>
  <si>
    <t>711106111</t>
  </si>
  <si>
    <t>711106112</t>
  </si>
  <si>
    <t>711132210</t>
  </si>
  <si>
    <t>711161330</t>
  </si>
  <si>
    <t>Izolácia proti zemnej vlhkosti vodorovná fólia PVC</t>
  </si>
  <si>
    <t>711161343</t>
  </si>
  <si>
    <t>Izolácia podkladná proti zemnej vlhkosti podlah pásom šírky 1,5 m</t>
  </si>
  <si>
    <t>998711201</t>
  </si>
  <si>
    <t>Presun hmôt pre izolácie proti vode v objektoch výšky do 6 m</t>
  </si>
  <si>
    <t>711 - Izolácie proti vode a vlhkosti spolu:</t>
  </si>
  <si>
    <t>712 - Povlakové krytiny</t>
  </si>
  <si>
    <t>712</t>
  </si>
  <si>
    <t>712374010</t>
  </si>
  <si>
    <t>S Zhotovenie povl. kryt. z geotextílie vodorovne alebo zvislo na strechy</t>
  </si>
  <si>
    <t>MAT</t>
  </si>
  <si>
    <t>693665120</t>
  </si>
  <si>
    <t>S Separačná geotextília 300g/m2</t>
  </si>
  <si>
    <t>7128617017</t>
  </si>
  <si>
    <t>S Zhotovenie povl. krytiny vytiahnutim na konštr. fóliou lepenou so zváranými spojmi</t>
  </si>
  <si>
    <t>6282E1802</t>
  </si>
  <si>
    <t>998712201</t>
  </si>
  <si>
    <t>Presun hmôt pre izolácie povlakové v objektoch výšky do 6 m</t>
  </si>
  <si>
    <t>712 - Povlakové krytiny spolu:</t>
  </si>
  <si>
    <t>713 - Izolácie tepelné</t>
  </si>
  <si>
    <t>713</t>
  </si>
  <si>
    <t>713121111</t>
  </si>
  <si>
    <t>Montáž tep. izolácie podláh 1 x položenie</t>
  </si>
  <si>
    <t>2831B0203</t>
  </si>
  <si>
    <t>Dosky izolačné z extrudovaného polystyrénu hr.50mm</t>
  </si>
  <si>
    <t>713131145</t>
  </si>
  <si>
    <t>Montáž tep. izol. stien a základov lepením bodovo rohoží, pásov dielcov, dosiek</t>
  </si>
  <si>
    <t>2831B0307</t>
  </si>
  <si>
    <t>713141110</t>
  </si>
  <si>
    <t>S Montáž tep. izolácie striech, položenie na sucho</t>
  </si>
  <si>
    <t>2831BA224</t>
  </si>
  <si>
    <t>631411821</t>
  </si>
  <si>
    <t>7131622011</t>
  </si>
  <si>
    <t>S Montáž spádového klinu z extrud. polystyr. kladením voľne</t>
  </si>
  <si>
    <t>2831BA2021</t>
  </si>
  <si>
    <t>S Doska spádová Isover EPS 100S</t>
  </si>
  <si>
    <t>713191415</t>
  </si>
  <si>
    <t>S Položenie parozábrany z PE folie hr. 0,1m</t>
  </si>
  <si>
    <t>631520600</t>
  </si>
  <si>
    <t>998713201</t>
  </si>
  <si>
    <t>Presun hmôt pre izolácie tepelné v objektoch výšky do 6 m</t>
  </si>
  <si>
    <t>713 - Izolácie tepelné spolu:</t>
  </si>
  <si>
    <t>71 - IZOLÁCIE spolu:</t>
  </si>
  <si>
    <t>72 - ZDRAVOTNO - TECHNICKÉ INŠTALÁCIE</t>
  </si>
  <si>
    <t>722 - Vnútorný vodovod</t>
  </si>
  <si>
    <t>721</t>
  </si>
  <si>
    <t>722255555</t>
  </si>
  <si>
    <t>Prenosný hasiaci prístroj práškový 6kg</t>
  </si>
  <si>
    <t>ks</t>
  </si>
  <si>
    <t>722 - Vnútorný vodovod spolu:</t>
  </si>
  <si>
    <t>725 - Zariaďovacie predmety</t>
  </si>
  <si>
    <t>725249100</t>
  </si>
  <si>
    <t>998725201</t>
  </si>
  <si>
    <t>Presun hmôt pre zariaď. predmety v objektoch výšky do 6 m</t>
  </si>
  <si>
    <t>725 - Zariaďovacie predmety spolu:</t>
  </si>
  <si>
    <t>72 - ZDRAVOTNO - TECHNICKÉ INŠTALÁCIE spolu:</t>
  </si>
  <si>
    <t>76 - KONŠTRUKCIE</t>
  </si>
  <si>
    <t>763 - Konštrukcie  - drevostavby</t>
  </si>
  <si>
    <t>763</t>
  </si>
  <si>
    <t>763112114</t>
  </si>
  <si>
    <t>Priečky sadrokartónové W112 2x12,5 mm GKB 150 mm</t>
  </si>
  <si>
    <t>763123132</t>
  </si>
  <si>
    <t>Predsadená stena W625 12,5 mm 1xopláštená GKBI 112,5 mm</t>
  </si>
  <si>
    <t>763133110</t>
  </si>
  <si>
    <t>Podhľady sadr. D113 zaves. oceľ. konštr. v rov. CD, bez tep. izol. GKB 12,5 mm</t>
  </si>
  <si>
    <t>763182144</t>
  </si>
  <si>
    <t>Zárubne oceľové W112 výška do 2,75 m š. 900 mm hr. 150 mm</t>
  </si>
  <si>
    <t>998763201</t>
  </si>
  <si>
    <t>Presun hmôt pre drevostavby v objektoch výšky do 12 m</t>
  </si>
  <si>
    <t>763 - Konštrukcie  - drevostavby spolu:</t>
  </si>
  <si>
    <t>766 - Konštrukcie stolárske</t>
  </si>
  <si>
    <t>766</t>
  </si>
  <si>
    <t>766664121</t>
  </si>
  <si>
    <t>Montáž dvier kompl. 1-krídl. do 1m</t>
  </si>
  <si>
    <t>611655970</t>
  </si>
  <si>
    <t>Dvere drevené plné 70-100/197 cm, zámok obyčajný</t>
  </si>
  <si>
    <t>998766201</t>
  </si>
  <si>
    <t>Presun hmôt pre konštr. stolárske v objektoch výšky do 6 m</t>
  </si>
  <si>
    <t>766 - Konštrukcie stolárske spolu:</t>
  </si>
  <si>
    <t>767 - Konštrukcie doplnk. kovové stavebné</t>
  </si>
  <si>
    <t>767</t>
  </si>
  <si>
    <t>767113151</t>
  </si>
  <si>
    <t>D+M stien a priečok pre zaskl. z AL profilov RAL 7016 ozn. Ps1, Ps2, Ps3, Ps4, Ps5, Oi1</t>
  </si>
  <si>
    <t>767137615</t>
  </si>
  <si>
    <t>D+M dvier vchodových presklenných z Al - profilov RAL 7016 ozn.Oe1</t>
  </si>
  <si>
    <t>767392150</t>
  </si>
  <si>
    <t>S Montáž krytiny striech plechom tvarovaným pristrelením</t>
  </si>
  <si>
    <t>1383C0115</t>
  </si>
  <si>
    <t>S Trapézový plech TR 153 hr. 1,25mm</t>
  </si>
  <si>
    <t>767411125</t>
  </si>
  <si>
    <t>Montáž opláštenia sendvičovými stenovými panelmi so skrytým zámkom na oceľovú konštrukciu, hr. nad 100 do 150 mm</t>
  </si>
  <si>
    <t>5532A0115</t>
  </si>
  <si>
    <t>Panel sendvičový MW hr. 150 mm D1/15, skrytý spoj</t>
  </si>
  <si>
    <t>767425140</t>
  </si>
  <si>
    <t>Montáž opláštenia, oplechovanie plechom vonkajšie</t>
  </si>
  <si>
    <t>m</t>
  </si>
  <si>
    <t>767425141</t>
  </si>
  <si>
    <t>Montáž opláštenia, oplechovanie plechom vnútorné</t>
  </si>
  <si>
    <t>767616111</t>
  </si>
  <si>
    <t>D+M okien, z Al-profilov RAL 7016 ozn. O1,O2,O3</t>
  </si>
  <si>
    <t>767995109</t>
  </si>
  <si>
    <t>Montáž atypických stavebných doplnk. konštrukcií</t>
  </si>
  <si>
    <t>kg</t>
  </si>
  <si>
    <t>553000030</t>
  </si>
  <si>
    <t>Oceľové konštrukcie rámov dverí, okien, vnútorných presklenných stien</t>
  </si>
  <si>
    <t>998767201</t>
  </si>
  <si>
    <t>Presun hmôt pre kovové stav. doplnk. konštr. v objektoch výšky do 6 m</t>
  </si>
  <si>
    <t>767 - Konštrukcie doplnk. kovové stavebné spolu:</t>
  </si>
  <si>
    <t>76 - KONŠTRUKCIE spolu:</t>
  </si>
  <si>
    <t>77 - PODLAHY</t>
  </si>
  <si>
    <t>771 - Podlahy z dlaždíc  keramických</t>
  </si>
  <si>
    <t>771</t>
  </si>
  <si>
    <t>771575111</t>
  </si>
  <si>
    <t>Montáž podláh z dlaždíc keram. do tmelu</t>
  </si>
  <si>
    <t>597640481</t>
  </si>
  <si>
    <t>Dlaždica keramická - orientačná cena, podľa výberu</t>
  </si>
  <si>
    <t>771579791</t>
  </si>
  <si>
    <t>Prípl. za plochu do 5m2 jednotlivo pri montáži podláh keram.</t>
  </si>
  <si>
    <t>998771201</t>
  </si>
  <si>
    <t>Presun hmôt pre podlahy z dlaždíc v objektoch výšky do 6 m</t>
  </si>
  <si>
    <t>771 - Podlahy z dlaždíc  keramických spolu:</t>
  </si>
  <si>
    <t>777 - Podlahy zo syntetických hmôt</t>
  </si>
  <si>
    <t>773</t>
  </si>
  <si>
    <t>777611989</t>
  </si>
  <si>
    <t>Prebrúsenie a oprášenie povrchov sokla</t>
  </si>
  <si>
    <t>777615213</t>
  </si>
  <si>
    <t>Nátery betón. soklov epoxid. dvojnásobné Saduritom Z 1-A</t>
  </si>
  <si>
    <t>998777201</t>
  </si>
  <si>
    <t>Presun hmôt pre podlahy syntetické v objektoch výšky do 6 m</t>
  </si>
  <si>
    <t>777 - Podlahy zo syntetických hmôt spolu:</t>
  </si>
  <si>
    <t>77 - PODLAHY spolu:</t>
  </si>
  <si>
    <t>78 - DOKONČOVACIE PRÁCE</t>
  </si>
  <si>
    <t>781 - Obklady z obkladačiek a dosiek</t>
  </si>
  <si>
    <t>781415016</t>
  </si>
  <si>
    <t>Montáž obkladov vnút. z  keramických obklad. do tmelu</t>
  </si>
  <si>
    <t>597681111</t>
  </si>
  <si>
    <t>Keramické obkladačky - orientačná cena, podľa výberu</t>
  </si>
  <si>
    <t>998781201</t>
  </si>
  <si>
    <t>Presun hmôt pre obklady keramické v objektoch výšky do 6 m</t>
  </si>
  <si>
    <t>781 - Obklady z obkladačiek a dosiek spolu:</t>
  </si>
  <si>
    <t>783 - Nátery</t>
  </si>
  <si>
    <t>783</t>
  </si>
  <si>
    <t>783894613</t>
  </si>
  <si>
    <t>783 - Nátery spolu:</t>
  </si>
  <si>
    <t>784 - Maľby</t>
  </si>
  <si>
    <t>784</t>
  </si>
  <si>
    <t>784441110</t>
  </si>
  <si>
    <t>Maľba soklov - vonkajšia, farebná</t>
  </si>
  <si>
    <t>7844411100</t>
  </si>
  <si>
    <t>Maľba 1 farebná v miest. do 3,8m</t>
  </si>
  <si>
    <t>784 - Maľby spolu:</t>
  </si>
  <si>
    <t>78 - DOKONČOVACIE PRÁCE spolu:</t>
  </si>
  <si>
    <t>PRÁCE A DODÁVKY PSV spolu:</t>
  </si>
  <si>
    <t>PRÁCE A DODÁVKY M</t>
  </si>
  <si>
    <t>M43 - 172 Montáž oceľových konštrukcií</t>
  </si>
  <si>
    <t>943</t>
  </si>
  <si>
    <t>4306100111</t>
  </si>
  <si>
    <t>Výroba a montáž OK - S  235</t>
  </si>
  <si>
    <t>5530000211</t>
  </si>
  <si>
    <t>Dodávka OK - otryskanie SA 2,5; náter základný, vrchný</t>
  </si>
  <si>
    <t>M43 - 172 Montáž oceľových konštrukcií spolu:</t>
  </si>
  <si>
    <t>PRÁCE A DODÁVKY M spolu:</t>
  </si>
  <si>
    <t>Rozpočet celkom:</t>
  </si>
  <si>
    <t>Časť : Búracie práce</t>
  </si>
  <si>
    <t>113107321</t>
  </si>
  <si>
    <t>Odstránenie podkl. alebo krytov z kameniva drv. hr. do 10 cm</t>
  </si>
  <si>
    <t>odstránenie podkladov - pod miestom výstavby - rozšírenie + 2m</t>
  </si>
  <si>
    <t>113107332</t>
  </si>
  <si>
    <t>Odstránenie podkl. alebo krytov z betónu prost. hr. nad 10 do 15 cm</t>
  </si>
  <si>
    <t>121101102</t>
  </si>
  <si>
    <t>Odstránenie ornice s premiestnením do 100 m</t>
  </si>
  <si>
    <t>odstránenie ornice - pod miestom výstavby - rozšírenie až k chodníku</t>
  </si>
  <si>
    <t>182001111</t>
  </si>
  <si>
    <t>Plošná úprava terénu, nerovnosti do +-100 mm v rovine</t>
  </si>
  <si>
    <t>015</t>
  </si>
  <si>
    <t>966067111</t>
  </si>
  <si>
    <t>Rozobratie plotov v. do 250 cm z tyčí, lát, dosiek, plechu alebo drôt. pletiva</t>
  </si>
  <si>
    <t>979081111</t>
  </si>
  <si>
    <t>Odvoz sute a vybúraných hmôt na skládku do 1 km</t>
  </si>
  <si>
    <t>979081121</t>
  </si>
  <si>
    <t>Odvoz sute a vybúraných hmôt na skládku každý ďalší 1 km</t>
  </si>
  <si>
    <t>979087212</t>
  </si>
  <si>
    <t>Nakladanie sute na dopravný prostriedok</t>
  </si>
  <si>
    <t>979131409</t>
  </si>
  <si>
    <t>Poplatok za ulož.a znešk.staveb.sute na vymedzených skládkach "O"-ostatný odpad</t>
  </si>
  <si>
    <t>Rozvádzač HR</t>
  </si>
  <si>
    <t>Objekt : Profesie: Zdravotechnické inštalácie a Ústredné vykurovanie</t>
  </si>
  <si>
    <t>132301101</t>
  </si>
  <si>
    <t>Hĺbenie rýh šírka do 60 cm v horn. tr. 4 do 100 m3</t>
  </si>
  <si>
    <t>výkop hĺbky 2m</t>
  </si>
  <si>
    <t>132301109</t>
  </si>
  <si>
    <t>Príplatok za lepivosť horniny tr.4 v rýhach š. do 60 cm</t>
  </si>
  <si>
    <t>174101101</t>
  </si>
  <si>
    <t>Zásyp zhutnený jám, rýh, šachiet alebo okolo objektu</t>
  </si>
  <si>
    <t>175101101</t>
  </si>
  <si>
    <t>Obsyp potrubia bez prehodenia sypaniny</t>
  </si>
  <si>
    <t>obsyp 0,3m</t>
  </si>
  <si>
    <t>175101109</t>
  </si>
  <si>
    <t>Obsyp potrubia príplatok za prehodenie sypaniny</t>
  </si>
  <si>
    <t>583336561</t>
  </si>
  <si>
    <t>Kamenivo ťažené hrubé 6-22</t>
  </si>
  <si>
    <t>4 - VODOROVNÉ KONŠTRUKCIE</t>
  </si>
  <si>
    <t>271</t>
  </si>
  <si>
    <t>451573111</t>
  </si>
  <si>
    <t>Lôžko pod potrubie, stoky v otvorenom výkope z piesku a štrkopiesku</t>
  </si>
  <si>
    <t>lôžko potrubie 0,15m</t>
  </si>
  <si>
    <t>4 - VODOROVNÉ KONŠTRUKCIE spolu:</t>
  </si>
  <si>
    <t>8 - RÚROVÉ VEDENIA</t>
  </si>
  <si>
    <t>892101111</t>
  </si>
  <si>
    <t>Skúška tesnosti kanalizačného potrubia DN do 200</t>
  </si>
  <si>
    <t>8 - RÚROVÉ VEDENIA spolu:</t>
  </si>
  <si>
    <t>998276101</t>
  </si>
  <si>
    <t>Presun hmôt pre potrubie z rúr plastových alebo sklolaminátových v otvorenom výkope</t>
  </si>
  <si>
    <t>PRÁCE A DODÁVKY INÉ</t>
  </si>
  <si>
    <t>OST</t>
  </si>
  <si>
    <t>10000001</t>
  </si>
  <si>
    <t>PRÁCE A DODÁVKY INÉ spolu:</t>
  </si>
  <si>
    <t>Objekt : SO 02 - Spevnené plochy</t>
  </si>
  <si>
    <t>215901101</t>
  </si>
  <si>
    <t>Zhutnenie podložia z hor. súdr. do 92%PS a nesúdr. Id do 0,8</t>
  </si>
  <si>
    <t>289970110</t>
  </si>
  <si>
    <t>5 - KOMUNIKÁCIE</t>
  </si>
  <si>
    <t>221</t>
  </si>
  <si>
    <t>564801112</t>
  </si>
  <si>
    <t>Podklad zo štrkodrte hr. 40 mm</t>
  </si>
  <si>
    <t>564841112</t>
  </si>
  <si>
    <t>Podklad zo štrkodrte hr. 130 mm</t>
  </si>
  <si>
    <t>564851111</t>
  </si>
  <si>
    <t>Podklad zo štrkodrte hr. 150 mm</t>
  </si>
  <si>
    <t>596811111</t>
  </si>
  <si>
    <t>Kladenie betónovej dlažby pre chodcov do lôžka z kameniva ťaženého</t>
  </si>
  <si>
    <t>592480855</t>
  </si>
  <si>
    <t>Dlaždice betón. protišmyková, mrazuvzdorná hr.80mm</t>
  </si>
  <si>
    <t>5 - KOMUNIKÁCIE spolu:</t>
  </si>
  <si>
    <t>917832111</t>
  </si>
  <si>
    <t>Osad. chodník. obrubníka betón. stojatého bez opory do lôžka z betónu tr. C 12/15</t>
  </si>
  <si>
    <t>5921B0121</t>
  </si>
  <si>
    <t>Obrubník parkový 50x20x5cm sivý</t>
  </si>
  <si>
    <t>918101111</t>
  </si>
  <si>
    <t>Lôžko pod obrubníky, krajníky, obruby z betónu tr. C 12/15</t>
  </si>
  <si>
    <t>998222012</t>
  </si>
  <si>
    <t>Presun hmôt na spevnených plochách s krytom z kameniva</t>
  </si>
  <si>
    <t>Objekt : Vodovodná prípojka</t>
  </si>
  <si>
    <t>výkop hĺbky 2,0m</t>
  </si>
  <si>
    <t>obsyp 0,2m</t>
  </si>
  <si>
    <t>871161129</t>
  </si>
  <si>
    <t>Montáž potrubia z tlakových rúrok polyetylénových d 32</t>
  </si>
  <si>
    <t>2861A0204</t>
  </si>
  <si>
    <t>Potrubie HDPE D32 x 3</t>
  </si>
  <si>
    <t>892233111</t>
  </si>
  <si>
    <t>Preplachovanie a dezinfekcia vodovodného potrubia DN 40-70</t>
  </si>
  <si>
    <t>892241111</t>
  </si>
  <si>
    <t>Tlaková skúška vodovodného potrubia DN do 80</t>
  </si>
  <si>
    <t>899731101</t>
  </si>
  <si>
    <t>Uloženie výstražná PVC fólia-biela vodovod hr.0,3mm, š.200 mm na obsyp</t>
  </si>
  <si>
    <t>731</t>
  </si>
  <si>
    <t>733191112</t>
  </si>
  <si>
    <t>Manžety prestupové pre rúrky do DN 32</t>
  </si>
  <si>
    <t>975151105</t>
  </si>
  <si>
    <t>Jadrové vrty diamantovými korunkami do D 50 mm do stien železobetónových</t>
  </si>
  <si>
    <t>cm</t>
  </si>
  <si>
    <t xml:space="preserve">272 - Vedenia rúrové vonkajšie </t>
  </si>
  <si>
    <t>803221010</t>
  </si>
  <si>
    <t>Vyhľadávací vodič na potrubí z PE D do 150</t>
  </si>
  <si>
    <t>803222000</t>
  </si>
  <si>
    <t>Montáž vývodu signalizačného vodiča</t>
  </si>
  <si>
    <t>272 - Vedenia rúrové vonkajšie spolu:</t>
  </si>
  <si>
    <t>Napojenie na hlavný vodovodný rád</t>
  </si>
  <si>
    <t>-napojenie vo vodomernej šachte vsadením odbočky</t>
  </si>
  <si>
    <t>Objekt : Daždová kanalizácia -  napojenie na daždovú záhradu</t>
  </si>
  <si>
    <t>133301101</t>
  </si>
  <si>
    <t>Hĺbenie šachiet v horn. tr. 4 do 100 m3</t>
  </si>
  <si>
    <t>133301109</t>
  </si>
  <si>
    <t>211</t>
  </si>
  <si>
    <t>451315125</t>
  </si>
  <si>
    <t>Podkladná alebo výplňová vrstva z betónu tr. C 16/20 hr. do 150 mm</t>
  </si>
  <si>
    <t>betón 0,15m</t>
  </si>
  <si>
    <t>451576121</t>
  </si>
  <si>
    <t>Podkladná a výplňová vrstva zo štrkopiesku hr. do 100 mm</t>
  </si>
  <si>
    <t>lôžko 0,10m</t>
  </si>
  <si>
    <t>871313121</t>
  </si>
  <si>
    <t>Montáž potrubia z kanalizačných rúr z PVC v otvorenom výkope do 20% DN 150, tesnenie gum. krúžkami</t>
  </si>
  <si>
    <t>286158160</t>
  </si>
  <si>
    <t>Rúrka PVC DN 150</t>
  </si>
  <si>
    <t>894421112</t>
  </si>
  <si>
    <t>Osadenie prefabrikovaných šachiet do 4 t</t>
  </si>
  <si>
    <t>2865A2732</t>
  </si>
  <si>
    <t>Revízna šachta D425</t>
  </si>
  <si>
    <t>s poklopom DN600 400kN, so stupačkami</t>
  </si>
  <si>
    <t>Objekt : Požiarny vodovod</t>
  </si>
  <si>
    <t>852312121</t>
  </si>
  <si>
    <t>Montáž potrubia z rúr liatinových tlakových prírubových do 1 m v otvorenom výkope DN 150</t>
  </si>
  <si>
    <t>552521540</t>
  </si>
  <si>
    <t>Rúra liatinová tlaková prírubová DN 100 dĺžka 200</t>
  </si>
  <si>
    <t>857261121</t>
  </si>
  <si>
    <t>Montáž tvaroviek liatinových 1-osových na potrubí hrdlovom v otvorenom výkope DN 100</t>
  </si>
  <si>
    <t>2865A5727</t>
  </si>
  <si>
    <t>Prechod PP/liatinová rúra D110</t>
  </si>
  <si>
    <t>552557220</t>
  </si>
  <si>
    <t>Koleno prírubové pätka DN 100</t>
  </si>
  <si>
    <t>871251121</t>
  </si>
  <si>
    <t>Montáž potrubia z tlakových rúrok polyetylénových d 110</t>
  </si>
  <si>
    <t>2865F10021</t>
  </si>
  <si>
    <t>Rúra tlaková HDPE pre rozvod vody 110x4,2</t>
  </si>
  <si>
    <t>891261111</t>
  </si>
  <si>
    <t>Montáž vodovodných posúvačov v otvorenom výkope alebo šachte so zemnou súpravou DN 100</t>
  </si>
  <si>
    <t>422236480</t>
  </si>
  <si>
    <t>Posúvač PN16 DN 100</t>
  </si>
  <si>
    <t>891267211</t>
  </si>
  <si>
    <t>Montáž hydrantov nadzemných DN 100 dl. do 1500 mm</t>
  </si>
  <si>
    <t>4227B0116</t>
  </si>
  <si>
    <t>Hydrant nadzemný liatinový H3 DN 100/1,50m</t>
  </si>
  <si>
    <t>892271111</t>
  </si>
  <si>
    <t>Tlaková skúška vodovodného potrubia DN 100 alebo 125</t>
  </si>
  <si>
    <t>272 - Vedenia rúrové vonkajšie - plynovody</t>
  </si>
  <si>
    <t>272 - Vedenia rúrové vonkajšie - plynovody spolu:</t>
  </si>
  <si>
    <t>-vsadenie odbočky so z.s. s poklopom</t>
  </si>
  <si>
    <t>Objekt : Sadové úpravy</t>
  </si>
  <si>
    <t>253</t>
  </si>
  <si>
    <t>1121071111</t>
  </si>
  <si>
    <t>Výrub stromov d do 30cm s rezaním a odstránením konárov</t>
  </si>
  <si>
    <t>1121071112</t>
  </si>
  <si>
    <t>Výrub stromov d do 40cm s rezaním a odtránením konárov</t>
  </si>
  <si>
    <t>1121071113</t>
  </si>
  <si>
    <t>Výrub stromov d do 60cm s rezaním a odtránením konárov</t>
  </si>
  <si>
    <t>1223011011</t>
  </si>
  <si>
    <t>Odkopávky a prekopávky nezapaž. v horn. tr. 4 do 100 m3</t>
  </si>
  <si>
    <t>1623019141</t>
  </si>
  <si>
    <t>Príplatok k vodor. prem. kmeňov za kaž. ďal. 1 km</t>
  </si>
  <si>
    <t>1623019241</t>
  </si>
  <si>
    <t>Príplatok k vodor. prem. pňov stromov ďal. 1km</t>
  </si>
  <si>
    <t>162607111</t>
  </si>
  <si>
    <t>Vodor. premiestnenie výkop. horn. 1-4 6000 m</t>
  </si>
  <si>
    <t>162607119</t>
  </si>
  <si>
    <t>Príplatok ZKD 1000 m</t>
  </si>
  <si>
    <t>1671011011</t>
  </si>
  <si>
    <t>Nakladanie výkopku do 100 m3 v horn. tr. 1-4</t>
  </si>
  <si>
    <t>1804021111</t>
  </si>
  <si>
    <t>Založenie parkového trávnika výsevom v rovine</t>
  </si>
  <si>
    <t>1813011011</t>
  </si>
  <si>
    <t>Rozprestretie ornice, sklon do 1:5 do 500 m2 hr. do 10 cm</t>
  </si>
  <si>
    <t>1820011111</t>
  </si>
  <si>
    <t>1831011131</t>
  </si>
  <si>
    <t>Výkop jamiek bez výmeny pôdy, objemu 0,02-0,05 m3 v rovine pre kríky</t>
  </si>
  <si>
    <t>1831011141</t>
  </si>
  <si>
    <t>Výkop jamiek bez výmeny pôdy, objemu 0,05-0,125 m3 v rovine pre výsadbu stromov nižších</t>
  </si>
  <si>
    <t>1831011211</t>
  </si>
  <si>
    <t>Výkop jamiek bez výmeny pôdy, objemu 0,4-1 m3 v rovine pre výsadbu stromov</t>
  </si>
  <si>
    <t>1834031141</t>
  </si>
  <si>
    <t>Obrobenie pôdy kultivátorovaním v rovine</t>
  </si>
  <si>
    <t>1834031411</t>
  </si>
  <si>
    <t>Obrobenie pôdy rytím starého trávnika v rovine</t>
  </si>
  <si>
    <t>1834031531</t>
  </si>
  <si>
    <t>Obrobenie pôdy hrabaním v rovine 2x</t>
  </si>
  <si>
    <t>1834031611</t>
  </si>
  <si>
    <t>Obrobenie pôdy valcovaním v rovine</t>
  </si>
  <si>
    <t>1841021111</t>
  </si>
  <si>
    <t>Vysadenie kríkov s balom v rovine s vopred vyhĺbenou jamou so zaliatím</t>
  </si>
  <si>
    <t>1841021151</t>
  </si>
  <si>
    <t>Vysadenie stromov s balom v rovine s vopred vyhĺbenou jamou so zaliatím</t>
  </si>
  <si>
    <t>1842021111</t>
  </si>
  <si>
    <t>Ukotvenie drevín kolmi</t>
  </si>
  <si>
    <t>1848011211</t>
  </si>
  <si>
    <t>Ošetrenie vysadených drevín solitérnych v rovine</t>
  </si>
  <si>
    <t>1848021111</t>
  </si>
  <si>
    <t>Chem. odburinenie pôdy pred založením kultúry postrekom naširoko v rovine</t>
  </si>
  <si>
    <t>1849011111</t>
  </si>
  <si>
    <t>Osadenie kolov k drevine</t>
  </si>
  <si>
    <t>1849210961</t>
  </si>
  <si>
    <t>Mulčovanie vysadeních drevín hr. 100-150 mm v rovine</t>
  </si>
  <si>
    <t>1858021111</t>
  </si>
  <si>
    <t>Hnojenie rašelinou v rovine</t>
  </si>
  <si>
    <t>1858031111</t>
  </si>
  <si>
    <t>Ošetrenie trávnika v rovine</t>
  </si>
  <si>
    <t>bez ohľadu na spôsob založenia t.j. pokosenie so zhrabaním, naloženie zhrabky a odvoz so zložením</t>
  </si>
  <si>
    <t>1858043111</t>
  </si>
  <si>
    <t>Zálievka rastlín vodou, plocha jednotlivo</t>
  </si>
  <si>
    <t>1858511111</t>
  </si>
  <si>
    <t>Dovoz vody pre zálievku rastlín</t>
  </si>
  <si>
    <t>000</t>
  </si>
  <si>
    <t>1859999991</t>
  </si>
  <si>
    <t>Odstránenie pňa do d 30cm</t>
  </si>
  <si>
    <t>s odprataním dreva so zložením na hromady so zasypaním jamy doplnením zeminy a úpravou terénu</t>
  </si>
  <si>
    <t>1859999992</t>
  </si>
  <si>
    <t>Odstránenie pňa do d 40cm</t>
  </si>
  <si>
    <t>1859999993</t>
  </si>
  <si>
    <t>Odstránenie pňa do d 60cm</t>
  </si>
  <si>
    <t>9982313111</t>
  </si>
  <si>
    <t>Presun hmôt pre sadové úpravy do 5000 m vodorovne, bez zvislého presunu</t>
  </si>
  <si>
    <t>0057242001</t>
  </si>
  <si>
    <t>Zmes trávna parková</t>
  </si>
  <si>
    <t>0266192411</t>
  </si>
  <si>
    <t>Koly k stromom</t>
  </si>
  <si>
    <t>0266200001</t>
  </si>
  <si>
    <t>Mulčovacia textília</t>
  </si>
  <si>
    <t>0266200140</t>
  </si>
  <si>
    <t>Crataegus laevigata Paul s Scarlette</t>
  </si>
  <si>
    <t>0266200141</t>
  </si>
  <si>
    <t>Picea glauca conica</t>
  </si>
  <si>
    <t>0266200143</t>
  </si>
  <si>
    <t>Berberis thunbergi atropupurea nana</t>
  </si>
  <si>
    <t>0266200144</t>
  </si>
  <si>
    <t>Buddleia dev. Pink Delight</t>
  </si>
  <si>
    <t>0266200145</t>
  </si>
  <si>
    <t>Pennisetum compressum</t>
  </si>
  <si>
    <t>0266200146</t>
  </si>
  <si>
    <t>Juniperus sabina tamariscifolia</t>
  </si>
  <si>
    <t>0266200147</t>
  </si>
  <si>
    <t>1031120001</t>
  </si>
  <si>
    <t>Rašelina substrátová</t>
  </si>
  <si>
    <t>1037150001</t>
  </si>
  <si>
    <t>Mulčovací substrát</t>
  </si>
  <si>
    <t>Objekt : Kanalizačná prípojka</t>
  </si>
  <si>
    <t>výkop hĺbky 3,30m</t>
  </si>
  <si>
    <t>151101201</t>
  </si>
  <si>
    <t>Zhotovenie paženia stien výkopu príložné hl. do 4 m</t>
  </si>
  <si>
    <t>151101211</t>
  </si>
  <si>
    <t>Odstránenie paženia stien výkopu príložné hl. do 4 m</t>
  </si>
  <si>
    <t>2865A2731</t>
  </si>
  <si>
    <t>Revízna šachta D600</t>
  </si>
  <si>
    <t>899739107</t>
  </si>
  <si>
    <t>Montáž výstražnej PVC fólie-kanalizácia na obsyp</t>
  </si>
  <si>
    <t>Napojenie na do jestvujúcej šachty</t>
  </si>
  <si>
    <t>-nalepovacia tvarovka DN300/D200</t>
  </si>
  <si>
    <t>Objekt: Daždová záhrada</t>
  </si>
  <si>
    <t>1626011011</t>
  </si>
  <si>
    <t>1831011121</t>
  </si>
  <si>
    <t>Výkop jamiek bez výmeny pôdy, objemu 0,01-0,02 m3 v rovine</t>
  </si>
  <si>
    <t>1849210931</t>
  </si>
  <si>
    <t>Mulčovanie rastlín hr. 50-100 mm v rovine</t>
  </si>
  <si>
    <t>0266200131</t>
  </si>
  <si>
    <t>Aster novae - angliae</t>
  </si>
  <si>
    <t>0266200132</t>
  </si>
  <si>
    <t>Astilbe chinensis</t>
  </si>
  <si>
    <t>0266200133</t>
  </si>
  <si>
    <t>Myosotis palustris</t>
  </si>
  <si>
    <t>0266200134</t>
  </si>
  <si>
    <t>Osmunda regalis</t>
  </si>
  <si>
    <t>0266200135</t>
  </si>
  <si>
    <t>Liguralia The Rocket</t>
  </si>
  <si>
    <t>0266200136</t>
  </si>
  <si>
    <t>Juncus effusus</t>
  </si>
  <si>
    <t>0266200137</t>
  </si>
  <si>
    <t>Panicum virgatum</t>
  </si>
  <si>
    <t>0266200138</t>
  </si>
  <si>
    <t>Iris sibirica</t>
  </si>
  <si>
    <t>0266200139</t>
  </si>
  <si>
    <t>Iris pseucacorus</t>
  </si>
  <si>
    <t>Objekt : Energovod</t>
  </si>
  <si>
    <t>862180250</t>
  </si>
  <si>
    <t>Montáž predizol. systému (oceľová rúra, PUR pena, HDPE plášť) do 145°C, DN 25 mm, hr.st.2,6mm, zákl. izolácia</t>
  </si>
  <si>
    <t>862180320</t>
  </si>
  <si>
    <t>Montáž predizol. systému (oceľová rúra, PUR pena, HDPE plášť) do 145°C, DN 32 mm, hr.st.2,6mm, zákl. izolácia</t>
  </si>
  <si>
    <t>899731106</t>
  </si>
  <si>
    <t>Uloženie výstražná PVC fólia-zelená hr.0,3mm, š.200 mm na obsyp</t>
  </si>
  <si>
    <t>Napojenie - existujúci objekt - od hranice obvodovej steny</t>
  </si>
  <si>
    <t>Súpis - názov</t>
  </si>
  <si>
    <t>Cena bez DPH v EUR</t>
  </si>
  <si>
    <t>Sadzba
DPH %</t>
  </si>
  <si>
    <t>Cena DPH v EUR</t>
  </si>
  <si>
    <t>Akceptovaná zmluvná hodnota celkom:</t>
  </si>
  <si>
    <t>Všeobecné položky</t>
  </si>
  <si>
    <t>VEDĽAJŠIE ROZPOČTOVÉ NÁKLADY</t>
  </si>
  <si>
    <t>1001</t>
  </si>
  <si>
    <t>Zariadenie staveniska - zriadenie, prevádzka, odstránenie</t>
  </si>
  <si>
    <t>1003</t>
  </si>
  <si>
    <t>1004</t>
  </si>
  <si>
    <t>Porealizačné zameranie stavby</t>
  </si>
  <si>
    <t>1005</t>
  </si>
  <si>
    <t>Úradne osvedčené geom. plány za účelom vkladu na kataster</t>
  </si>
  <si>
    <t>Dokumentácia skutočného stavu</t>
  </si>
  <si>
    <t xml:space="preserve">272 4A9261   </t>
  </si>
  <si>
    <t xml:space="preserve">100 ks  </t>
  </si>
  <si>
    <t xml:space="preserve">283 771000   </t>
  </si>
  <si>
    <t xml:space="preserve">m       </t>
  </si>
  <si>
    <t xml:space="preserve">283 771020   </t>
  </si>
  <si>
    <t xml:space="preserve">283 771080   </t>
  </si>
  <si>
    <t xml:space="preserve">283 771120   </t>
  </si>
  <si>
    <t>713482121.S</t>
  </si>
  <si>
    <t>Montáž trubíc z PE, hr.15-20 mm,vnút.priemer do 38 mm</t>
  </si>
  <si>
    <t xml:space="preserve">99871-3202   </t>
  </si>
  <si>
    <t xml:space="preserve">Presun hmôt pre izolácie tepelné v objektoch výšky do 12 m                                                              </t>
  </si>
  <si>
    <t xml:space="preserve">%       </t>
  </si>
  <si>
    <t xml:space="preserve">713 - Izolácie tepelné  spolu: </t>
  </si>
  <si>
    <t>721 - Vnútorná kanalizácia</t>
  </si>
  <si>
    <t xml:space="preserve">72117-1105   </t>
  </si>
  <si>
    <t xml:space="preserve">Potrubie kanal. z PVC-U rúr hrdlových odpadné D 50x1,8                                                                  </t>
  </si>
  <si>
    <t xml:space="preserve">72117-1109   </t>
  </si>
  <si>
    <t xml:space="preserve">Potrubie kanal. z PVC-U rúr hrdlových odpadné D 110x2,2                                                                 </t>
  </si>
  <si>
    <t xml:space="preserve">72117-1112   </t>
  </si>
  <si>
    <t xml:space="preserve">Potrubie kanal. z PVC-U rúr hrdlových odpadné D 160/3,2                                                                 </t>
  </si>
  <si>
    <t xml:space="preserve">72119-4105   </t>
  </si>
  <si>
    <t xml:space="preserve">Vyvedenie a upevnenie kanal. výpustiek D 50x1.8                                                                         </t>
  </si>
  <si>
    <t xml:space="preserve">kus     </t>
  </si>
  <si>
    <t xml:space="preserve">72119-4109   </t>
  </si>
  <si>
    <t xml:space="preserve">Vyvedenie a upevnenie kanal. výpustiek D 110x2.3                                                                        </t>
  </si>
  <si>
    <t xml:space="preserve">72122-3418   </t>
  </si>
  <si>
    <t xml:space="preserve">Zápachové uzávery podlahové DN 100                                                                                      </t>
  </si>
  <si>
    <t xml:space="preserve">72127-3145   </t>
  </si>
  <si>
    <t xml:space="preserve">Ventilačné hlavice novodurové pr. 110/600                                                                               </t>
  </si>
  <si>
    <t xml:space="preserve">99872-1201   </t>
  </si>
  <si>
    <t xml:space="preserve">Presun hmôt pre vnút. kanalizáciu v objektoch výšky do 6 m                                                              </t>
  </si>
  <si>
    <t xml:space="preserve">721 - Vnútorná kanalizácia  spolu: </t>
  </si>
  <si>
    <t xml:space="preserve">72217-2222   </t>
  </si>
  <si>
    <t xml:space="preserve">72217-2224   </t>
  </si>
  <si>
    <t xml:space="preserve">72217-2226   </t>
  </si>
  <si>
    <t xml:space="preserve">72218-2112   </t>
  </si>
  <si>
    <t xml:space="preserve">72218-2113   </t>
  </si>
  <si>
    <t xml:space="preserve">72218-2114   </t>
  </si>
  <si>
    <t xml:space="preserve">72222-0111   </t>
  </si>
  <si>
    <t xml:space="preserve">72222-0112   </t>
  </si>
  <si>
    <t xml:space="preserve">72223-9102   </t>
  </si>
  <si>
    <t xml:space="preserve">422 3D0765   </t>
  </si>
  <si>
    <t xml:space="preserve">422 8A0604   </t>
  </si>
  <si>
    <t xml:space="preserve">426 1G0103   </t>
  </si>
  <si>
    <t xml:space="preserve">436 1B0305   </t>
  </si>
  <si>
    <t xml:space="preserve">484 9A406    </t>
  </si>
  <si>
    <t xml:space="preserve">484 K07416   </t>
  </si>
  <si>
    <t xml:space="preserve">551 2H1907   </t>
  </si>
  <si>
    <t xml:space="preserve">72229-0226   </t>
  </si>
  <si>
    <t xml:space="preserve">99872-2201   </t>
  </si>
  <si>
    <t xml:space="preserve">Potrubie z plastických rúrok PP DN 20x3,4 polyfúznym zváraním                                                           </t>
  </si>
  <si>
    <t xml:space="preserve">Potrubie z plastických rúrok PP DN 25x4,2 polyfúznym zváraním                                                           </t>
  </si>
  <si>
    <t xml:space="preserve">Potrubie z plastických rúrok PP DN 32x5,4 polyfúznym zváraním                                                           </t>
  </si>
  <si>
    <t xml:space="preserve">Arm. vod. s 1 závitom, nástenka K 247 pre výt. ventil G 1/2                                                             </t>
  </si>
  <si>
    <t xml:space="preserve">Arm. vod. s 1 závitom, nástenka K 247 pre výt. ventil G 3/4                                                             </t>
  </si>
  <si>
    <t xml:space="preserve">Montáž vodov. armatúr s 2 závitmi G 3/4                                                                                 </t>
  </si>
  <si>
    <t xml:space="preserve">Ventil guľový  - páka,  3/4"                                                                                            </t>
  </si>
  <si>
    <t xml:space="preserve">Čerpadlo cirkulačné typ 15-14 B                                                                                         </t>
  </si>
  <si>
    <t xml:space="preserve">Filter čistiaci G 3/4                                                                                                     </t>
  </si>
  <si>
    <t xml:space="preserve">Expanzomat TÚV + trubka                                                                                                 </t>
  </si>
  <si>
    <t xml:space="preserve">Ventil poistný pre TÚV 1/2"x3/4"                                                                                        </t>
  </si>
  <si>
    <t xml:space="preserve">Tlakové skúšky vodov. potrubia závitového do DN 50                                                                      </t>
  </si>
  <si>
    <t xml:space="preserve">Presun hmôt pre vnút. vodovod v objektoch výšky do 6 m                                                                  </t>
  </si>
  <si>
    <t xml:space="preserve">722 - Vnútorný vodovod  spolu: </t>
  </si>
  <si>
    <t xml:space="preserve">72511-9305   </t>
  </si>
  <si>
    <t xml:space="preserve">Montáž záchodovým mís kombinovaných                                                                                     </t>
  </si>
  <si>
    <t xml:space="preserve">súbor   </t>
  </si>
  <si>
    <t xml:space="preserve">72521-9401   </t>
  </si>
  <si>
    <t xml:space="preserve">Montáž umývadiel keramických so záp. uzáv. na skrutky                                                                   </t>
  </si>
  <si>
    <t xml:space="preserve">72529-1111   </t>
  </si>
  <si>
    <t xml:space="preserve">Montáž ostat. prísl. toal. dosky,mydel.vešiaka,držiaka                                                                  </t>
  </si>
  <si>
    <t xml:space="preserve">72531-9202   </t>
  </si>
  <si>
    <t xml:space="preserve">Príplatok za použitie silikónového tmelu 0,2 kg/kus                                                                     </t>
  </si>
  <si>
    <t xml:space="preserve">72533-9101   </t>
  </si>
  <si>
    <t xml:space="preserve">Montáž výleviek keramic., liat, a i. hmoty bez výtok armat. a splach nádrže                                             </t>
  </si>
  <si>
    <t xml:space="preserve">72553-9105   </t>
  </si>
  <si>
    <t xml:space="preserve">Montáž tlakových zásobníkov ostatných typov 160                                                                    </t>
  </si>
  <si>
    <t xml:space="preserve">72553-9108   </t>
  </si>
  <si>
    <t xml:space="preserve">Montáž poistného ventila k elektr. zásobníkom                                                                           </t>
  </si>
  <si>
    <t xml:space="preserve">72581-9402   </t>
  </si>
  <si>
    <t xml:space="preserve">Montáž ventilov rohových G 1/2                                                                                          </t>
  </si>
  <si>
    <t xml:space="preserve">72582-9601   </t>
  </si>
  <si>
    <t xml:space="preserve">Montáž batérie umývadlovej jednopákovej do 1 otvoru                                                                     </t>
  </si>
  <si>
    <t xml:space="preserve">72582-9701   </t>
  </si>
  <si>
    <t xml:space="preserve">Montáž batérie umývadlovej jednopákovej nástennej                                                                       </t>
  </si>
  <si>
    <t xml:space="preserve">541 2E0403   </t>
  </si>
  <si>
    <t xml:space="preserve">Ohrievač vody kombinovaný tlakový 120 lit                                                                               </t>
  </si>
  <si>
    <t xml:space="preserve">549 1A0102   </t>
  </si>
  <si>
    <t xml:space="preserve">Madlo k wc imobil.                                                                                                      </t>
  </si>
  <si>
    <t xml:space="preserve">pár     </t>
  </si>
  <si>
    <t xml:space="preserve">551 439700   </t>
  </si>
  <si>
    <t xml:space="preserve">Batéria umývadlová nástenná G 1/2 štandartná kvalita                                                                    </t>
  </si>
  <si>
    <t xml:space="preserve">551 440610   </t>
  </si>
  <si>
    <t xml:space="preserve">Batéria umývadlová stojanková G 1/2 štandartná kvalita                                                                  </t>
  </si>
  <si>
    <t xml:space="preserve">551 668190   </t>
  </si>
  <si>
    <t xml:space="preserve">551 F00102   </t>
  </si>
  <si>
    <t xml:space="preserve">551 F00205   </t>
  </si>
  <si>
    <t xml:space="preserve">642 1C9001   </t>
  </si>
  <si>
    <t xml:space="preserve">642 1K0121   </t>
  </si>
  <si>
    <t xml:space="preserve">Umývadlo pre imobil., biele                                                                                             </t>
  </si>
  <si>
    <t xml:space="preserve">642 1K0333   </t>
  </si>
  <si>
    <t xml:space="preserve">642 1K9002   </t>
  </si>
  <si>
    <t xml:space="preserve">642 3E0831   </t>
  </si>
  <si>
    <t xml:space="preserve">súprava </t>
  </si>
  <si>
    <t xml:space="preserve">642 3E1106   </t>
  </si>
  <si>
    <t xml:space="preserve">Misa kombinačná pre imobil.                                                                                             </t>
  </si>
  <si>
    <t xml:space="preserve">642 3E1251   </t>
  </si>
  <si>
    <t xml:space="preserve">Nádrž  s arm. k wc pre imobil.                                                                                          </t>
  </si>
  <si>
    <t xml:space="preserve">642 3E9001   </t>
  </si>
  <si>
    <t xml:space="preserve">642 3E9003   </t>
  </si>
  <si>
    <t xml:space="preserve">Sedadlo pre imobil.                                                                                                     </t>
  </si>
  <si>
    <t xml:space="preserve">642 3E9021   </t>
  </si>
  <si>
    <t xml:space="preserve">642 5D0104   </t>
  </si>
  <si>
    <t xml:space="preserve">642 7A0101   </t>
  </si>
  <si>
    <t xml:space="preserve">99872-5201   </t>
  </si>
  <si>
    <t xml:space="preserve">Presun hmôt pre zariaď. predmety v objektoch výšky do 6 m                                                               </t>
  </si>
  <si>
    <t xml:space="preserve">725 - Zariaďovacie predmety  spolu: </t>
  </si>
  <si>
    <t>733 - Rozvod potrubia</t>
  </si>
  <si>
    <t xml:space="preserve">73311-3113   </t>
  </si>
  <si>
    <t xml:space="preserve">Prípl. za zhotovenie prípojky z rúrok závitových DN 15                                                                  </t>
  </si>
  <si>
    <t xml:space="preserve">73311-3116   </t>
  </si>
  <si>
    <t xml:space="preserve">Prípl. za zhotovenie prípojky z rúrok závitových DN 32                                                                  </t>
  </si>
  <si>
    <t xml:space="preserve">73312-2203   </t>
  </si>
  <si>
    <t xml:space="preserve">Potrubie plasthliníkové spojované lisovaním DN 15                                                             </t>
  </si>
  <si>
    <t xml:space="preserve">73312-2204   </t>
  </si>
  <si>
    <t xml:space="preserve">Potrubie plasthliníkové spojované lisovaním DN 20                                                             </t>
  </si>
  <si>
    <t xml:space="preserve">73312-2205   </t>
  </si>
  <si>
    <t xml:space="preserve">Potrubie plasthliníkové spojované lisovaním DN 25                                                             </t>
  </si>
  <si>
    <t xml:space="preserve">73312-2206   </t>
  </si>
  <si>
    <t xml:space="preserve">Potrubie plasthliníkové spojované lisovaním DN 32                                                             </t>
  </si>
  <si>
    <t xml:space="preserve">286 3L2709   </t>
  </si>
  <si>
    <t xml:space="preserve">733191301  </t>
  </si>
  <si>
    <t>Tlaková skúška plastového potrubia do 32 mm</t>
  </si>
  <si>
    <t xml:space="preserve">99873-3203   </t>
  </si>
  <si>
    <t xml:space="preserve">Presun hmôt pre potrubie UK v objektoch  výšky do 24 m                                                                  </t>
  </si>
  <si>
    <t xml:space="preserve">733 - Rozvod potrubia  spolu: </t>
  </si>
  <si>
    <t>734 - Armatúry</t>
  </si>
  <si>
    <t xml:space="preserve">73420-9103   </t>
  </si>
  <si>
    <t xml:space="preserve">Montáž armatúr s jedným závitom G 1/2                                                                                   </t>
  </si>
  <si>
    <t xml:space="preserve">73420-9104   </t>
  </si>
  <si>
    <t xml:space="preserve">Montáž armatúr s jedným závitom G 3/4                                                                                   </t>
  </si>
  <si>
    <t xml:space="preserve">73420-9113   </t>
  </si>
  <si>
    <t xml:space="preserve">Montáž armatúr s dvoma závitmi G 1/2                                                                                    </t>
  </si>
  <si>
    <t xml:space="preserve">422 1D0172   </t>
  </si>
  <si>
    <t xml:space="preserve">422 3D0767   </t>
  </si>
  <si>
    <t xml:space="preserve">Ventil guľový  - páka,  1"1/4                                                                                       </t>
  </si>
  <si>
    <t xml:space="preserve">484 9A408    </t>
  </si>
  <si>
    <t xml:space="preserve">551 2D0550   </t>
  </si>
  <si>
    <t xml:space="preserve">551 2D1002   </t>
  </si>
  <si>
    <t xml:space="preserve">551 2G3004   </t>
  </si>
  <si>
    <t xml:space="preserve">Skrutkovanie svorné pre rúrku O16, poniklované                                                       </t>
  </si>
  <si>
    <t xml:space="preserve">73420-9116   </t>
  </si>
  <si>
    <t xml:space="preserve">Montáž armatúr s dvoma závitmi G 5/4                                                                                    </t>
  </si>
  <si>
    <t xml:space="preserve">99873-4203   </t>
  </si>
  <si>
    <t xml:space="preserve">Presun hmôt pre armatúry UK v objektoch  výšky do 24 m                                                                  </t>
  </si>
  <si>
    <t xml:space="preserve">734 - Armatúry  spolu: </t>
  </si>
  <si>
    <t>735 - Vykurovacie telesá</t>
  </si>
  <si>
    <t xml:space="preserve">73515-3300   </t>
  </si>
  <si>
    <t xml:space="preserve">Prípl. za odvzdušňovací ventil telies                                                                                   </t>
  </si>
  <si>
    <t xml:space="preserve">73515-8120   </t>
  </si>
  <si>
    <t xml:space="preserve">Vykur. telesá panel. 2 radové, tlak. skúšky telies vodou                                                                </t>
  </si>
  <si>
    <t xml:space="preserve">73515-9645   </t>
  </si>
  <si>
    <t xml:space="preserve">484 521311   </t>
  </si>
  <si>
    <t xml:space="preserve">Teleso vyh.doskové dvojité s 2xkonverkt. typ 21VK600/500                              </t>
  </si>
  <si>
    <t>484 5211312</t>
  </si>
  <si>
    <t>Teleso vyh.doskové dvojité s 2xkonverkt. typ 21VK600/600</t>
  </si>
  <si>
    <t>484 5211314</t>
  </si>
  <si>
    <t>Teleso vyh.doskové dvojité s 2xkonverkt. typ 21VK600/800</t>
  </si>
  <si>
    <t>484 5211315</t>
  </si>
  <si>
    <t>Teleso vyh.doskové dvojité s 2xkonverkt. typ 21VK600/900</t>
  </si>
  <si>
    <t>484 5211317</t>
  </si>
  <si>
    <t>Teleso vyh.doskové dvojité s 2xkonverkt. typ 21VK600/1100</t>
  </si>
  <si>
    <t>484 5211318</t>
  </si>
  <si>
    <t>Teleso vyh.doskové dvojité s 2xkonverkt. typ 21VK600/1200</t>
  </si>
  <si>
    <t>484 5211320</t>
  </si>
  <si>
    <t>Teleso vyh.doskové dvojité s 2xkonverkt. typ 21VK600/1400</t>
  </si>
  <si>
    <t xml:space="preserve">484 5211329  </t>
  </si>
  <si>
    <t>Teleso vyh.doskové dvojité s 2xkonverkt. typ 21VK600/2000</t>
  </si>
  <si>
    <t xml:space="preserve">99873-5202   </t>
  </si>
  <si>
    <t xml:space="preserve">Presun hmôt pre vykur. telesá UK v objektoch  výšky do 12 m                                                             </t>
  </si>
  <si>
    <t xml:space="preserve">735 - Vykurovacie telesá  spolu: </t>
  </si>
  <si>
    <t xml:space="preserve">PRÁCE A DODÁVKY PSV  spolu: </t>
  </si>
  <si>
    <t>súb.</t>
  </si>
  <si>
    <t>sub.</t>
  </si>
  <si>
    <t xml:space="preserve">   Elektroinštalácia</t>
  </si>
  <si>
    <t>Bleskozvod</t>
  </si>
  <si>
    <t xml:space="preserve">   Bleskozvod</t>
  </si>
  <si>
    <t xml:space="preserve">   NN prípojka</t>
  </si>
  <si>
    <t xml:space="preserve">Časť : Technologické centrum </t>
  </si>
  <si>
    <t>Objekt : Elektroinštalácie</t>
  </si>
  <si>
    <t>2101</t>
  </si>
  <si>
    <t>Rúrkové vedenia, krabice, svorkovnice</t>
  </si>
  <si>
    <t>921</t>
  </si>
  <si>
    <t>210010001</t>
  </si>
  <si>
    <t>Montáž el-inšt rúrky (plast) ohybná, pod omietku D16 (d13)mm</t>
  </si>
  <si>
    <t>345650I201</t>
  </si>
  <si>
    <t>210010003</t>
  </si>
  <si>
    <t>Montáž el-inšt rúrky (plast) ohybná, pod omietku D25 (d23)mm</t>
  </si>
  <si>
    <t>345650I203</t>
  </si>
  <si>
    <t>210010306</t>
  </si>
  <si>
    <t>Montáž krabice do dutých priečok 1-nás KP (68) bez zapojenia, prístrojová</t>
  </si>
  <si>
    <t>345601K003</t>
  </si>
  <si>
    <t>210010307</t>
  </si>
  <si>
    <t>Montáž krabice do dutých priečok 2-3-nás KP (68) bez zapojenia, prístrojová</t>
  </si>
  <si>
    <t>345601K220</t>
  </si>
  <si>
    <t>345601K230</t>
  </si>
  <si>
    <t>210010308</t>
  </si>
  <si>
    <t>Montáž krabice do dutých priečok 4-5-nás KP (68) bez zapojenia, prístrojová</t>
  </si>
  <si>
    <t>345601K242</t>
  </si>
  <si>
    <t>Krabica KP prístrojová 4-nás : KP 64/4L CA (283x71x45) pre duté priečky, modrá</t>
  </si>
  <si>
    <t>210010337</t>
  </si>
  <si>
    <t>Zapojenie kábla 3x 1,5-6mm2 v krabici, v bezskrutkovej svorkovnici</t>
  </si>
  <si>
    <t>345641G350</t>
  </si>
  <si>
    <t>Rúrkové vedenia, krabice, svorkovnice spolu:</t>
  </si>
  <si>
    <t>21016</t>
  </si>
  <si>
    <t>Podlahové krabice - zásuvk. rozvod ku prac. stolom</t>
  </si>
  <si>
    <t>210010462</t>
  </si>
  <si>
    <t>Montáž plastovej podlahovej krabice do betónu, vrátane prístrojových jednotiek, nad 6 prístrojov</t>
  </si>
  <si>
    <t>3456272L10</t>
  </si>
  <si>
    <t>3456272L12</t>
  </si>
  <si>
    <t>3456270L41</t>
  </si>
  <si>
    <t>3456270L42</t>
  </si>
  <si>
    <t>3456270L43</t>
  </si>
  <si>
    <t>210111012</t>
  </si>
  <si>
    <t>Montáž, zásuvka zapustená IP20-40, x-násobná 10/16A - 250V, priebežná</t>
  </si>
  <si>
    <t>345401L642</t>
  </si>
  <si>
    <t>922</t>
  </si>
  <si>
    <t>220301207</t>
  </si>
  <si>
    <t>Montáž, 1-nás zásuvka dátová RJ45, zapustená IP20</t>
  </si>
  <si>
    <t>374307L661</t>
  </si>
  <si>
    <t>3456272L11</t>
  </si>
  <si>
    <t>3456270L40</t>
  </si>
  <si>
    <t>3456270L44</t>
  </si>
  <si>
    <t>3456270L45</t>
  </si>
  <si>
    <t>210010107-P</t>
  </si>
  <si>
    <t>Montáž el-inšt kanála (plast) do betónovej podlahy</t>
  </si>
  <si>
    <t>345715L001</t>
  </si>
  <si>
    <t>345715L011</t>
  </si>
  <si>
    <t>211010010</t>
  </si>
  <si>
    <t>Osadenie plastovej "hmoždinky", vyvŕtanie diery D 8mm, do betónu, železobetónu, tvrdého kameňa</t>
  </si>
  <si>
    <t>345955K112</t>
  </si>
  <si>
    <t>Hmoždinka PA+kov : HN 8x45, nabíjacia so skrutkou</t>
  </si>
  <si>
    <t>Podlahové krabice - zásuvk. rozvod ku prac. stolom spolu:</t>
  </si>
  <si>
    <t>21021</t>
  </si>
  <si>
    <t>Káblové kanály a príslušenstvo</t>
  </si>
  <si>
    <t>210020311-P</t>
  </si>
  <si>
    <t>Montáž káblového žľabu, výška bočnice 100, š.300 (mm), vrátane kolien, T-kusov, s podperami, s vekom</t>
  </si>
  <si>
    <t>5534708E05-1</t>
  </si>
  <si>
    <t>5534748E19</t>
  </si>
  <si>
    <t>Káblové kanály a príslušenstvo spolu:</t>
  </si>
  <si>
    <t>2108</t>
  </si>
  <si>
    <t>Vodiče, šnúry, káble medené</t>
  </si>
  <si>
    <t>210880305</t>
  </si>
  <si>
    <t>Montáž, bezhalogénový kábel Cu 750V uložený pevne CXKE, CHKE, N2XH, NHXH 3x1,5</t>
  </si>
  <si>
    <t>341216E110</t>
  </si>
  <si>
    <t>341216E111</t>
  </si>
  <si>
    <t>210880306</t>
  </si>
  <si>
    <t>Montáž, bezhalogénový kábel Cu 750V uložený pevne CXKE, CHKE, N2XH, NHXH 3x2,5</t>
  </si>
  <si>
    <t>341216E120</t>
  </si>
  <si>
    <t>- zásuvkový rozvod</t>
  </si>
  <si>
    <t>- prívody pre strojné zariadenia EV3, EV5</t>
  </si>
  <si>
    <t>210880315</t>
  </si>
  <si>
    <t>Montáž, bezhalogénový kábel Cu 750V uložený pevne CXKE, CHKE, N2XH, NHXH 5x1,5</t>
  </si>
  <si>
    <t>341216E310</t>
  </si>
  <si>
    <t>210880316</t>
  </si>
  <si>
    <t>Montáž, bezhalogénový kábel Cu 750V uložený pevne CXKE, CHKE, N2XH, NHXH 5x2,5</t>
  </si>
  <si>
    <t>341216E320</t>
  </si>
  <si>
    <t>- prívody pre strojné zariadenia EV2, EV4, EV6</t>
  </si>
  <si>
    <t>210880317</t>
  </si>
  <si>
    <t>Montáž, bezhalogénový kábel Cu 750V uložený pevne CXKE, CHKE, N2XH, NHXH 5x4-6</t>
  </si>
  <si>
    <t>341216E330</t>
  </si>
  <si>
    <t>- prívody pre kompresor : EV1</t>
  </si>
  <si>
    <t>Vodiče, šnúry, káble medené spolu:</t>
  </si>
  <si>
    <t>21113</t>
  </si>
  <si>
    <t>Spínače 230V, IP20</t>
  </si>
  <si>
    <t>210110041</t>
  </si>
  <si>
    <t>Montáž, spínač zapustený IP20, rad.1</t>
  </si>
  <si>
    <t>345300L261</t>
  </si>
  <si>
    <t>345531L081</t>
  </si>
  <si>
    <t>210110043</t>
  </si>
  <si>
    <t>Montáž, spínač zapustený IP20, rad.5</t>
  </si>
  <si>
    <t>345313L261</t>
  </si>
  <si>
    <t>210110045</t>
  </si>
  <si>
    <t>Montáž, prepínač zapustený IP20, rad.6</t>
  </si>
  <si>
    <t>345324L261</t>
  </si>
  <si>
    <t>210110046</t>
  </si>
  <si>
    <t>Montáž, prepínač zapustený IP20, rad.7</t>
  </si>
  <si>
    <t>345327L261</t>
  </si>
  <si>
    <t>Spínače 230V, IP20 spolu:</t>
  </si>
  <si>
    <t>211132</t>
  </si>
  <si>
    <t>210110076</t>
  </si>
  <si>
    <t>Montáž, ovládania osvetlenia - snímač pohybu, vstavaný, stropný, nastavenie, IP20</t>
  </si>
  <si>
    <t>345446L004</t>
  </si>
  <si>
    <t>211132 spolu:</t>
  </si>
  <si>
    <t>21115</t>
  </si>
  <si>
    <t>Zásuvky 230V, IP20</t>
  </si>
  <si>
    <t>345401L261</t>
  </si>
  <si>
    <t>345532L081</t>
  </si>
  <si>
    <t>345533L081</t>
  </si>
  <si>
    <t>345534L081</t>
  </si>
  <si>
    <t>Zásuvky 230V, IP20 spolu:</t>
  </si>
  <si>
    <t>21117</t>
  </si>
  <si>
    <t>Zásuvky 230V, IP40-67</t>
  </si>
  <si>
    <t>210111022</t>
  </si>
  <si>
    <t>Montáž, zásuvka nástenná, zapustená IP40-44, x-násobná 10/16A - 250V, priebežná</t>
  </si>
  <si>
    <t>345420L021</t>
  </si>
  <si>
    <t>Zásuvky 230V, IP40-67 spolu:</t>
  </si>
  <si>
    <t>21119</t>
  </si>
  <si>
    <t>Ventilátory do WC</t>
  </si>
  <si>
    <t>210110190</t>
  </si>
  <si>
    <t>Montáž, zapojenie ventilátor kúpeľňový, WC</t>
  </si>
  <si>
    <t>429000103</t>
  </si>
  <si>
    <t>Ventilátor s čas. dobehom</t>
  </si>
  <si>
    <t>Ventilátory do WC spolu:</t>
  </si>
  <si>
    <t>2114</t>
  </si>
  <si>
    <t>Ovládacie, návestné a signálne prístroje</t>
  </si>
  <si>
    <t>210140455</t>
  </si>
  <si>
    <t>Montáž a zapojenie kompletných núdzových a požiarnych skriniek s tlačidlom</t>
  </si>
  <si>
    <t>357080N001</t>
  </si>
  <si>
    <t>Ovládacie, návestné a signálne prístroje spolu:</t>
  </si>
  <si>
    <t>2119</t>
  </si>
  <si>
    <t>Rozvádzače, rozvodné skrine, svorkovnice ...</t>
  </si>
  <si>
    <t>210190003</t>
  </si>
  <si>
    <t>Montáž rozvodnice do 100kg</t>
  </si>
  <si>
    <t>210190008</t>
  </si>
  <si>
    <t>Dokončovacie práce na rozvádzačoch 100-150kg</t>
  </si>
  <si>
    <t>357-HR</t>
  </si>
  <si>
    <t>210100004</t>
  </si>
  <si>
    <t>Ukončenie vodiča v rozvádzači, zapojenie 25 mm2</t>
  </si>
  <si>
    <t>210100144</t>
  </si>
  <si>
    <t>Ukončenie celoplastových káblov v rozvádzači na svorky, zapojenie 5x 1,5-2,5 mm2</t>
  </si>
  <si>
    <t>210100146</t>
  </si>
  <si>
    <t>Ukončenie celoplastových káblov v rozvádzači na svorky, zapojenie 5x 10-16 mm2</t>
  </si>
  <si>
    <t>210100160</t>
  </si>
  <si>
    <t>Ukončenie bezhalogénových káblov v rozvádzači na svorky, zapojenie 3x 1,5-2,5 mm2</t>
  </si>
  <si>
    <t>210100176</t>
  </si>
  <si>
    <t>Ukončenie bezhalogénových káblov v rozvádzači na svorky, zapojenie 5x 1,5-2,5 mm2</t>
  </si>
  <si>
    <t>210100177</t>
  </si>
  <si>
    <t>Ukončenie bezhalogénových káblov v rozvádzači na svorky, zapojenie 5x 4-6 mm2</t>
  </si>
  <si>
    <t>Rozvádzače, rozvodné skrine, svorkovnice ... spolu:</t>
  </si>
  <si>
    <t>2120</t>
  </si>
  <si>
    <t>Svietidlá a osvetľovacie zariadenia</t>
  </si>
  <si>
    <t>210200455</t>
  </si>
  <si>
    <t>Montáž, LED svietidlo, prisadené IP20-44, so senzorom, nastavenie časového intervalu</t>
  </si>
  <si>
    <t>348-001</t>
  </si>
  <si>
    <t>Svietidlo LED s pohyb. a prítomnostným detektorom</t>
  </si>
  <si>
    <t>210200512</t>
  </si>
  <si>
    <t>Montáž, svietidlo, vstavaný LED panel IP20-44, 225x225, D225 (mm)</t>
  </si>
  <si>
    <t>348-002</t>
  </si>
  <si>
    <t>Svietidlo</t>
  </si>
  <si>
    <t>210200618</t>
  </si>
  <si>
    <t>Montáž, svietidlo, vstavaný LED panel IP20-44, 600x600 (mm)</t>
  </si>
  <si>
    <t>348-003-1</t>
  </si>
  <si>
    <t>210200040</t>
  </si>
  <si>
    <t>Montáž, núdzové svietidlo IP20-44, netrvalé osvetlenie, prisadené stropné</t>
  </si>
  <si>
    <t>348-004</t>
  </si>
  <si>
    <t>348-005</t>
  </si>
  <si>
    <t>Svietidlá a osvetľovacie zariadenia spolu:</t>
  </si>
  <si>
    <t>21221</t>
  </si>
  <si>
    <t>Ochranné pospojovanie</t>
  </si>
  <si>
    <t>210220325</t>
  </si>
  <si>
    <t>Montáž a pripojenie ekvipotenciálnej svorkovnice</t>
  </si>
  <si>
    <t>3549090O01</t>
  </si>
  <si>
    <t>3549090O20</t>
  </si>
  <si>
    <t>210220321</t>
  </si>
  <si>
    <t>Montáž svorky na potrubie s Cu, nerezovým pásom (Bernard)</t>
  </si>
  <si>
    <t>3549092V01</t>
  </si>
  <si>
    <t>3549092V02</t>
  </si>
  <si>
    <t>- páska Cu uzemňovacia : ZS 16, dĺžka 0,5m (pre ZSA 16)</t>
  </si>
  <si>
    <t>210220452</t>
  </si>
  <si>
    <t>Montáž ochranného pospojovanie vodičom Cu 4-25mm2, pevne uložené, bez pripojenia</t>
  </si>
  <si>
    <t>341010M025</t>
  </si>
  <si>
    <t>Vodič 1-žilový Cu 750V, drôt : CY 6 GNYE (RE) zel/žltý</t>
  </si>
  <si>
    <t>341010M032</t>
  </si>
  <si>
    <t>Vodič 1-žilový Cu 750V, drôt : CY 10 GNYE (RE) zel/žltý</t>
  </si>
  <si>
    <t>341010M446</t>
  </si>
  <si>
    <t>Kábel 1-žilový Cu750V, lano (CYA) : H07V-K 25 GNYE (RM) zel/žltý</t>
  </si>
  <si>
    <t>Ochranné pospojovanie spolu:</t>
  </si>
  <si>
    <t>2228</t>
  </si>
  <si>
    <t>Káble pre slaboprúd</t>
  </si>
  <si>
    <t>220280250</t>
  </si>
  <si>
    <t>Montáž, kábel dátový uložený v rúrkach FTP, STP</t>
  </si>
  <si>
    <t>341811I451</t>
  </si>
  <si>
    <t>Káble pre slaboprúd spolu:</t>
  </si>
  <si>
    <t>22301</t>
  </si>
  <si>
    <t>Zásuvky slaboprúdové</t>
  </si>
  <si>
    <t>220301208</t>
  </si>
  <si>
    <t>Montáž, 2-nás zásuvka dátová RJ45, zapustená IP20</t>
  </si>
  <si>
    <t>374306L204</t>
  </si>
  <si>
    <t>- 4-rámiky sú započítané pri silno zásuvkách</t>
  </si>
  <si>
    <t>Zásuvky slaboprúdové spolu:</t>
  </si>
  <si>
    <t>22732</t>
  </si>
  <si>
    <t>Rozvádzač slaboprúdu RACK</t>
  </si>
  <si>
    <t>210191151</t>
  </si>
  <si>
    <t>Montáž dátového rozvádzača, skriňový-delený do 200kg, bez vybavenia</t>
  </si>
  <si>
    <t>210191161</t>
  </si>
  <si>
    <t>Dokončovacie práce na dátových rozvádzačoch za pole</t>
  </si>
  <si>
    <t>221790090-P</t>
  </si>
  <si>
    <t>Zapojenie, nastavenie ovladacích prvkov</t>
  </si>
  <si>
    <t>hod</t>
  </si>
  <si>
    <t>3749010-90</t>
  </si>
  <si>
    <t>Rozvádzač stojanový 19" rack + príslušenstvo</t>
  </si>
  <si>
    <t>22030-010</t>
  </si>
  <si>
    <t>Meranie ukončeného bodu</t>
  </si>
  <si>
    <t>22030-011</t>
  </si>
  <si>
    <t>Merací protokol certifikaným meradlom</t>
  </si>
  <si>
    <t>Rozvádzač slaboprúdu RACK spolu:</t>
  </si>
  <si>
    <t>S051</t>
  </si>
  <si>
    <t>Ostatné výkony</t>
  </si>
  <si>
    <t>213290153</t>
  </si>
  <si>
    <t>Ostatné elektroinštalačné práce</t>
  </si>
  <si>
    <t>99999-Ost</t>
  </si>
  <si>
    <t>Ostatný elektro materiál</t>
  </si>
  <si>
    <t>kpl</t>
  </si>
  <si>
    <t>Ostatné výkony spolu:</t>
  </si>
  <si>
    <t>S100</t>
  </si>
  <si>
    <t>Revízie</t>
  </si>
  <si>
    <t>213291100</t>
  </si>
  <si>
    <t>Spracovanie východiskovej revízie a vypracovanie správy</t>
  </si>
  <si>
    <t>kpl.</t>
  </si>
  <si>
    <t>Revízie spolu:</t>
  </si>
  <si>
    <t>Objekt : NN prípojka</t>
  </si>
  <si>
    <t>210010125</t>
  </si>
  <si>
    <t>Montáž ochrannej rúrky (plast-PE, novodur a pod) voľne uložená (d100)mm</t>
  </si>
  <si>
    <t>345658K006</t>
  </si>
  <si>
    <t>210810015</t>
  </si>
  <si>
    <t>Montáž, kábel Cu 750V voľne uložený CYKY 5x1,5</t>
  </si>
  <si>
    <t>341203M300</t>
  </si>
  <si>
    <t>Kábel Cu 750V : CYKY-J 5x1,5</t>
  </si>
  <si>
    <t>210810017</t>
  </si>
  <si>
    <t>Montáž, kábel Cu 750V voľne uložený CYKY 5x4-16</t>
  </si>
  <si>
    <t>341203M350</t>
  </si>
  <si>
    <t>Kábel Cu 750V : CYKY-J 5x16</t>
  </si>
  <si>
    <t>210950201</t>
  </si>
  <si>
    <t>Príplatok na zaťahovanie kábla do tvárnic, komôr, kolektorov, váha kábla do 0,75kg</t>
  </si>
  <si>
    <t>210950202</t>
  </si>
  <si>
    <t>Príplatok na zaťahovanie kábla do tvárnic, komôr, kolektorov, váha kábla do 2kg</t>
  </si>
  <si>
    <t>2110</t>
  </si>
  <si>
    <t>Ukončenie vodičov - súbory pre káble</t>
  </si>
  <si>
    <t>210100258</t>
  </si>
  <si>
    <t>Ukončenie celoplastových káblov zmršťovacou záklopkou do 5x4 mm2</t>
  </si>
  <si>
    <t>210100259</t>
  </si>
  <si>
    <t>Ukončenie celoplastových káblov zmršťovacou záklopkou 5x 6-10 mm2</t>
  </si>
  <si>
    <t>Ukončenie vodičov - súbory pre káble spolu:</t>
  </si>
  <si>
    <t>462001</t>
  </si>
  <si>
    <t>Zemné práce - Prípojka NN</t>
  </si>
  <si>
    <t>946</t>
  </si>
  <si>
    <t>460200644</t>
  </si>
  <si>
    <t>Káblové ryhy šírky 65, hĺbky 80 [cm], zemina tr.4</t>
  </si>
  <si>
    <t>460420301</t>
  </si>
  <si>
    <t>Zriadenie kábl lôžka š.35cm, zemina, tehly v smere</t>
  </si>
  <si>
    <t>460490012</t>
  </si>
  <si>
    <t>Zakrytie káblov výstražnou fóliou PVC šírky 33cm</t>
  </si>
  <si>
    <t>460560644</t>
  </si>
  <si>
    <t>Zásyp ryhy šírky 65, hĺbky 80 [cm], zemina tr.4</t>
  </si>
  <si>
    <t>460620014</t>
  </si>
  <si>
    <t>Provizórna úprava terénu, zemina tr.4</t>
  </si>
  <si>
    <t>460030081</t>
  </si>
  <si>
    <t>Rezanie drážky v asfalte, betóne</t>
  </si>
  <si>
    <t>460030071</t>
  </si>
  <si>
    <t>Búranie živičných povrchov do 5 cm</t>
  </si>
  <si>
    <t>460080101</t>
  </si>
  <si>
    <t>Betónový základ, rozbúranie</t>
  </si>
  <si>
    <t>460080001</t>
  </si>
  <si>
    <t>Betónový základ z prostého betónu do zeminy</t>
  </si>
  <si>
    <t>46003007A</t>
  </si>
  <si>
    <t>460520201</t>
  </si>
  <si>
    <t>Zaistenie otovoru v budove proti vode</t>
  </si>
  <si>
    <t>Zemné práce - Prípojka NN spolu:</t>
  </si>
  <si>
    <t>S052</t>
  </si>
  <si>
    <t>Ostatné práce</t>
  </si>
  <si>
    <t>Ostatné práce spolu:</t>
  </si>
  <si>
    <t>213291101</t>
  </si>
  <si>
    <t>Revízia elektroinštalácie a vypracovanie správy</t>
  </si>
  <si>
    <t>Objekt : Bleskozvod</t>
  </si>
  <si>
    <t>21222</t>
  </si>
  <si>
    <t>210220025</t>
  </si>
  <si>
    <t>Montáž uzemňovacieho vedenia v zemi, FeZn pás do 120mm2, spojenie svorkami</t>
  </si>
  <si>
    <t>3549000O33</t>
  </si>
  <si>
    <t>210220050</t>
  </si>
  <si>
    <t>Montáž vývodu uzemnenia, FeZn drôt D10mm s PVC plášťom, spojenie svorkami</t>
  </si>
  <si>
    <t>3549000O05</t>
  </si>
  <si>
    <t>210220107</t>
  </si>
  <si>
    <t>Montáž zachytávacieho, zvodového vodiča s podperami, AlMgSi drôt D8</t>
  </si>
  <si>
    <t>3549001O70</t>
  </si>
  <si>
    <t>3549020O02</t>
  </si>
  <si>
    <t>3549020O07</t>
  </si>
  <si>
    <t>3549010O10</t>
  </si>
  <si>
    <t>3549026O11</t>
  </si>
  <si>
    <t>3549001O88</t>
  </si>
  <si>
    <t>210220137</t>
  </si>
  <si>
    <t>Montáž zvodového vodiča s podperami, na povrch, AlMgSi D8 s PVC plášťom</t>
  </si>
  <si>
    <t>3549001O82</t>
  </si>
  <si>
    <t>3549010O02</t>
  </si>
  <si>
    <t>210220231</t>
  </si>
  <si>
    <t>Montáž zachytávacej tyče do dĺžky 3m, upevnenie, na stojan, podstavec</t>
  </si>
  <si>
    <t>3549034O12</t>
  </si>
  <si>
    <t>3549034O97</t>
  </si>
  <si>
    <t>3549035O03</t>
  </si>
  <si>
    <t>3549035O09</t>
  </si>
  <si>
    <t>210220301</t>
  </si>
  <si>
    <t>Montáž bleskozvodnej svorky do 2 skrutiek (SS,SP1,SR 03)</t>
  </si>
  <si>
    <t>3549044O82</t>
  </si>
  <si>
    <t>3549040O70</t>
  </si>
  <si>
    <t>210220302</t>
  </si>
  <si>
    <t>Montáž bleskozvodnej svorky nad 2 skrutky (SJ,SK,SO,SZ,ST,SR01-2)</t>
  </si>
  <si>
    <t>3549040O94</t>
  </si>
  <si>
    <t>3549040O59</t>
  </si>
  <si>
    <t>Svorka krížová - vodič x pás (St-F) : 5312655, typ 252 8-10XFL30 FT, vodič D8-10 x pás FL30 (4x M8 s maticami)</t>
  </si>
  <si>
    <t>3549040O61</t>
  </si>
  <si>
    <t>210220401</t>
  </si>
  <si>
    <t>Označenie zvodu štítkom (kov, plast)</t>
  </si>
  <si>
    <t>3549071O02</t>
  </si>
  <si>
    <t>Bleskozvod spolu:</t>
  </si>
  <si>
    <t>213291102</t>
  </si>
  <si>
    <t>Revízia bleskozvodu a vypracovanie správy</t>
  </si>
  <si>
    <t xml:space="preserve">Dodávateľ: </t>
  </si>
  <si>
    <t>Cena celkom s DPH
v EUR</t>
  </si>
  <si>
    <t>Jednotková cena v EUR bez DPH</t>
  </si>
  <si>
    <t>Spolu v EUR bez DPH</t>
  </si>
  <si>
    <t>Merná jednotka</t>
  </si>
  <si>
    <t>Množstvo výmera</t>
  </si>
  <si>
    <t>Popis položky, stavebného dielu, remesla, výkaz-výmer</t>
  </si>
  <si>
    <t>Kód cen.</t>
  </si>
  <si>
    <t>Por. Číslo</t>
  </si>
  <si>
    <t>* počet dní v zmysle návrhu na plnenie kritériá</t>
  </si>
  <si>
    <r>
      <t>deň</t>
    </r>
    <r>
      <rPr>
        <b/>
        <sz val="8"/>
        <rFont val="Arial"/>
        <family val="2"/>
        <charset val="238"/>
      </rPr>
      <t>*</t>
    </r>
  </si>
  <si>
    <t>Prehľad rozpočtových nákladov v EUR</t>
  </si>
  <si>
    <t>Zabezpečenie projektovej dokumentácie k realizácii diela</t>
  </si>
  <si>
    <t>Vrstva z geotextílie PP 300g/m2 prisypaním</t>
  </si>
  <si>
    <t>Doteplenie vonk. konštr. bez povrch. úpravy XPS lepený celoplošne bez prikotv. hr. izol. 100 mm</t>
  </si>
  <si>
    <t>Mazanina z betónu vystužená oceľ. vláknami tr. C25/30 hr. nad 120 do 240mm</t>
  </si>
  <si>
    <t>Jednozlož. hydroizolačná hmota kúpeľňová hydroizolácia dvojnásobná ozn. I03 vodorovná</t>
  </si>
  <si>
    <t>Jednozlož. hydroizolačná hmota kúpeľňová hydroizolácia dvojnásobná ozn. I03 zvislá</t>
  </si>
  <si>
    <t>Izolácia proti vlhkosti zvislá</t>
  </si>
  <si>
    <t xml:space="preserve">S Fólia izolačná </t>
  </si>
  <si>
    <t>Polystyrén extrudovaný hr.100 mm</t>
  </si>
  <si>
    <t>S Doska izolačná eps 100 S-20 hr.200mm 1000x500mm</t>
  </si>
  <si>
    <t>S Doska čadičová hr. 2x3 cm</t>
  </si>
  <si>
    <t>S Parozábrana</t>
  </si>
  <si>
    <t>D+M Sanitárne deliace steny v prevedení ALU, zákl. farba</t>
  </si>
  <si>
    <t>Náter omietok stropov ekolog riediteľ vodou bielym pre sadr. 1x</t>
  </si>
  <si>
    <t>Rúrka el-inšt PVC ohybná: FX 16, svetlosivá</t>
  </si>
  <si>
    <t>Rúrka el-inšt PVC ohybná: FX 25, svetlosivá</t>
  </si>
  <si>
    <t>Krabica KP prístrojová 1-nás: (D68x60) pre duté priečky, pružné priechodky, okrová</t>
  </si>
  <si>
    <t>Krabica KP prístrojová 2-nás : (138x68x50) pre duté priečky, pružné priechodky, okrová</t>
  </si>
  <si>
    <t>Krabica KP prístrojová 3-nás : (209x68x50) pre duté priečky, pružné priechodky, okrová</t>
  </si>
  <si>
    <t>Svorka bezskrutková 3-vodičová (0,5-2,5mm2) 450V/24A, transparentná-oranžová</t>
  </si>
  <si>
    <t>Krabica inštalačná podlahová : plast+kov do betónu, pre prístr. jednotky, výška poteru 55÷150mm</t>
  </si>
  <si>
    <t>Montážny adaptér : pre podlahové inštalačné krabice (12/18MD)</t>
  </si>
  <si>
    <t>Krabica podlahová : kovová prístr. jednotka, pre zásuvky v horizontálnej polohe (3x6=18MD)</t>
  </si>
  <si>
    <t>Kovový kryt: nerez, na prístr. jednotku, pre zásuvky v horizontálnej polohe (pre 12/18MD)</t>
  </si>
  <si>
    <t>Krycia doska: nerez, na kovový kryt (pre 12/18MD)</t>
  </si>
  <si>
    <t>Zásuvka 1-nás. (2MD) bez rámika (oc) natočená 45°, biela</t>
  </si>
  <si>
    <t>Zásuvka dátová 1xRJ45, bez mont. dosky, bez rámika (1MD) biela</t>
  </si>
  <si>
    <t>Montážny adaptér: pre podlahové inštalačné krabice (8/12MD)</t>
  </si>
  <si>
    <t>Krabica inštalačná podlahová: plast+kov do betónu, pre prístr. jednotky, výška poteru 55÷150mm</t>
  </si>
  <si>
    <t>Krabica podlahová: kovová prístr. jednotka, pre zásuvky v horizontálnej polohe (3x4=12MD)</t>
  </si>
  <si>
    <t>Kovový kryt: nerez, na prístr. jednotku, pre zásuvky v horizontálnej polohe (pre 8/12MD)</t>
  </si>
  <si>
    <t>Krycia doska: nerez, na kovový kryt (pre 8/12MD)</t>
  </si>
  <si>
    <t>Kanál el-inšt plastový preťahovací: do betónovej podlahy (150x38mm) 3 komorový</t>
  </si>
  <si>
    <t>Držiak pre preťahovací el-inšt plastový kanál š.150: upevnenie do podlahy</t>
  </si>
  <si>
    <t>Priečka kábl. a mrežového žľabu v. bočnice 110 - výška 110 (mm) pásové zink.</t>
  </si>
  <si>
    <t>Káblový žľab s rýchlospojkou, šírka 300 : MKSM 130 FS, v. bočnice 110 (mm) dierov, pásové zink.</t>
  </si>
  <si>
    <t>Kábel bezhalogénový Cu 1kV : 1-CXKH-R-J 3x1,5</t>
  </si>
  <si>
    <t>Kábel bezhalogénový Cu 1kV : 1-CXKH-R-O 3x1,5</t>
  </si>
  <si>
    <t>Kábel bezhalogénový Cu 1kV : 1-CXKH-R-J 3x2,5</t>
  </si>
  <si>
    <t>Kábel bezhalogénový Cu 1kV : 1-CXKH-R-J 5x1</t>
  </si>
  <si>
    <t>Kábel bezhalogénový Cu 1kV : 1-CXKH-R-J 5x2,5</t>
  </si>
  <si>
    <t>Kábel bezhalogénový Cu 1kV : 1-CXKH-R-J 5x4</t>
  </si>
  <si>
    <t>Spínač rad.1, s krytom, bez rámika, biely</t>
  </si>
  <si>
    <t>Rámik 1-násobný, biela</t>
  </si>
  <si>
    <t>Prepínač rad.5, s krytom, bez rámika, biely</t>
  </si>
  <si>
    <t>Prepínač rad.6, s krytom, bez rámika, biely</t>
  </si>
  <si>
    <t>Prepínač rad.7, s krytom, bez rámika, biely</t>
  </si>
  <si>
    <t>Snímač pohybu PIR (360°) stropný, vstavaný : výstup 1x, rozsah detekcie 45m2, kompletný, biely, IP20</t>
  </si>
  <si>
    <t>Zásuvka 1-nás., bez rámika (oc) biela</t>
  </si>
  <si>
    <t>Rámik 2-násobný, biela</t>
  </si>
  <si>
    <t>Rámik 3-násobný, biela</t>
  </si>
  <si>
    <t>Rámik 4-násobný, univerzálny, biela</t>
  </si>
  <si>
    <t>Zásuvka 1-nás., zapustená, bez rámika, s viečkom (oc) IP44, biela</t>
  </si>
  <si>
    <t>Núdzová a požiarna skrinka, s tlačidlom (1NO+1NC) presklenná s kladivkom, nástenná (P) IP55, červená</t>
  </si>
  <si>
    <t>Prípojnica potenciálového vyrovnania, s plastovým krytom</t>
  </si>
  <si>
    <t>Prípojnica potenciálového vyrovnania, v krabici, pod omietku</t>
  </si>
  <si>
    <t>Svorka uzemňovacia zinkovaná : ZSA 16, pre Cu pás, na 1/2"-2" potrubie, pre vodič 2,5÷16mm2</t>
  </si>
  <si>
    <t>Kábel dátový F/UTP - CAT 6, tienený: bezhalogénový, Dca-s3,d2,a1, sivý</t>
  </si>
  <si>
    <t>Zásuvka dátová 2xRJ45, bez rámika, biela</t>
  </si>
  <si>
    <t>Chránička kábelová 2-plášťová HDPE, ohybná, bezhalogén, so zaťah. drôtom, spojkou, červená</t>
  </si>
  <si>
    <t>Vytvorenie asfaltového koberca</t>
  </si>
  <si>
    <t>Plochý uzemňovací vodič 30x3,5 - balenie 30m (105mm2)</t>
  </si>
  <si>
    <t>Kruhový bleskozvodný vodič 10-PVC, potiahnutý čiernym PVC plášťom (78mm2)</t>
  </si>
  <si>
    <t>Kruhový bleskozvodný vodič (AlMgSi): 8-ALU (50mm2)</t>
  </si>
  <si>
    <t>Podpera na ploché strechy (betón, PA/PE) : držiak vodiča D10, plastový obal</t>
  </si>
  <si>
    <t>- adaptér (PP) pre vodiče: univerzálny, montáž na podpery 165 MBG</t>
  </si>
  <si>
    <t>Podpera, držiak vedenia (Zn-G) : pre vodič D8-10, vnút. závit držiaka M8, montážna výška 20mm</t>
  </si>
  <si>
    <t>Podpera vedenia (PA) : držiak vodiča D8-10, vnút. závit M8, mont. výška 30mm, sivá</t>
  </si>
  <si>
    <t>- distančný diel pre kruhové Al vodiče : na vyrovnanie zmien dĺžky nad 20m vplyvom teploty</t>
  </si>
  <si>
    <t>Kruhový bleskozvodný vodič (Al): potiahnutý bielym PVC plášťom (50mm2)</t>
  </si>
  <si>
    <t>Podpera, držiak vedenia, pre vodič D8-10, 4-hranný kolík, montážna výška 150mm</t>
  </si>
  <si>
    <t>Tyč zachytávacia (Al) zúžená rúrová: vhodná do podstavcov FangFix (D16/10x2000)mm</t>
  </si>
  <si>
    <t>Podstavec statívu zachyt. stožiara, betónový (16kg) : bez plastovej základne (D365mm)</t>
  </si>
  <si>
    <t>Podstavec zachytávacej tyče, betónový (16kg) : s ochranou hrany a svorkou (D373mm)</t>
  </si>
  <si>
    <t>- základňa plastová (PP), pod 16kg betónové podstavce (D373mm)</t>
  </si>
  <si>
    <t>Svorka spojovacia 2-nás (nerez V2A) : s prítlačnou opierkou, pre vodič D8-10 (2x skrutka,matica)</t>
  </si>
  <si>
    <t>Svorka diagon. pre armovaciu oceľ, spojenie arm. oceľ D6-22 a pás FL50x4 (2x M10x20)</t>
  </si>
  <si>
    <t>Svorka žľabová, pre vodič D8-10 (15-25mm)</t>
  </si>
  <si>
    <t>Svorka krížová - pás FL30 x FL30 (4x M6 skrutka)</t>
  </si>
  <si>
    <t>Číselný štítok pre rozpojovacie miesta (Al) : pre vodič  D8-10, pás FL30</t>
  </si>
  <si>
    <t>Izolačná PE trubica DG 18x9 mm</t>
  </si>
  <si>
    <t>Izolačná PE trubica DG 22x20 mm</t>
  </si>
  <si>
    <t>Izolačná PE trubica DG 28x20 mm</t>
  </si>
  <si>
    <t>Izolačná PE trubica DG 38x20 mm</t>
  </si>
  <si>
    <t xml:space="preserve">Ochrana potrubia izoláciou DN 20                                                                                </t>
  </si>
  <si>
    <t xml:space="preserve">Ochrana potrubia izoláciou DN 25                                                                                </t>
  </si>
  <si>
    <t xml:space="preserve">Ochrana potrubia izoláciou DN 32                                                                                </t>
  </si>
  <si>
    <t xml:space="preserve">Klapka spätná 25                                                                                   </t>
  </si>
  <si>
    <t xml:space="preserve">Skrutkovanie priame, mosadz, 3/4"                                                                          </t>
  </si>
  <si>
    <t xml:space="preserve">Hadica uni.flex.F-F 1/2", 50 cm                                                                     </t>
  </si>
  <si>
    <t xml:space="preserve">Prípojka záchodovej misy                                                                                         </t>
  </si>
  <si>
    <t xml:space="preserve">Ventil bat.s fil.roh.1/2 x 1/2"                                                                      </t>
  </si>
  <si>
    <t xml:space="preserve">Sifón umývadlový                                                                                        </t>
  </si>
  <si>
    <t xml:space="preserve">Umývadlo 55 cm, biele                                                                                       </t>
  </si>
  <si>
    <t xml:space="preserve">Skrutka k umývadlu                                                          </t>
  </si>
  <si>
    <t xml:space="preserve">Klozet kombinačný, biely                                                                                </t>
  </si>
  <si>
    <t xml:space="preserve">Skrutka k WC                                                        </t>
  </si>
  <si>
    <t xml:space="preserve">Sedadlo, biele                                                                                              </t>
  </si>
  <si>
    <t xml:space="preserve">Pisoár                                                                           </t>
  </si>
  <si>
    <t xml:space="preserve">Výlevka, biela                                                                                              </t>
  </si>
  <si>
    <t xml:space="preserve">Prechodka 32-5/4                                                                             </t>
  </si>
  <si>
    <t xml:space="preserve">Ventil odvzdušňovací automatický 1/2                                                            </t>
  </si>
  <si>
    <t xml:space="preserve">Skrutkovanie priame, mosadz, 1" 1/4                                                                       </t>
  </si>
  <si>
    <t xml:space="preserve">Hlavice termostatické                                                                                          </t>
  </si>
  <si>
    <t xml:space="preserve">Ventil pripojovací rohový                                                                              </t>
  </si>
  <si>
    <t xml:space="preserve">Montáž vyhr. telies oc.doskové dvojité bez odvzd.                                    </t>
  </si>
  <si>
    <t>Vrstva z geotextílie PP 200g/m2 prisypaním</t>
  </si>
  <si>
    <t xml:space="preserve">Sponka - Klipsy - IS 01 009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</si>
</sst>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000"/>
    <numFmt numFmtId="165" formatCode="#,##0.000"/>
    <numFmt numFmtId="166" formatCode="#,##0.0"/>
    <numFmt numFmtId="167" formatCode="#,##0.0000"/>
    <numFmt numFmtId="168" formatCode="0.000"/>
    <numFmt numFmtId="169" formatCode="_-* #,##0.00\ [$€-41B]_-;\-* #,##0.00\ [$€-41B]_-;_-* &quot;-&quot;??\ [$€-41B]_-;_-@_-"/>
  </numFmts>
  <fonts count="3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 Narrow"/>
      <family val="2"/>
      <charset val="238"/>
    </font>
    <font>
      <sz val="10"/>
      <color rgb="FF000000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9"/>
      <name val="Arial"/>
      <family val="2"/>
      <charset val="238"/>
    </font>
    <font>
      <sz val="7.5"/>
      <color rgb="FFFFFFFF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4" fontId="13" fillId="0" borderId="0" applyFont="0" applyFill="0" applyBorder="0" applyAlignment="0" applyProtection="0"/>
  </cellStyleXfs>
  <cellXfs count="401">
    <xf numFmtId="0" fontId="0" fillId="0" borderId="0" xfId="0"/>
    <xf numFmtId="0" fontId="5" fillId="0" borderId="15" xfId="0" applyFont="1" applyBorder="1"/>
    <xf numFmtId="0" fontId="3" fillId="0" borderId="16" xfId="0" applyFont="1" applyBorder="1"/>
    <xf numFmtId="0" fontId="5" fillId="0" borderId="18" xfId="0" applyFont="1" applyBorder="1"/>
    <xf numFmtId="0" fontId="3" fillId="0" borderId="0" xfId="0" applyFont="1" applyBorder="1"/>
    <xf numFmtId="0" fontId="5" fillId="0" borderId="16" xfId="0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16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19" fillId="0" borderId="0" xfId="1" applyFont="1"/>
    <xf numFmtId="49" fontId="19" fillId="0" borderId="0" xfId="1" applyNumberFormat="1" applyFo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5" fillId="0" borderId="0" xfId="0" applyFont="1" applyBorder="1"/>
    <xf numFmtId="4" fontId="3" fillId="0" borderId="0" xfId="0" applyNumberFormat="1" applyFont="1" applyBorder="1"/>
    <xf numFmtId="4" fontId="3" fillId="0" borderId="19" xfId="0" applyNumberFormat="1" applyFont="1" applyBorder="1"/>
    <xf numFmtId="0" fontId="21" fillId="0" borderId="0" xfId="1" applyFont="1"/>
    <xf numFmtId="49" fontId="21" fillId="0" borderId="0" xfId="1" applyNumberFormat="1" applyFont="1"/>
    <xf numFmtId="166" fontId="20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0" fontId="3" fillId="0" borderId="18" xfId="0" applyFont="1" applyBorder="1"/>
    <xf numFmtId="0" fontId="3" fillId="0" borderId="19" xfId="0" applyFont="1" applyBorder="1"/>
    <xf numFmtId="0" fontId="3" fillId="0" borderId="0" xfId="0" applyFont="1" applyAlignment="1">
      <alignment vertical="top"/>
    </xf>
    <xf numFmtId="0" fontId="3" fillId="0" borderId="4" xfId="0" applyFont="1" applyBorder="1"/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22" fillId="0" borderId="5" xfId="0" applyFont="1" applyBorder="1"/>
    <xf numFmtId="165" fontId="3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0" fontId="3" fillId="0" borderId="4" xfId="0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4" fontId="3" fillId="0" borderId="6" xfId="0" applyNumberFormat="1" applyFont="1" applyBorder="1" applyAlignment="1">
      <alignment vertical="top"/>
    </xf>
    <xf numFmtId="49" fontId="5" fillId="0" borderId="5" xfId="0" applyNumberFormat="1" applyFont="1" applyBorder="1" applyAlignment="1">
      <alignment horizontal="left" vertical="top" wrapText="1"/>
    </xf>
    <xf numFmtId="169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horizontal="right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horizontal="right"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vertical="top"/>
    </xf>
    <xf numFmtId="44" fontId="22" fillId="0" borderId="9" xfId="3" applyFont="1" applyBorder="1" applyAlignment="1">
      <alignment vertical="top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68" fontId="3" fillId="0" borderId="0" xfId="0" applyNumberFormat="1" applyFont="1" applyAlignment="1">
      <alignment vertical="top"/>
    </xf>
    <xf numFmtId="10" fontId="23" fillId="3" borderId="5" xfId="3" applyNumberFormat="1" applyFont="1" applyFill="1" applyBorder="1" applyProtection="1">
      <protection locked="0"/>
    </xf>
    <xf numFmtId="169" fontId="3" fillId="3" borderId="5" xfId="0" applyNumberFormat="1" applyFont="1" applyFill="1" applyBorder="1" applyAlignment="1" applyProtection="1">
      <alignment vertical="top"/>
      <protection locked="0"/>
    </xf>
    <xf numFmtId="0" fontId="5" fillId="0" borderId="15" xfId="0" applyFont="1" applyBorder="1" applyProtection="1"/>
    <xf numFmtId="0" fontId="3" fillId="0" borderId="16" xfId="0" applyFont="1" applyBorder="1" applyProtection="1"/>
    <xf numFmtId="0" fontId="5" fillId="0" borderId="16" xfId="0" applyFont="1" applyBorder="1" applyProtection="1"/>
    <xf numFmtId="0" fontId="24" fillId="0" borderId="16" xfId="0" applyFont="1" applyBorder="1" applyProtection="1"/>
    <xf numFmtId="4" fontId="24" fillId="0" borderId="16" xfId="0" applyNumberFormat="1" applyFont="1" applyBorder="1" applyProtection="1"/>
    <xf numFmtId="4" fontId="24" fillId="0" borderId="17" xfId="0" applyNumberFormat="1" applyFont="1" applyBorder="1" applyProtection="1"/>
    <xf numFmtId="164" fontId="24" fillId="0" borderId="0" xfId="0" applyNumberFormat="1" applyFont="1" applyProtection="1"/>
    <xf numFmtId="0" fontId="24" fillId="0" borderId="0" xfId="0" applyFont="1" applyProtection="1"/>
    <xf numFmtId="165" fontId="24" fillId="0" borderId="0" xfId="0" applyNumberFormat="1" applyFont="1" applyProtection="1"/>
    <xf numFmtId="0" fontId="25" fillId="0" borderId="0" xfId="1" applyFont="1" applyProtection="1"/>
    <xf numFmtId="49" fontId="25" fillId="0" borderId="0" xfId="1" applyNumberFormat="1" applyFont="1" applyProtection="1"/>
    <xf numFmtId="0" fontId="20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right" wrapText="1"/>
    </xf>
    <xf numFmtId="0" fontId="5" fillId="0" borderId="18" xfId="0" applyFont="1" applyBorder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4" fillId="0" borderId="0" xfId="0" applyFont="1" applyBorder="1" applyProtection="1"/>
    <xf numFmtId="4" fontId="24" fillId="0" borderId="0" xfId="0" applyNumberFormat="1" applyFont="1" applyBorder="1" applyProtection="1"/>
    <xf numFmtId="4" fontId="24" fillId="0" borderId="19" xfId="0" applyNumberFormat="1" applyFont="1" applyBorder="1" applyProtection="1"/>
    <xf numFmtId="0" fontId="26" fillId="0" borderId="0" xfId="1" applyFont="1" applyProtection="1"/>
    <xf numFmtId="49" fontId="26" fillId="0" borderId="0" xfId="1" applyNumberFormat="1" applyFont="1" applyProtection="1"/>
    <xf numFmtId="166" fontId="20" fillId="0" borderId="0" xfId="0" applyNumberFormat="1" applyFont="1" applyAlignment="1" applyProtection="1">
      <alignment horizontal="right" wrapText="1"/>
    </xf>
    <xf numFmtId="4" fontId="20" fillId="0" borderId="0" xfId="0" applyNumberFormat="1" applyFont="1" applyAlignment="1" applyProtection="1">
      <alignment horizontal="right" wrapText="1"/>
    </xf>
    <xf numFmtId="0" fontId="24" fillId="0" borderId="18" xfId="0" applyFont="1" applyBorder="1" applyProtection="1"/>
    <xf numFmtId="0" fontId="24" fillId="0" borderId="19" xfId="0" applyFont="1" applyBorder="1" applyProtection="1"/>
    <xf numFmtId="165" fontId="20" fillId="0" borderId="0" xfId="0" applyNumberFormat="1" applyFont="1" applyAlignment="1" applyProtection="1">
      <alignment horizontal="right" wrapText="1"/>
    </xf>
    <xf numFmtId="0" fontId="27" fillId="0" borderId="18" xfId="0" applyFont="1" applyBorder="1" applyProtection="1"/>
    <xf numFmtId="167" fontId="20" fillId="0" borderId="0" xfId="0" applyNumberFormat="1" applyFont="1" applyAlignment="1" applyProtection="1">
      <alignment horizontal="right" wrapText="1"/>
    </xf>
    <xf numFmtId="0" fontId="24" fillId="0" borderId="0" xfId="0" applyFont="1" applyAlignment="1" applyProtection="1">
      <alignment vertical="top"/>
    </xf>
    <xf numFmtId="49" fontId="24" fillId="0" borderId="0" xfId="0" applyNumberFormat="1" applyFont="1" applyBorder="1" applyAlignment="1" applyProtection="1">
      <alignment horizontal="center"/>
    </xf>
    <xf numFmtId="49" fontId="24" fillId="0" borderId="0" xfId="0" applyNumberFormat="1" applyFont="1" applyBorder="1" applyProtection="1"/>
    <xf numFmtId="0" fontId="12" fillId="0" borderId="0" xfId="0" applyFont="1" applyBorder="1" applyProtection="1"/>
    <xf numFmtId="165" fontId="24" fillId="0" borderId="0" xfId="0" applyNumberFormat="1" applyFont="1" applyBorder="1" applyProtection="1"/>
    <xf numFmtId="0" fontId="24" fillId="0" borderId="18" xfId="0" applyFont="1" applyBorder="1" applyAlignment="1" applyProtection="1">
      <alignment horizontal="right" vertical="top"/>
    </xf>
    <xf numFmtId="49" fontId="24" fillId="0" borderId="0" xfId="0" applyNumberFormat="1" applyFont="1" applyBorder="1" applyAlignment="1" applyProtection="1">
      <alignment horizontal="center" vertical="top"/>
    </xf>
    <xf numFmtId="49" fontId="24" fillId="0" borderId="0" xfId="0" applyNumberFormat="1" applyFont="1" applyBorder="1" applyAlignment="1" applyProtection="1">
      <alignment vertical="top"/>
    </xf>
    <xf numFmtId="49" fontId="24" fillId="0" borderId="0" xfId="0" applyNumberFormat="1" applyFont="1" applyBorder="1" applyAlignment="1" applyProtection="1">
      <alignment horizontal="left" vertical="top" wrapText="1"/>
    </xf>
    <xf numFmtId="165" fontId="24" fillId="0" borderId="0" xfId="0" applyNumberFormat="1" applyFont="1" applyBorder="1" applyAlignment="1" applyProtection="1">
      <alignment vertical="top"/>
    </xf>
    <xf numFmtId="0" fontId="24" fillId="0" borderId="0" xfId="0" applyFont="1" applyBorder="1" applyAlignment="1" applyProtection="1">
      <alignment vertical="top"/>
    </xf>
    <xf numFmtId="4" fontId="24" fillId="0" borderId="0" xfId="0" applyNumberFormat="1" applyFont="1" applyBorder="1" applyAlignment="1" applyProtection="1">
      <alignment vertical="top"/>
    </xf>
    <xf numFmtId="4" fontId="24" fillId="0" borderId="19" xfId="0" applyNumberFormat="1" applyFont="1" applyBorder="1" applyAlignment="1" applyProtection="1">
      <alignment vertical="top"/>
    </xf>
    <xf numFmtId="0" fontId="8" fillId="0" borderId="4" xfId="2" applyFont="1" applyBorder="1" applyProtection="1"/>
    <xf numFmtId="0" fontId="8" fillId="0" borderId="5" xfId="2" applyFont="1" applyBorder="1" applyProtection="1"/>
    <xf numFmtId="49" fontId="27" fillId="0" borderId="5" xfId="2" applyNumberFormat="1" applyFont="1" applyBorder="1" applyAlignment="1" applyProtection="1">
      <alignment horizontal="left" vertical="top" wrapText="1"/>
    </xf>
    <xf numFmtId="0" fontId="8" fillId="0" borderId="6" xfId="2" applyFont="1" applyBorder="1" applyProtection="1"/>
    <xf numFmtId="0" fontId="24" fillId="0" borderId="4" xfId="2" applyFont="1" applyBorder="1" applyAlignment="1" applyProtection="1">
      <alignment horizontal="right" vertical="top"/>
    </xf>
    <xf numFmtId="49" fontId="24" fillId="0" borderId="5" xfId="2" applyNumberFormat="1" applyFont="1" applyBorder="1" applyAlignment="1" applyProtection="1">
      <alignment horizontal="center" vertical="top"/>
    </xf>
    <xf numFmtId="49" fontId="24" fillId="0" borderId="5" xfId="2" applyNumberFormat="1" applyFont="1" applyBorder="1" applyAlignment="1" applyProtection="1">
      <alignment vertical="top"/>
    </xf>
    <xf numFmtId="49" fontId="24" fillId="0" borderId="5" xfId="2" applyNumberFormat="1" applyFont="1" applyBorder="1" applyAlignment="1" applyProtection="1">
      <alignment horizontal="left" vertical="top" wrapText="1"/>
    </xf>
    <xf numFmtId="165" fontId="24" fillId="0" borderId="5" xfId="2" applyNumberFormat="1" applyFont="1" applyBorder="1" applyAlignment="1" applyProtection="1">
      <alignment vertical="top"/>
    </xf>
    <xf numFmtId="0" fontId="24" fillId="0" borderId="5" xfId="2" applyFont="1" applyBorder="1" applyAlignment="1" applyProtection="1">
      <alignment vertical="top"/>
    </xf>
    <xf numFmtId="44" fontId="24" fillId="0" borderId="6" xfId="3" applyFont="1" applyBorder="1" applyAlignment="1" applyProtection="1">
      <alignment vertical="top"/>
    </xf>
    <xf numFmtId="49" fontId="27" fillId="0" borderId="5" xfId="2" applyNumberFormat="1" applyFont="1" applyBorder="1" applyAlignment="1" applyProtection="1">
      <alignment horizontal="right" vertical="top" wrapText="1"/>
    </xf>
    <xf numFmtId="4" fontId="24" fillId="0" borderId="5" xfId="2" applyNumberFormat="1" applyFont="1" applyBorder="1" applyAlignment="1" applyProtection="1">
      <alignment vertical="top"/>
    </xf>
    <xf numFmtId="44" fontId="24" fillId="0" borderId="5" xfId="3" applyFont="1" applyBorder="1" applyAlignment="1" applyProtection="1">
      <alignment vertical="top"/>
    </xf>
    <xf numFmtId="44" fontId="8" fillId="0" borderId="5" xfId="3" applyFont="1" applyBorder="1" applyProtection="1"/>
    <xf numFmtId="44" fontId="8" fillId="0" borderId="6" xfId="3" applyFont="1" applyBorder="1" applyProtection="1"/>
    <xf numFmtId="4" fontId="24" fillId="0" borderId="0" xfId="0" applyNumberFormat="1" applyFont="1" applyAlignment="1" applyProtection="1">
      <alignment vertical="top"/>
    </xf>
    <xf numFmtId="0" fontId="8" fillId="0" borderId="7" xfId="2" applyFont="1" applyBorder="1" applyProtection="1"/>
    <xf numFmtId="0" fontId="8" fillId="0" borderId="8" xfId="2" applyFont="1" applyBorder="1" applyProtection="1"/>
    <xf numFmtId="49" fontId="27" fillId="0" borderId="8" xfId="2" applyNumberFormat="1" applyFont="1" applyBorder="1" applyAlignment="1" applyProtection="1">
      <alignment horizontal="right" vertical="top" wrapText="1"/>
    </xf>
    <xf numFmtId="4" fontId="9" fillId="0" borderId="8" xfId="2" applyNumberFormat="1" applyFont="1" applyBorder="1" applyAlignment="1" applyProtection="1">
      <alignment vertical="top"/>
    </xf>
    <xf numFmtId="0" fontId="9" fillId="0" borderId="8" xfId="2" applyFont="1" applyBorder="1" applyProtection="1"/>
    <xf numFmtId="44" fontId="9" fillId="0" borderId="9" xfId="3" applyFont="1" applyBorder="1" applyAlignment="1" applyProtection="1">
      <alignment vertical="top"/>
    </xf>
    <xf numFmtId="0" fontId="24" fillId="0" borderId="0" xfId="0" applyFont="1" applyAlignment="1" applyProtection="1">
      <alignment horizontal="right" vertical="top"/>
    </xf>
    <xf numFmtId="49" fontId="24" fillId="0" borderId="0" xfId="0" applyNumberFormat="1" applyFont="1" applyAlignment="1" applyProtection="1">
      <alignment horizontal="center" vertical="top"/>
    </xf>
    <xf numFmtId="49" fontId="24" fillId="0" borderId="0" xfId="0" applyNumberFormat="1" applyFont="1" applyAlignment="1" applyProtection="1">
      <alignment vertical="top"/>
    </xf>
    <xf numFmtId="49" fontId="24" fillId="0" borderId="0" xfId="0" applyNumberFormat="1" applyFont="1" applyAlignment="1" applyProtection="1">
      <alignment horizontal="left" vertical="top" wrapText="1"/>
    </xf>
    <xf numFmtId="165" fontId="24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center" vertical="top"/>
    </xf>
    <xf numFmtId="168" fontId="24" fillId="0" borderId="0" xfId="0" applyNumberFormat="1" applyFont="1" applyAlignment="1" applyProtection="1">
      <alignment vertical="top"/>
    </xf>
    <xf numFmtId="164" fontId="24" fillId="0" borderId="0" xfId="0" applyNumberFormat="1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3" fillId="0" borderId="0" xfId="0" applyFont="1" applyFill="1" applyBorder="1" applyProtection="1"/>
    <xf numFmtId="0" fontId="4" fillId="0" borderId="0" xfId="0" applyFont="1" applyAlignment="1" applyProtection="1">
      <alignment horizontal="left"/>
    </xf>
    <xf numFmtId="0" fontId="5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 wrapText="1"/>
    </xf>
    <xf numFmtId="4" fontId="3" fillId="0" borderId="0" xfId="0" applyNumberFormat="1" applyFont="1" applyAlignment="1" applyProtection="1">
      <alignment vertical="top"/>
    </xf>
    <xf numFmtId="39" fontId="15" fillId="0" borderId="2" xfId="0" applyNumberFormat="1" applyFont="1" applyBorder="1" applyAlignment="1" applyProtection="1">
      <alignment horizontal="right"/>
    </xf>
    <xf numFmtId="0" fontId="14" fillId="0" borderId="3" xfId="0" applyFont="1" applyBorder="1" applyAlignment="1" applyProtection="1">
      <alignment vertical="top"/>
    </xf>
    <xf numFmtId="0" fontId="16" fillId="0" borderId="4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44" fontId="18" fillId="0" borderId="5" xfId="3" applyFont="1" applyBorder="1" applyAlignment="1" applyProtection="1">
      <alignment horizontal="right"/>
    </xf>
    <xf numFmtId="44" fontId="18" fillId="0" borderId="6" xfId="3" applyFont="1" applyBorder="1" applyAlignment="1" applyProtection="1">
      <alignment horizontal="right"/>
    </xf>
    <xf numFmtId="4" fontId="14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44" fontId="24" fillId="3" borderId="5" xfId="3" applyFont="1" applyFill="1" applyBorder="1" applyAlignment="1" applyProtection="1">
      <alignment vertical="top"/>
      <protection locked="0"/>
    </xf>
    <xf numFmtId="0" fontId="8" fillId="0" borderId="5" xfId="2" applyFont="1" applyFill="1" applyBorder="1" applyProtection="1"/>
    <xf numFmtId="0" fontId="3" fillId="3" borderId="0" xfId="0" applyFont="1" applyFill="1" applyBorder="1" applyProtection="1">
      <protection locked="0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165" fontId="3" fillId="0" borderId="0" xfId="0" applyNumberFormat="1" applyFont="1" applyBorder="1"/>
    <xf numFmtId="0" fontId="3" fillId="0" borderId="18" xfId="0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horizontal="left" vertical="top" wrapText="1"/>
    </xf>
    <xf numFmtId="165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4" fontId="3" fillId="0" borderId="19" xfId="0" applyNumberFormat="1" applyFont="1" applyBorder="1" applyAlignment="1">
      <alignment vertical="top"/>
    </xf>
    <xf numFmtId="4" fontId="3" fillId="0" borderId="16" xfId="0" applyNumberFormat="1" applyFont="1" applyBorder="1" applyProtection="1"/>
    <xf numFmtId="4" fontId="3" fillId="0" borderId="17" xfId="0" applyNumberFormat="1" applyFont="1" applyBorder="1" applyProtection="1"/>
    <xf numFmtId="0" fontId="3" fillId="0" borderId="0" xfId="0" applyFont="1" applyProtection="1"/>
    <xf numFmtId="4" fontId="3" fillId="0" borderId="0" xfId="0" applyNumberFormat="1" applyFont="1" applyBorder="1" applyProtection="1"/>
    <xf numFmtId="4" fontId="3" fillId="0" borderId="19" xfId="0" applyNumberFormat="1" applyFont="1" applyBorder="1" applyProtection="1"/>
    <xf numFmtId="0" fontId="3" fillId="0" borderId="18" xfId="0" applyFont="1" applyBorder="1" applyProtection="1"/>
    <xf numFmtId="0" fontId="3" fillId="0" borderId="19" xfId="0" applyFont="1" applyBorder="1" applyProtection="1"/>
    <xf numFmtId="49" fontId="3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Border="1" applyProtection="1"/>
    <xf numFmtId="165" fontId="3" fillId="0" borderId="0" xfId="0" applyNumberFormat="1" applyFont="1" applyBorder="1" applyProtection="1"/>
    <xf numFmtId="0" fontId="3" fillId="0" borderId="18" xfId="0" applyFont="1" applyBorder="1" applyAlignment="1" applyProtection="1">
      <alignment horizontal="right" vertical="top"/>
    </xf>
    <xf numFmtId="49" fontId="3" fillId="0" borderId="0" xfId="0" applyNumberFormat="1" applyFont="1" applyBorder="1" applyAlignment="1" applyProtection="1">
      <alignment horizontal="center" vertical="top"/>
    </xf>
    <xf numFmtId="49" fontId="3" fillId="0" borderId="0" xfId="0" applyNumberFormat="1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horizontal="left" vertical="top" wrapText="1"/>
    </xf>
    <xf numFmtId="165" fontId="3" fillId="0" borderId="0" xfId="0" applyNumberFormat="1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</xf>
    <xf numFmtId="4" fontId="3" fillId="0" borderId="19" xfId="0" applyNumberFormat="1" applyFont="1" applyBorder="1" applyAlignment="1" applyProtection="1">
      <alignment vertical="top"/>
    </xf>
    <xf numFmtId="49" fontId="28" fillId="0" borderId="5" xfId="2" applyNumberFormat="1" applyFont="1" applyBorder="1" applyAlignment="1" applyProtection="1">
      <alignment horizontal="left" vertical="top" wrapText="1"/>
    </xf>
    <xf numFmtId="165" fontId="28" fillId="0" borderId="5" xfId="2" applyNumberFormat="1" applyFont="1" applyBorder="1" applyAlignment="1" applyProtection="1">
      <alignment vertical="top"/>
    </xf>
    <xf numFmtId="0" fontId="28" fillId="0" borderId="5" xfId="2" applyFont="1" applyBorder="1" applyAlignment="1" applyProtection="1">
      <alignment vertical="top"/>
    </xf>
    <xf numFmtId="4" fontId="28" fillId="0" borderId="5" xfId="2" applyNumberFormat="1" applyFont="1" applyBorder="1" applyAlignment="1" applyProtection="1">
      <alignment vertical="top"/>
    </xf>
    <xf numFmtId="4" fontId="28" fillId="0" borderId="6" xfId="2" applyNumberFormat="1" applyFont="1" applyBorder="1" applyAlignment="1" applyProtection="1">
      <alignment vertical="top"/>
    </xf>
    <xf numFmtId="0" fontId="3" fillId="0" borderId="0" xfId="0" applyFont="1" applyAlignment="1" applyProtection="1">
      <alignment horizontal="right" vertical="top"/>
    </xf>
    <xf numFmtId="49" fontId="3" fillId="0" borderId="0" xfId="0" applyNumberFormat="1" applyFont="1" applyAlignment="1" applyProtection="1">
      <alignment horizontal="center" vertical="top"/>
    </xf>
    <xf numFmtId="49" fontId="3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49" fontId="28" fillId="0" borderId="5" xfId="0" applyNumberFormat="1" applyFont="1" applyBorder="1" applyAlignment="1">
      <alignment horizontal="left" vertical="top" wrapText="1"/>
    </xf>
    <xf numFmtId="165" fontId="28" fillId="0" borderId="5" xfId="0" applyNumberFormat="1" applyFont="1" applyBorder="1" applyAlignment="1">
      <alignment vertical="top"/>
    </xf>
    <xf numFmtId="0" fontId="28" fillId="0" borderId="5" xfId="0" applyFont="1" applyBorder="1" applyAlignment="1">
      <alignment vertical="top"/>
    </xf>
    <xf numFmtId="4" fontId="28" fillId="0" borderId="5" xfId="0" applyNumberFormat="1" applyFont="1" applyBorder="1" applyAlignment="1">
      <alignment vertical="top"/>
    </xf>
    <xf numFmtId="4" fontId="28" fillId="0" borderId="6" xfId="0" applyNumberFormat="1" applyFont="1" applyBorder="1" applyAlignment="1">
      <alignment vertical="top"/>
    </xf>
    <xf numFmtId="44" fontId="14" fillId="0" borderId="16" xfId="0" applyNumberFormat="1" applyFont="1" applyBorder="1" applyProtection="1"/>
    <xf numFmtId="44" fontId="14" fillId="0" borderId="17" xfId="0" applyNumberFormat="1" applyFont="1" applyBorder="1" applyProtection="1"/>
    <xf numFmtId="0" fontId="14" fillId="0" borderId="0" xfId="0" applyFont="1" applyProtection="1"/>
    <xf numFmtId="0" fontId="29" fillId="0" borderId="0" xfId="0" applyFont="1" applyBorder="1" applyAlignment="1" applyProtection="1">
      <alignment horizontal="center"/>
    </xf>
    <xf numFmtId="44" fontId="14" fillId="0" borderId="19" xfId="0" applyNumberFormat="1" applyFont="1" applyBorder="1" applyProtection="1"/>
    <xf numFmtId="0" fontId="29" fillId="0" borderId="18" xfId="0" applyFont="1" applyBorder="1" applyAlignment="1" applyProtection="1">
      <alignment horizontal="center"/>
    </xf>
    <xf numFmtId="0" fontId="14" fillId="0" borderId="18" xfId="0" applyFont="1" applyBorder="1" applyProtection="1"/>
    <xf numFmtId="0" fontId="14" fillId="0" borderId="0" xfId="0" applyFont="1" applyBorder="1" applyAlignment="1" applyProtection="1">
      <alignment horizontal="center"/>
    </xf>
    <xf numFmtId="44" fontId="14" fillId="0" borderId="0" xfId="0" applyNumberFormat="1" applyFont="1" applyBorder="1" applyProtection="1"/>
    <xf numFmtId="49" fontId="24" fillId="0" borderId="0" xfId="0" applyNumberFormat="1" applyFont="1" applyBorder="1" applyAlignment="1" applyProtection="1">
      <alignment horizontal="left" vertical="top"/>
    </xf>
    <xf numFmtId="0" fontId="24" fillId="0" borderId="4" xfId="0" applyFont="1" applyBorder="1" applyAlignment="1" applyProtection="1">
      <alignment horizontal="right" vertical="top"/>
    </xf>
    <xf numFmtId="49" fontId="24" fillId="0" borderId="5" xfId="0" applyNumberFormat="1" applyFont="1" applyBorder="1" applyAlignment="1" applyProtection="1">
      <alignment horizontal="center" vertical="top"/>
    </xf>
    <xf numFmtId="49" fontId="27" fillId="0" borderId="5" xfId="0" applyNumberFormat="1" applyFont="1" applyBorder="1" applyAlignment="1" applyProtection="1">
      <alignment vertical="top"/>
    </xf>
    <xf numFmtId="49" fontId="27" fillId="0" borderId="5" xfId="0" applyNumberFormat="1" applyFont="1" applyBorder="1" applyAlignment="1" applyProtection="1">
      <alignment horizontal="left" vertical="top" wrapText="1"/>
    </xf>
    <xf numFmtId="165" fontId="24" fillId="0" borderId="5" xfId="0" applyNumberFormat="1" applyFont="1" applyBorder="1" applyAlignment="1" applyProtection="1">
      <alignment vertical="top"/>
    </xf>
    <xf numFmtId="0" fontId="24" fillId="0" borderId="5" xfId="0" applyFont="1" applyBorder="1" applyAlignment="1" applyProtection="1">
      <alignment vertical="top"/>
    </xf>
    <xf numFmtId="4" fontId="24" fillId="0" borderId="5" xfId="0" applyNumberFormat="1" applyFont="1" applyBorder="1" applyAlignment="1" applyProtection="1">
      <alignment vertical="top"/>
    </xf>
    <xf numFmtId="4" fontId="24" fillId="0" borderId="6" xfId="0" applyNumberFormat="1" applyFont="1" applyBorder="1" applyAlignment="1" applyProtection="1">
      <alignment vertical="top"/>
    </xf>
    <xf numFmtId="49" fontId="24" fillId="0" borderId="5" xfId="0" applyNumberFormat="1" applyFont="1" applyBorder="1" applyAlignment="1" applyProtection="1">
      <alignment vertical="top"/>
    </xf>
    <xf numFmtId="49" fontId="24" fillId="0" borderId="5" xfId="0" applyNumberFormat="1" applyFont="1" applyBorder="1" applyAlignment="1" applyProtection="1">
      <alignment horizontal="left" vertical="top" wrapText="1"/>
    </xf>
    <xf numFmtId="49" fontId="27" fillId="0" borderId="5" xfId="0" applyNumberFormat="1" applyFont="1" applyBorder="1" applyAlignment="1" applyProtection="1">
      <alignment horizontal="right" vertical="top" wrapText="1"/>
    </xf>
    <xf numFmtId="49" fontId="28" fillId="0" borderId="5" xfId="0" applyNumberFormat="1" applyFont="1" applyBorder="1" applyAlignment="1" applyProtection="1">
      <alignment horizontal="left" vertical="top" wrapText="1"/>
    </xf>
    <xf numFmtId="165" fontId="28" fillId="0" borderId="5" xfId="0" applyNumberFormat="1" applyFont="1" applyBorder="1" applyAlignment="1" applyProtection="1">
      <alignment vertical="top"/>
    </xf>
    <xf numFmtId="0" fontId="28" fillId="0" borderId="5" xfId="0" applyFont="1" applyBorder="1" applyAlignment="1" applyProtection="1">
      <alignment vertical="top"/>
    </xf>
    <xf numFmtId="4" fontId="28" fillId="0" borderId="5" xfId="0" applyNumberFormat="1" applyFont="1" applyBorder="1" applyAlignment="1" applyProtection="1">
      <alignment vertical="top"/>
    </xf>
    <xf numFmtId="4" fontId="28" fillId="0" borderId="6" xfId="0" applyNumberFormat="1" applyFont="1" applyBorder="1" applyAlignment="1" applyProtection="1">
      <alignment vertical="top"/>
    </xf>
    <xf numFmtId="49" fontId="27" fillId="0" borderId="5" xfId="0" applyNumberFormat="1" applyFont="1" applyBorder="1" applyAlignment="1" applyProtection="1">
      <alignment horizontal="right" vertical="top"/>
    </xf>
    <xf numFmtId="0" fontId="24" fillId="0" borderId="7" xfId="0" applyFont="1" applyBorder="1" applyAlignment="1" applyProtection="1">
      <alignment horizontal="right" vertical="top"/>
    </xf>
    <xf numFmtId="49" fontId="24" fillId="0" borderId="8" xfId="0" applyNumberFormat="1" applyFont="1" applyBorder="1" applyAlignment="1" applyProtection="1">
      <alignment horizontal="center" vertical="top"/>
    </xf>
    <xf numFmtId="49" fontId="24" fillId="0" borderId="8" xfId="0" applyNumberFormat="1" applyFont="1" applyBorder="1" applyAlignment="1" applyProtection="1">
      <alignment vertical="top"/>
    </xf>
    <xf numFmtId="49" fontId="27" fillId="0" borderId="8" xfId="0" applyNumberFormat="1" applyFont="1" applyBorder="1" applyAlignment="1" applyProtection="1">
      <alignment horizontal="right" vertical="top"/>
    </xf>
    <xf numFmtId="4" fontId="9" fillId="0" borderId="8" xfId="0" applyNumberFormat="1" applyFont="1" applyBorder="1" applyAlignment="1" applyProtection="1">
      <alignment vertical="top"/>
    </xf>
    <xf numFmtId="0" fontId="24" fillId="0" borderId="8" xfId="0" applyFont="1" applyBorder="1" applyAlignment="1" applyProtection="1">
      <alignment vertical="top"/>
    </xf>
    <xf numFmtId="4" fontId="24" fillId="0" borderId="8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horizontal="center"/>
    </xf>
    <xf numFmtId="44" fontId="14" fillId="0" borderId="0" xfId="0" applyNumberFormat="1" applyFont="1" applyProtection="1"/>
    <xf numFmtId="44" fontId="14" fillId="0" borderId="16" xfId="0" applyNumberFormat="1" applyFont="1" applyBorder="1" applyAlignment="1" applyProtection="1"/>
    <xf numFmtId="0" fontId="14" fillId="0" borderId="17" xfId="0" applyFont="1" applyBorder="1" applyAlignment="1" applyProtection="1"/>
    <xf numFmtId="0" fontId="14" fillId="0" borderId="19" xfId="0" applyFont="1" applyBorder="1" applyAlignment="1" applyProtection="1"/>
    <xf numFmtId="0" fontId="5" fillId="0" borderId="18" xfId="0" applyFont="1" applyBorder="1" applyAlignment="1" applyProtection="1"/>
    <xf numFmtId="0" fontId="24" fillId="0" borderId="18" xfId="0" applyFont="1" applyBorder="1" applyAlignment="1" applyProtection="1"/>
    <xf numFmtId="49" fontId="24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165" fontId="24" fillId="0" borderId="0" xfId="0" applyNumberFormat="1" applyFont="1" applyBorder="1" applyAlignment="1" applyProtection="1"/>
    <xf numFmtId="0" fontId="24" fillId="0" borderId="0" xfId="0" applyFont="1" applyBorder="1" applyAlignment="1" applyProtection="1"/>
    <xf numFmtId="4" fontId="24" fillId="0" borderId="0" xfId="0" applyNumberFormat="1" applyFont="1" applyBorder="1" applyAlignment="1" applyProtection="1"/>
    <xf numFmtId="4" fontId="24" fillId="0" borderId="19" xfId="0" applyNumberFormat="1" applyFont="1" applyBorder="1" applyAlignment="1" applyProtection="1"/>
    <xf numFmtId="49" fontId="27" fillId="0" borderId="5" xfId="0" applyNumberFormat="1" applyFont="1" applyBorder="1" applyAlignment="1" applyProtection="1">
      <alignment horizontal="left" vertical="top"/>
    </xf>
    <xf numFmtId="49" fontId="24" fillId="0" borderId="5" xfId="0" applyNumberFormat="1" applyFont="1" applyBorder="1" applyAlignment="1" applyProtection="1">
      <alignment horizontal="left" vertical="top"/>
    </xf>
    <xf numFmtId="0" fontId="8" fillId="0" borderId="5" xfId="2" applyFont="1" applyBorder="1" applyAlignment="1" applyProtection="1"/>
    <xf numFmtId="0" fontId="30" fillId="0" borderId="8" xfId="0" applyFont="1" applyBorder="1" applyAlignment="1" applyProtection="1">
      <alignment vertical="top"/>
    </xf>
    <xf numFmtId="4" fontId="30" fillId="0" borderId="8" xfId="0" applyNumberFormat="1" applyFont="1" applyBorder="1" applyAlignment="1" applyProtection="1">
      <alignment vertical="top"/>
    </xf>
    <xf numFmtId="44" fontId="14" fillId="0" borderId="0" xfId="0" applyNumberFormat="1" applyFont="1" applyAlignment="1" applyProtection="1"/>
    <xf numFmtId="0" fontId="14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/>
    <xf numFmtId="0" fontId="24" fillId="0" borderId="0" xfId="0" applyFont="1" applyAlignment="1" applyProtection="1"/>
    <xf numFmtId="49" fontId="24" fillId="0" borderId="0" xfId="0" applyNumberFormat="1" applyFont="1" applyAlignment="1" applyProtection="1">
      <alignment horizontal="center"/>
    </xf>
    <xf numFmtId="49" fontId="24" fillId="0" borderId="0" xfId="0" applyNumberFormat="1" applyFont="1" applyAlignment="1" applyProtection="1"/>
    <xf numFmtId="0" fontId="12" fillId="0" borderId="0" xfId="0" applyFont="1" applyAlignment="1" applyProtection="1"/>
    <xf numFmtId="165" fontId="24" fillId="0" borderId="0" xfId="0" applyNumberFormat="1" applyFont="1" applyAlignment="1" applyProtection="1"/>
    <xf numFmtId="4" fontId="24" fillId="0" borderId="0" xfId="0" applyNumberFormat="1" applyFont="1" applyAlignment="1" applyProtection="1"/>
    <xf numFmtId="49" fontId="24" fillId="0" borderId="0" xfId="0" applyNumberFormat="1" applyFont="1" applyAlignment="1" applyProtection="1">
      <alignment horizontal="left" vertical="top"/>
    </xf>
    <xf numFmtId="0" fontId="24" fillId="0" borderId="5" xfId="0" applyFont="1" applyBorder="1" applyAlignment="1" applyProtection="1">
      <alignment horizontal="right" vertical="top"/>
    </xf>
    <xf numFmtId="4" fontId="9" fillId="0" borderId="5" xfId="0" applyNumberFormat="1" applyFont="1" applyBorder="1" applyAlignment="1" applyProtection="1">
      <alignment vertical="top"/>
    </xf>
    <xf numFmtId="0" fontId="9" fillId="0" borderId="5" xfId="0" applyFont="1" applyBorder="1" applyAlignment="1" applyProtection="1">
      <alignment vertical="top"/>
    </xf>
    <xf numFmtId="44" fontId="9" fillId="0" borderId="5" xfId="3" applyFont="1" applyBorder="1" applyAlignment="1" applyProtection="1">
      <alignment vertical="top"/>
    </xf>
    <xf numFmtId="164" fontId="3" fillId="0" borderId="0" xfId="0" applyNumberFormat="1" applyFont="1" applyProtection="1"/>
    <xf numFmtId="165" fontId="3" fillId="0" borderId="0" xfId="0" applyNumberFormat="1" applyFont="1" applyProtection="1"/>
    <xf numFmtId="0" fontId="19" fillId="0" borderId="0" xfId="1" applyFont="1" applyProtection="1"/>
    <xf numFmtId="49" fontId="19" fillId="0" borderId="0" xfId="1" applyNumberFormat="1" applyFont="1" applyProtection="1"/>
    <xf numFmtId="0" fontId="21" fillId="0" borderId="0" xfId="1" applyFont="1" applyProtection="1"/>
    <xf numFmtId="49" fontId="21" fillId="0" borderId="0" xfId="1" applyNumberFormat="1" applyFont="1" applyProtection="1"/>
    <xf numFmtId="0" fontId="24" fillId="0" borderId="5" xfId="2" applyFont="1" applyBorder="1" applyAlignment="1" applyProtection="1">
      <alignment horizontal="right" vertical="top"/>
    </xf>
    <xf numFmtId="4" fontId="3" fillId="0" borderId="0" xfId="0" applyNumberFormat="1" applyFont="1" applyProtection="1"/>
    <xf numFmtId="0" fontId="3" fillId="0" borderId="4" xfId="0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horizontal="right" vertical="top"/>
    </xf>
    <xf numFmtId="164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168" fontId="3" fillId="0" borderId="0" xfId="0" applyNumberFormat="1" applyFont="1" applyAlignment="1" applyProtection="1">
      <alignment vertical="top"/>
    </xf>
    <xf numFmtId="165" fontId="24" fillId="0" borderId="0" xfId="2" applyNumberFormat="1" applyFont="1" applyAlignment="1" applyProtection="1">
      <alignment vertical="top"/>
    </xf>
    <xf numFmtId="49" fontId="3" fillId="0" borderId="5" xfId="0" applyNumberFormat="1" applyFont="1" applyBorder="1" applyAlignment="1" applyProtection="1">
      <alignment horizontal="center" vertical="top"/>
    </xf>
    <xf numFmtId="49" fontId="3" fillId="0" borderId="5" xfId="0" applyNumberFormat="1" applyFont="1" applyBorder="1" applyAlignment="1" applyProtection="1">
      <alignment vertical="top"/>
    </xf>
    <xf numFmtId="165" fontId="3" fillId="0" borderId="5" xfId="0" applyNumberFormat="1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4" fontId="3" fillId="0" borderId="5" xfId="0" applyNumberFormat="1" applyFont="1" applyBorder="1" applyAlignment="1" applyProtection="1">
      <alignment vertical="top"/>
    </xf>
    <xf numFmtId="4" fontId="3" fillId="0" borderId="6" xfId="0" applyNumberFormat="1" applyFont="1" applyBorder="1" applyAlignment="1" applyProtection="1">
      <alignment vertical="top"/>
    </xf>
    <xf numFmtId="49" fontId="3" fillId="0" borderId="5" xfId="0" applyNumberFormat="1" applyFont="1" applyBorder="1" applyAlignment="1" applyProtection="1">
      <alignment horizontal="left" vertical="top" wrapText="1"/>
    </xf>
    <xf numFmtId="49" fontId="31" fillId="0" borderId="5" xfId="0" applyNumberFormat="1" applyFont="1" applyBorder="1" applyAlignment="1" applyProtection="1">
      <alignment vertical="top"/>
    </xf>
    <xf numFmtId="0" fontId="31" fillId="0" borderId="5" xfId="0" applyFont="1" applyBorder="1" applyAlignment="1" applyProtection="1">
      <alignment vertical="top"/>
    </xf>
    <xf numFmtId="4" fontId="31" fillId="0" borderId="5" xfId="0" applyNumberFormat="1" applyFont="1" applyBorder="1" applyAlignment="1" applyProtection="1">
      <alignment vertical="top"/>
    </xf>
    <xf numFmtId="4" fontId="31" fillId="0" borderId="6" xfId="0" applyNumberFormat="1" applyFont="1" applyBorder="1" applyAlignment="1" applyProtection="1">
      <alignment vertical="top"/>
    </xf>
    <xf numFmtId="0" fontId="3" fillId="0" borderId="7" xfId="0" applyFont="1" applyBorder="1" applyAlignment="1" applyProtection="1">
      <alignment horizontal="right" vertical="top"/>
    </xf>
    <xf numFmtId="49" fontId="3" fillId="0" borderId="8" xfId="0" applyNumberFormat="1" applyFont="1" applyBorder="1" applyAlignment="1" applyProtection="1">
      <alignment horizontal="center" vertical="top"/>
    </xf>
    <xf numFmtId="49" fontId="3" fillId="0" borderId="8" xfId="0" applyNumberFormat="1" applyFont="1" applyBorder="1" applyAlignment="1" applyProtection="1">
      <alignment vertical="top"/>
    </xf>
    <xf numFmtId="44" fontId="3" fillId="3" borderId="5" xfId="3" applyFont="1" applyFill="1" applyBorder="1" applyAlignment="1" applyProtection="1">
      <alignment vertical="top"/>
      <protection locked="0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right" vertical="top" wrapText="1"/>
    </xf>
    <xf numFmtId="49" fontId="5" fillId="0" borderId="8" xfId="0" applyNumberFormat="1" applyFont="1" applyBorder="1" applyAlignment="1" applyProtection="1">
      <alignment horizontal="right" vertical="top" wrapText="1"/>
    </xf>
    <xf numFmtId="4" fontId="22" fillId="0" borderId="8" xfId="0" applyNumberFormat="1" applyFont="1" applyBorder="1" applyAlignment="1" applyProtection="1">
      <alignment vertical="top"/>
    </xf>
    <xf numFmtId="0" fontId="22" fillId="0" borderId="8" xfId="0" applyFont="1" applyBorder="1" applyAlignment="1" applyProtection="1">
      <alignment vertical="top"/>
    </xf>
    <xf numFmtId="44" fontId="3" fillId="0" borderId="6" xfId="3" applyFont="1" applyBorder="1" applyAlignment="1" applyProtection="1">
      <alignment vertical="top"/>
    </xf>
    <xf numFmtId="44" fontId="22" fillId="0" borderId="9" xfId="3" applyFont="1" applyBorder="1" applyAlignment="1" applyProtection="1">
      <alignment vertical="top"/>
    </xf>
    <xf numFmtId="44" fontId="3" fillId="0" borderId="6" xfId="3" applyFont="1" applyBorder="1" applyAlignment="1">
      <alignment vertical="top"/>
    </xf>
    <xf numFmtId="4" fontId="12" fillId="0" borderId="8" xfId="2" applyNumberFormat="1" applyFont="1" applyBorder="1" applyAlignment="1" applyProtection="1">
      <alignment vertical="top"/>
    </xf>
    <xf numFmtId="0" fontId="12" fillId="0" borderId="8" xfId="2" applyFont="1" applyBorder="1" applyProtection="1"/>
    <xf numFmtId="44" fontId="12" fillId="0" borderId="9" xfId="3" applyFont="1" applyBorder="1" applyAlignment="1" applyProtection="1">
      <alignment vertical="top"/>
    </xf>
    <xf numFmtId="0" fontId="10" fillId="0" borderId="16" xfId="0" applyFont="1" applyBorder="1" applyProtection="1"/>
    <xf numFmtId="0" fontId="11" fillId="0" borderId="16" xfId="0" applyFont="1" applyBorder="1" applyProtection="1"/>
    <xf numFmtId="4" fontId="11" fillId="0" borderId="16" xfId="0" applyNumberFormat="1" applyFont="1" applyBorder="1" applyProtection="1"/>
    <xf numFmtId="4" fontId="11" fillId="0" borderId="17" xfId="0" applyNumberFormat="1" applyFont="1" applyBorder="1" applyProtection="1"/>
    <xf numFmtId="0" fontId="11" fillId="0" borderId="0" xfId="0" applyFont="1" applyProtection="1"/>
    <xf numFmtId="0" fontId="10" fillId="0" borderId="0" xfId="0" applyFont="1" applyBorder="1" applyProtection="1"/>
    <xf numFmtId="0" fontId="11" fillId="0" borderId="0" xfId="0" applyFont="1" applyBorder="1" applyProtection="1"/>
    <xf numFmtId="4" fontId="11" fillId="0" borderId="0" xfId="0" applyNumberFormat="1" applyFont="1" applyBorder="1" applyProtection="1"/>
    <xf numFmtId="4" fontId="11" fillId="0" borderId="19" xfId="0" applyNumberFormat="1" applyFont="1" applyBorder="1" applyProtection="1"/>
    <xf numFmtId="0" fontId="11" fillId="0" borderId="18" xfId="0" applyFont="1" applyBorder="1" applyProtection="1"/>
    <xf numFmtId="0" fontId="11" fillId="0" borderId="19" xfId="0" applyFont="1" applyBorder="1" applyProtection="1"/>
    <xf numFmtId="0" fontId="10" fillId="0" borderId="18" xfId="0" applyFont="1" applyBorder="1" applyProtection="1"/>
    <xf numFmtId="49" fontId="11" fillId="0" borderId="0" xfId="0" applyNumberFormat="1" applyFont="1" applyBorder="1" applyAlignment="1" applyProtection="1">
      <alignment horizontal="center"/>
    </xf>
    <xf numFmtId="49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0" fontId="11" fillId="0" borderId="18" xfId="0" applyFont="1" applyBorder="1" applyAlignment="1" applyProtection="1">
      <alignment horizontal="right" vertical="top"/>
    </xf>
    <xf numFmtId="49" fontId="11" fillId="0" borderId="0" xfId="0" applyNumberFormat="1" applyFont="1" applyBorder="1" applyAlignment="1" applyProtection="1">
      <alignment horizontal="center" vertical="top"/>
    </xf>
    <xf numFmtId="49" fontId="11" fillId="0" borderId="0" xfId="0" applyNumberFormat="1" applyFont="1" applyBorder="1" applyAlignment="1" applyProtection="1">
      <alignment vertical="top"/>
    </xf>
    <xf numFmtId="49" fontId="11" fillId="0" borderId="0" xfId="0" applyNumberFormat="1" applyFont="1" applyBorder="1" applyAlignment="1" applyProtection="1">
      <alignment horizontal="left" vertical="top" wrapText="1"/>
    </xf>
    <xf numFmtId="165" fontId="11" fillId="0" borderId="0" xfId="0" applyNumberFormat="1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4" fontId="11" fillId="0" borderId="0" xfId="0" applyNumberFormat="1" applyFont="1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0" fontId="11" fillId="0" borderId="0" xfId="0" applyFont="1" applyAlignment="1" applyProtection="1">
      <alignment horizontal="right" vertical="top"/>
    </xf>
    <xf numFmtId="49" fontId="11" fillId="0" borderId="0" xfId="0" applyNumberFormat="1" applyFont="1" applyAlignment="1" applyProtection="1">
      <alignment horizontal="center" vertical="top"/>
    </xf>
    <xf numFmtId="49" fontId="11" fillId="0" borderId="0" xfId="0" applyNumberFormat="1" applyFont="1" applyAlignment="1" applyProtection="1">
      <alignment vertical="top"/>
    </xf>
    <xf numFmtId="49" fontId="11" fillId="0" borderId="0" xfId="0" applyNumberFormat="1" applyFont="1" applyAlignment="1" applyProtection="1">
      <alignment horizontal="left" vertical="top" wrapText="1"/>
    </xf>
    <xf numFmtId="165" fontId="11" fillId="0" borderId="0" xfId="0" applyNumberFormat="1" applyFont="1" applyAlignment="1" applyProtection="1">
      <alignment vertical="top"/>
    </xf>
    <xf numFmtId="0" fontId="11" fillId="0" borderId="0" xfId="0" applyFont="1" applyAlignment="1" applyProtection="1">
      <alignment vertical="top"/>
    </xf>
    <xf numFmtId="4" fontId="11" fillId="0" borderId="0" xfId="0" applyNumberFormat="1" applyFont="1" applyAlignment="1" applyProtection="1">
      <alignment vertical="top"/>
    </xf>
    <xf numFmtId="0" fontId="11" fillId="0" borderId="4" xfId="0" applyFont="1" applyBorder="1" applyAlignment="1" applyProtection="1">
      <alignment horizontal="right" vertical="top"/>
    </xf>
    <xf numFmtId="49" fontId="11" fillId="0" borderId="5" xfId="0" applyNumberFormat="1" applyFont="1" applyBorder="1" applyAlignment="1" applyProtection="1">
      <alignment horizontal="center" vertical="top"/>
    </xf>
    <xf numFmtId="49" fontId="11" fillId="0" borderId="5" xfId="0" applyNumberFormat="1" applyFont="1" applyBorder="1" applyAlignment="1" applyProtection="1">
      <alignment vertical="top"/>
    </xf>
    <xf numFmtId="49" fontId="10" fillId="0" borderId="5" xfId="0" applyNumberFormat="1" applyFont="1" applyBorder="1" applyAlignment="1" applyProtection="1">
      <alignment horizontal="left" vertical="top" wrapText="1"/>
    </xf>
    <xf numFmtId="165" fontId="11" fillId="0" borderId="5" xfId="0" applyNumberFormat="1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4" fontId="11" fillId="0" borderId="5" xfId="0" applyNumberFormat="1" applyFont="1" applyBorder="1" applyAlignment="1" applyProtection="1">
      <alignment vertical="top"/>
    </xf>
    <xf numFmtId="4" fontId="11" fillId="0" borderId="6" xfId="0" applyNumberFormat="1" applyFont="1" applyBorder="1" applyAlignment="1" applyProtection="1">
      <alignment vertical="top"/>
    </xf>
    <xf numFmtId="49" fontId="11" fillId="0" borderId="5" xfId="0" applyNumberFormat="1" applyFont="1" applyBorder="1" applyAlignment="1" applyProtection="1">
      <alignment horizontal="left" vertical="top"/>
    </xf>
    <xf numFmtId="44" fontId="11" fillId="0" borderId="6" xfId="3" applyFont="1" applyBorder="1" applyAlignment="1" applyProtection="1">
      <alignment vertical="top"/>
    </xf>
    <xf numFmtId="49" fontId="10" fillId="0" borderId="5" xfId="0" applyNumberFormat="1" applyFont="1" applyBorder="1" applyAlignment="1" applyProtection="1">
      <alignment horizontal="right" vertical="top" wrapText="1"/>
    </xf>
    <xf numFmtId="49" fontId="11" fillId="0" borderId="5" xfId="0" applyNumberFormat="1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horizontal="right" vertical="top"/>
    </xf>
    <xf numFmtId="49" fontId="11" fillId="0" borderId="8" xfId="0" applyNumberFormat="1" applyFont="1" applyBorder="1" applyAlignment="1" applyProtection="1">
      <alignment horizontal="center" vertical="top"/>
    </xf>
    <xf numFmtId="49" fontId="11" fillId="0" borderId="8" xfId="0" applyNumberFormat="1" applyFont="1" applyBorder="1" applyAlignment="1" applyProtection="1">
      <alignment vertical="top"/>
    </xf>
    <xf numFmtId="49" fontId="10" fillId="0" borderId="8" xfId="0" applyNumberFormat="1" applyFont="1" applyBorder="1" applyAlignment="1" applyProtection="1">
      <alignment horizontal="right" vertical="top" wrapText="1"/>
    </xf>
    <xf numFmtId="4" fontId="6" fillId="0" borderId="8" xfId="0" applyNumberFormat="1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44" fontId="6" fillId="0" borderId="9" xfId="3" applyFont="1" applyBorder="1" applyAlignment="1" applyProtection="1">
      <alignment vertical="top"/>
    </xf>
    <xf numFmtId="44" fontId="11" fillId="3" borderId="5" xfId="3" applyFont="1" applyFill="1" applyBorder="1" applyAlignment="1" applyProtection="1">
      <alignment vertical="top"/>
      <protection locked="0"/>
    </xf>
    <xf numFmtId="44" fontId="32" fillId="2" borderId="9" xfId="3" applyFont="1" applyFill="1" applyBorder="1" applyAlignment="1" applyProtection="1">
      <alignment horizontal="right" vertical="center"/>
    </xf>
    <xf numFmtId="44" fontId="32" fillId="2" borderId="14" xfId="3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top"/>
    </xf>
    <xf numFmtId="0" fontId="1" fillId="0" borderId="17" xfId="0" applyFont="1" applyBorder="1" applyAlignment="1" applyProtection="1">
      <alignment vertical="center"/>
    </xf>
    <xf numFmtId="0" fontId="14" fillId="0" borderId="18" xfId="0" applyFont="1" applyBorder="1" applyAlignment="1" applyProtection="1">
      <alignment vertical="top"/>
    </xf>
    <xf numFmtId="0" fontId="14" fillId="0" borderId="0" xfId="0" applyFont="1" applyBorder="1" applyAlignment="1" applyProtection="1">
      <alignment horizontal="left"/>
    </xf>
    <xf numFmtId="0" fontId="14" fillId="0" borderId="19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top"/>
    </xf>
    <xf numFmtId="0" fontId="5" fillId="0" borderId="24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vertical="top"/>
    </xf>
    <xf numFmtId="10" fontId="23" fillId="3" borderId="8" xfId="3" applyNumberFormat="1" applyFont="1" applyFill="1" applyBorder="1" applyProtection="1">
      <protection locked="0"/>
    </xf>
    <xf numFmtId="49" fontId="33" fillId="0" borderId="5" xfId="0" applyNumberFormat="1" applyFont="1" applyBorder="1" applyAlignment="1">
      <alignment horizontal="left" vertical="top" wrapText="1"/>
    </xf>
    <xf numFmtId="165" fontId="3" fillId="0" borderId="5" xfId="0" applyNumberFormat="1" applyFont="1" applyFill="1" applyBorder="1" applyAlignment="1" applyProtection="1">
      <alignment vertical="top"/>
    </xf>
    <xf numFmtId="0" fontId="1" fillId="0" borderId="16" xfId="0" applyFont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3" fillId="3" borderId="0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wrapText="1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</cellXfs>
  <cellStyles count="4">
    <cellStyle name="Mena" xfId="3" builtinId="4"/>
    <cellStyle name="Normálna" xfId="0" builtinId="0"/>
    <cellStyle name="Normálna 2" xfId="2" xr:uid="{FFBA861A-850A-4A74-83AA-A74BE6D30E08}"/>
    <cellStyle name="normálne_KLs" xfId="1" xr:uid="{3C4B2521-6A52-46F2-BBF3-10E009696F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B37" sqref="B37"/>
    </sheetView>
  </sheetViews>
  <sheetFormatPr defaultRowHeight="14.25" x14ac:dyDescent="0.25"/>
  <cols>
    <col min="1" max="1" width="10.140625" style="133" customWidth="1"/>
    <col min="2" max="2" width="67.28515625" style="133" customWidth="1"/>
    <col min="3" max="3" width="14.140625" style="133" customWidth="1"/>
    <col min="4" max="4" width="11.140625" style="133" customWidth="1"/>
    <col min="5" max="5" width="13.85546875" style="133" customWidth="1"/>
    <col min="6" max="6" width="18.28515625" style="133" customWidth="1"/>
    <col min="7" max="7" width="11.140625" style="133" customWidth="1"/>
    <col min="8" max="9" width="9.28515625" style="133" bestFit="1" customWidth="1"/>
    <col min="10" max="257" width="9.140625" style="133"/>
    <col min="258" max="258" width="60.85546875" style="133" customWidth="1"/>
    <col min="259" max="261" width="11.140625" style="133" customWidth="1"/>
    <col min="262" max="262" width="15.85546875" style="133" customWidth="1"/>
    <col min="263" max="263" width="11.140625" style="133" customWidth="1"/>
    <col min="264" max="265" width="9.28515625" style="133" bestFit="1" customWidth="1"/>
    <col min="266" max="513" width="9.140625" style="133"/>
    <col min="514" max="514" width="60.85546875" style="133" customWidth="1"/>
    <col min="515" max="517" width="11.140625" style="133" customWidth="1"/>
    <col min="518" max="518" width="15.85546875" style="133" customWidth="1"/>
    <col min="519" max="519" width="11.140625" style="133" customWidth="1"/>
    <col min="520" max="521" width="9.28515625" style="133" bestFit="1" customWidth="1"/>
    <col min="522" max="769" width="9.140625" style="133"/>
    <col min="770" max="770" width="60.85546875" style="133" customWidth="1"/>
    <col min="771" max="773" width="11.140625" style="133" customWidth="1"/>
    <col min="774" max="774" width="15.85546875" style="133" customWidth="1"/>
    <col min="775" max="775" width="11.140625" style="133" customWidth="1"/>
    <col min="776" max="777" width="9.28515625" style="133" bestFit="1" customWidth="1"/>
    <col min="778" max="1025" width="9.140625" style="133"/>
    <col min="1026" max="1026" width="60.85546875" style="133" customWidth="1"/>
    <col min="1027" max="1029" width="11.140625" style="133" customWidth="1"/>
    <col min="1030" max="1030" width="15.85546875" style="133" customWidth="1"/>
    <col min="1031" max="1031" width="11.140625" style="133" customWidth="1"/>
    <col min="1032" max="1033" width="9.28515625" style="133" bestFit="1" customWidth="1"/>
    <col min="1034" max="1281" width="9.140625" style="133"/>
    <col min="1282" max="1282" width="60.85546875" style="133" customWidth="1"/>
    <col min="1283" max="1285" width="11.140625" style="133" customWidth="1"/>
    <col min="1286" max="1286" width="15.85546875" style="133" customWidth="1"/>
    <col min="1287" max="1287" width="11.140625" style="133" customWidth="1"/>
    <col min="1288" max="1289" width="9.28515625" style="133" bestFit="1" customWidth="1"/>
    <col min="1290" max="1537" width="9.140625" style="133"/>
    <col min="1538" max="1538" width="60.85546875" style="133" customWidth="1"/>
    <col min="1539" max="1541" width="11.140625" style="133" customWidth="1"/>
    <col min="1542" max="1542" width="15.85546875" style="133" customWidth="1"/>
    <col min="1543" max="1543" width="11.140625" style="133" customWidth="1"/>
    <col min="1544" max="1545" width="9.28515625" style="133" bestFit="1" customWidth="1"/>
    <col min="1546" max="1793" width="9.140625" style="133"/>
    <col min="1794" max="1794" width="60.85546875" style="133" customWidth="1"/>
    <col min="1795" max="1797" width="11.140625" style="133" customWidth="1"/>
    <col min="1798" max="1798" width="15.85546875" style="133" customWidth="1"/>
    <col min="1799" max="1799" width="11.140625" style="133" customWidth="1"/>
    <col min="1800" max="1801" width="9.28515625" style="133" bestFit="1" customWidth="1"/>
    <col min="1802" max="2049" width="9.140625" style="133"/>
    <col min="2050" max="2050" width="60.85546875" style="133" customWidth="1"/>
    <col min="2051" max="2053" width="11.140625" style="133" customWidth="1"/>
    <col min="2054" max="2054" width="15.85546875" style="133" customWidth="1"/>
    <col min="2055" max="2055" width="11.140625" style="133" customWidth="1"/>
    <col min="2056" max="2057" width="9.28515625" style="133" bestFit="1" customWidth="1"/>
    <col min="2058" max="2305" width="9.140625" style="133"/>
    <col min="2306" max="2306" width="60.85546875" style="133" customWidth="1"/>
    <col min="2307" max="2309" width="11.140625" style="133" customWidth="1"/>
    <col min="2310" max="2310" width="15.85546875" style="133" customWidth="1"/>
    <col min="2311" max="2311" width="11.140625" style="133" customWidth="1"/>
    <col min="2312" max="2313" width="9.28515625" style="133" bestFit="1" customWidth="1"/>
    <col min="2314" max="2561" width="9.140625" style="133"/>
    <col min="2562" max="2562" width="60.85546875" style="133" customWidth="1"/>
    <col min="2563" max="2565" width="11.140625" style="133" customWidth="1"/>
    <col min="2566" max="2566" width="15.85546875" style="133" customWidth="1"/>
    <col min="2567" max="2567" width="11.140625" style="133" customWidth="1"/>
    <col min="2568" max="2569" width="9.28515625" style="133" bestFit="1" customWidth="1"/>
    <col min="2570" max="2817" width="9.140625" style="133"/>
    <col min="2818" max="2818" width="60.85546875" style="133" customWidth="1"/>
    <col min="2819" max="2821" width="11.140625" style="133" customWidth="1"/>
    <col min="2822" max="2822" width="15.85546875" style="133" customWidth="1"/>
    <col min="2823" max="2823" width="11.140625" style="133" customWidth="1"/>
    <col min="2824" max="2825" width="9.28515625" style="133" bestFit="1" customWidth="1"/>
    <col min="2826" max="3073" width="9.140625" style="133"/>
    <col min="3074" max="3074" width="60.85546875" style="133" customWidth="1"/>
    <col min="3075" max="3077" width="11.140625" style="133" customWidth="1"/>
    <col min="3078" max="3078" width="15.85546875" style="133" customWidth="1"/>
    <col min="3079" max="3079" width="11.140625" style="133" customWidth="1"/>
    <col min="3080" max="3081" width="9.28515625" style="133" bestFit="1" customWidth="1"/>
    <col min="3082" max="3329" width="9.140625" style="133"/>
    <col min="3330" max="3330" width="60.85546875" style="133" customWidth="1"/>
    <col min="3331" max="3333" width="11.140625" style="133" customWidth="1"/>
    <col min="3334" max="3334" width="15.85546875" style="133" customWidth="1"/>
    <col min="3335" max="3335" width="11.140625" style="133" customWidth="1"/>
    <col min="3336" max="3337" width="9.28515625" style="133" bestFit="1" customWidth="1"/>
    <col min="3338" max="3585" width="9.140625" style="133"/>
    <col min="3586" max="3586" width="60.85546875" style="133" customWidth="1"/>
    <col min="3587" max="3589" width="11.140625" style="133" customWidth="1"/>
    <col min="3590" max="3590" width="15.85546875" style="133" customWidth="1"/>
    <col min="3591" max="3591" width="11.140625" style="133" customWidth="1"/>
    <col min="3592" max="3593" width="9.28515625" style="133" bestFit="1" customWidth="1"/>
    <col min="3594" max="3841" width="9.140625" style="133"/>
    <col min="3842" max="3842" width="60.85546875" style="133" customWidth="1"/>
    <col min="3843" max="3845" width="11.140625" style="133" customWidth="1"/>
    <col min="3846" max="3846" width="15.85546875" style="133" customWidth="1"/>
    <col min="3847" max="3847" width="11.140625" style="133" customWidth="1"/>
    <col min="3848" max="3849" width="9.28515625" style="133" bestFit="1" customWidth="1"/>
    <col min="3850" max="4097" width="9.140625" style="133"/>
    <col min="4098" max="4098" width="60.85546875" style="133" customWidth="1"/>
    <col min="4099" max="4101" width="11.140625" style="133" customWidth="1"/>
    <col min="4102" max="4102" width="15.85546875" style="133" customWidth="1"/>
    <col min="4103" max="4103" width="11.140625" style="133" customWidth="1"/>
    <col min="4104" max="4105" width="9.28515625" style="133" bestFit="1" customWidth="1"/>
    <col min="4106" max="4353" width="9.140625" style="133"/>
    <col min="4354" max="4354" width="60.85546875" style="133" customWidth="1"/>
    <col min="4355" max="4357" width="11.140625" style="133" customWidth="1"/>
    <col min="4358" max="4358" width="15.85546875" style="133" customWidth="1"/>
    <col min="4359" max="4359" width="11.140625" style="133" customWidth="1"/>
    <col min="4360" max="4361" width="9.28515625" style="133" bestFit="1" customWidth="1"/>
    <col min="4362" max="4609" width="9.140625" style="133"/>
    <col min="4610" max="4610" width="60.85546875" style="133" customWidth="1"/>
    <col min="4611" max="4613" width="11.140625" style="133" customWidth="1"/>
    <col min="4614" max="4614" width="15.85546875" style="133" customWidth="1"/>
    <col min="4615" max="4615" width="11.140625" style="133" customWidth="1"/>
    <col min="4616" max="4617" width="9.28515625" style="133" bestFit="1" customWidth="1"/>
    <col min="4618" max="4865" width="9.140625" style="133"/>
    <col min="4866" max="4866" width="60.85546875" style="133" customWidth="1"/>
    <col min="4867" max="4869" width="11.140625" style="133" customWidth="1"/>
    <col min="4870" max="4870" width="15.85546875" style="133" customWidth="1"/>
    <col min="4871" max="4871" width="11.140625" style="133" customWidth="1"/>
    <col min="4872" max="4873" width="9.28515625" style="133" bestFit="1" customWidth="1"/>
    <col min="4874" max="5121" width="9.140625" style="133"/>
    <col min="5122" max="5122" width="60.85546875" style="133" customWidth="1"/>
    <col min="5123" max="5125" width="11.140625" style="133" customWidth="1"/>
    <col min="5126" max="5126" width="15.85546875" style="133" customWidth="1"/>
    <col min="5127" max="5127" width="11.140625" style="133" customWidth="1"/>
    <col min="5128" max="5129" width="9.28515625" style="133" bestFit="1" customWidth="1"/>
    <col min="5130" max="5377" width="9.140625" style="133"/>
    <col min="5378" max="5378" width="60.85546875" style="133" customWidth="1"/>
    <col min="5379" max="5381" width="11.140625" style="133" customWidth="1"/>
    <col min="5382" max="5382" width="15.85546875" style="133" customWidth="1"/>
    <col min="5383" max="5383" width="11.140625" style="133" customWidth="1"/>
    <col min="5384" max="5385" width="9.28515625" style="133" bestFit="1" customWidth="1"/>
    <col min="5386" max="5633" width="9.140625" style="133"/>
    <col min="5634" max="5634" width="60.85546875" style="133" customWidth="1"/>
    <col min="5635" max="5637" width="11.140625" style="133" customWidth="1"/>
    <col min="5638" max="5638" width="15.85546875" style="133" customWidth="1"/>
    <col min="5639" max="5639" width="11.140625" style="133" customWidth="1"/>
    <col min="5640" max="5641" width="9.28515625" style="133" bestFit="1" customWidth="1"/>
    <col min="5642" max="5889" width="9.140625" style="133"/>
    <col min="5890" max="5890" width="60.85546875" style="133" customWidth="1"/>
    <col min="5891" max="5893" width="11.140625" style="133" customWidth="1"/>
    <col min="5894" max="5894" width="15.85546875" style="133" customWidth="1"/>
    <col min="5895" max="5895" width="11.140625" style="133" customWidth="1"/>
    <col min="5896" max="5897" width="9.28515625" style="133" bestFit="1" customWidth="1"/>
    <col min="5898" max="6145" width="9.140625" style="133"/>
    <col min="6146" max="6146" width="60.85546875" style="133" customWidth="1"/>
    <col min="6147" max="6149" width="11.140625" style="133" customWidth="1"/>
    <col min="6150" max="6150" width="15.85546875" style="133" customWidth="1"/>
    <col min="6151" max="6151" width="11.140625" style="133" customWidth="1"/>
    <col min="6152" max="6153" width="9.28515625" style="133" bestFit="1" customWidth="1"/>
    <col min="6154" max="6401" width="9.140625" style="133"/>
    <col min="6402" max="6402" width="60.85546875" style="133" customWidth="1"/>
    <col min="6403" max="6405" width="11.140625" style="133" customWidth="1"/>
    <col min="6406" max="6406" width="15.85546875" style="133" customWidth="1"/>
    <col min="6407" max="6407" width="11.140625" style="133" customWidth="1"/>
    <col min="6408" max="6409" width="9.28515625" style="133" bestFit="1" customWidth="1"/>
    <col min="6410" max="6657" width="9.140625" style="133"/>
    <col min="6658" max="6658" width="60.85546875" style="133" customWidth="1"/>
    <col min="6659" max="6661" width="11.140625" style="133" customWidth="1"/>
    <col min="6662" max="6662" width="15.85546875" style="133" customWidth="1"/>
    <col min="6663" max="6663" width="11.140625" style="133" customWidth="1"/>
    <col min="6664" max="6665" width="9.28515625" style="133" bestFit="1" customWidth="1"/>
    <col min="6666" max="6913" width="9.140625" style="133"/>
    <col min="6914" max="6914" width="60.85546875" style="133" customWidth="1"/>
    <col min="6915" max="6917" width="11.140625" style="133" customWidth="1"/>
    <col min="6918" max="6918" width="15.85546875" style="133" customWidth="1"/>
    <col min="6919" max="6919" width="11.140625" style="133" customWidth="1"/>
    <col min="6920" max="6921" width="9.28515625" style="133" bestFit="1" customWidth="1"/>
    <col min="6922" max="7169" width="9.140625" style="133"/>
    <col min="7170" max="7170" width="60.85546875" style="133" customWidth="1"/>
    <col min="7171" max="7173" width="11.140625" style="133" customWidth="1"/>
    <col min="7174" max="7174" width="15.85546875" style="133" customWidth="1"/>
    <col min="7175" max="7175" width="11.140625" style="133" customWidth="1"/>
    <col min="7176" max="7177" width="9.28515625" style="133" bestFit="1" customWidth="1"/>
    <col min="7178" max="7425" width="9.140625" style="133"/>
    <col min="7426" max="7426" width="60.85546875" style="133" customWidth="1"/>
    <col min="7427" max="7429" width="11.140625" style="133" customWidth="1"/>
    <col min="7430" max="7430" width="15.85546875" style="133" customWidth="1"/>
    <col min="7431" max="7431" width="11.140625" style="133" customWidth="1"/>
    <col min="7432" max="7433" width="9.28515625" style="133" bestFit="1" customWidth="1"/>
    <col min="7434" max="7681" width="9.140625" style="133"/>
    <col min="7682" max="7682" width="60.85546875" style="133" customWidth="1"/>
    <col min="7683" max="7685" width="11.140625" style="133" customWidth="1"/>
    <col min="7686" max="7686" width="15.85546875" style="133" customWidth="1"/>
    <col min="7687" max="7687" width="11.140625" style="133" customWidth="1"/>
    <col min="7688" max="7689" width="9.28515625" style="133" bestFit="1" customWidth="1"/>
    <col min="7690" max="7937" width="9.140625" style="133"/>
    <col min="7938" max="7938" width="60.85546875" style="133" customWidth="1"/>
    <col min="7939" max="7941" width="11.140625" style="133" customWidth="1"/>
    <col min="7942" max="7942" width="15.85546875" style="133" customWidth="1"/>
    <col min="7943" max="7943" width="11.140625" style="133" customWidth="1"/>
    <col min="7944" max="7945" width="9.28515625" style="133" bestFit="1" customWidth="1"/>
    <col min="7946" max="8193" width="9.140625" style="133"/>
    <col min="8194" max="8194" width="60.85546875" style="133" customWidth="1"/>
    <col min="8195" max="8197" width="11.140625" style="133" customWidth="1"/>
    <col min="8198" max="8198" width="15.85546875" style="133" customWidth="1"/>
    <col min="8199" max="8199" width="11.140625" style="133" customWidth="1"/>
    <col min="8200" max="8201" width="9.28515625" style="133" bestFit="1" customWidth="1"/>
    <col min="8202" max="8449" width="9.140625" style="133"/>
    <col min="8450" max="8450" width="60.85546875" style="133" customWidth="1"/>
    <col min="8451" max="8453" width="11.140625" style="133" customWidth="1"/>
    <col min="8454" max="8454" width="15.85546875" style="133" customWidth="1"/>
    <col min="8455" max="8455" width="11.140625" style="133" customWidth="1"/>
    <col min="8456" max="8457" width="9.28515625" style="133" bestFit="1" customWidth="1"/>
    <col min="8458" max="8705" width="9.140625" style="133"/>
    <col min="8706" max="8706" width="60.85546875" style="133" customWidth="1"/>
    <col min="8707" max="8709" width="11.140625" style="133" customWidth="1"/>
    <col min="8710" max="8710" width="15.85546875" style="133" customWidth="1"/>
    <col min="8711" max="8711" width="11.140625" style="133" customWidth="1"/>
    <col min="8712" max="8713" width="9.28515625" style="133" bestFit="1" customWidth="1"/>
    <col min="8714" max="8961" width="9.140625" style="133"/>
    <col min="8962" max="8962" width="60.85546875" style="133" customWidth="1"/>
    <col min="8963" max="8965" width="11.140625" style="133" customWidth="1"/>
    <col min="8966" max="8966" width="15.85546875" style="133" customWidth="1"/>
    <col min="8967" max="8967" width="11.140625" style="133" customWidth="1"/>
    <col min="8968" max="8969" width="9.28515625" style="133" bestFit="1" customWidth="1"/>
    <col min="8970" max="9217" width="9.140625" style="133"/>
    <col min="9218" max="9218" width="60.85546875" style="133" customWidth="1"/>
    <col min="9219" max="9221" width="11.140625" style="133" customWidth="1"/>
    <col min="9222" max="9222" width="15.85546875" style="133" customWidth="1"/>
    <col min="9223" max="9223" width="11.140625" style="133" customWidth="1"/>
    <col min="9224" max="9225" width="9.28515625" style="133" bestFit="1" customWidth="1"/>
    <col min="9226" max="9473" width="9.140625" style="133"/>
    <col min="9474" max="9474" width="60.85546875" style="133" customWidth="1"/>
    <col min="9475" max="9477" width="11.140625" style="133" customWidth="1"/>
    <col min="9478" max="9478" width="15.85546875" style="133" customWidth="1"/>
    <col min="9479" max="9479" width="11.140625" style="133" customWidth="1"/>
    <col min="9480" max="9481" width="9.28515625" style="133" bestFit="1" customWidth="1"/>
    <col min="9482" max="9729" width="9.140625" style="133"/>
    <col min="9730" max="9730" width="60.85546875" style="133" customWidth="1"/>
    <col min="9731" max="9733" width="11.140625" style="133" customWidth="1"/>
    <col min="9734" max="9734" width="15.85546875" style="133" customWidth="1"/>
    <col min="9735" max="9735" width="11.140625" style="133" customWidth="1"/>
    <col min="9736" max="9737" width="9.28515625" style="133" bestFit="1" customWidth="1"/>
    <col min="9738" max="9985" width="9.140625" style="133"/>
    <col min="9986" max="9986" width="60.85546875" style="133" customWidth="1"/>
    <col min="9987" max="9989" width="11.140625" style="133" customWidth="1"/>
    <col min="9990" max="9990" width="15.85546875" style="133" customWidth="1"/>
    <col min="9991" max="9991" width="11.140625" style="133" customWidth="1"/>
    <col min="9992" max="9993" width="9.28515625" style="133" bestFit="1" customWidth="1"/>
    <col min="9994" max="10241" width="9.140625" style="133"/>
    <col min="10242" max="10242" width="60.85546875" style="133" customWidth="1"/>
    <col min="10243" max="10245" width="11.140625" style="133" customWidth="1"/>
    <col min="10246" max="10246" width="15.85546875" style="133" customWidth="1"/>
    <col min="10247" max="10247" width="11.140625" style="133" customWidth="1"/>
    <col min="10248" max="10249" width="9.28515625" style="133" bestFit="1" customWidth="1"/>
    <col min="10250" max="10497" width="9.140625" style="133"/>
    <col min="10498" max="10498" width="60.85546875" style="133" customWidth="1"/>
    <col min="10499" max="10501" width="11.140625" style="133" customWidth="1"/>
    <col min="10502" max="10502" width="15.85546875" style="133" customWidth="1"/>
    <col min="10503" max="10503" width="11.140625" style="133" customWidth="1"/>
    <col min="10504" max="10505" width="9.28515625" style="133" bestFit="1" customWidth="1"/>
    <col min="10506" max="10753" width="9.140625" style="133"/>
    <col min="10754" max="10754" width="60.85546875" style="133" customWidth="1"/>
    <col min="10755" max="10757" width="11.140625" style="133" customWidth="1"/>
    <col min="10758" max="10758" width="15.85546875" style="133" customWidth="1"/>
    <col min="10759" max="10759" width="11.140625" style="133" customWidth="1"/>
    <col min="10760" max="10761" width="9.28515625" style="133" bestFit="1" customWidth="1"/>
    <col min="10762" max="11009" width="9.140625" style="133"/>
    <col min="11010" max="11010" width="60.85546875" style="133" customWidth="1"/>
    <col min="11011" max="11013" width="11.140625" style="133" customWidth="1"/>
    <col min="11014" max="11014" width="15.85546875" style="133" customWidth="1"/>
    <col min="11015" max="11015" width="11.140625" style="133" customWidth="1"/>
    <col min="11016" max="11017" width="9.28515625" style="133" bestFit="1" customWidth="1"/>
    <col min="11018" max="11265" width="9.140625" style="133"/>
    <col min="11266" max="11266" width="60.85546875" style="133" customWidth="1"/>
    <col min="11267" max="11269" width="11.140625" style="133" customWidth="1"/>
    <col min="11270" max="11270" width="15.85546875" style="133" customWidth="1"/>
    <col min="11271" max="11271" width="11.140625" style="133" customWidth="1"/>
    <col min="11272" max="11273" width="9.28515625" style="133" bestFit="1" customWidth="1"/>
    <col min="11274" max="11521" width="9.140625" style="133"/>
    <col min="11522" max="11522" width="60.85546875" style="133" customWidth="1"/>
    <col min="11523" max="11525" width="11.140625" style="133" customWidth="1"/>
    <col min="11526" max="11526" width="15.85546875" style="133" customWidth="1"/>
    <col min="11527" max="11527" width="11.140625" style="133" customWidth="1"/>
    <col min="11528" max="11529" width="9.28515625" style="133" bestFit="1" customWidth="1"/>
    <col min="11530" max="11777" width="9.140625" style="133"/>
    <col min="11778" max="11778" width="60.85546875" style="133" customWidth="1"/>
    <col min="11779" max="11781" width="11.140625" style="133" customWidth="1"/>
    <col min="11782" max="11782" width="15.85546875" style="133" customWidth="1"/>
    <col min="11783" max="11783" width="11.140625" style="133" customWidth="1"/>
    <col min="11784" max="11785" width="9.28515625" style="133" bestFit="1" customWidth="1"/>
    <col min="11786" max="12033" width="9.140625" style="133"/>
    <col min="12034" max="12034" width="60.85546875" style="133" customWidth="1"/>
    <col min="12035" max="12037" width="11.140625" style="133" customWidth="1"/>
    <col min="12038" max="12038" width="15.85546875" style="133" customWidth="1"/>
    <col min="12039" max="12039" width="11.140625" style="133" customWidth="1"/>
    <col min="12040" max="12041" width="9.28515625" style="133" bestFit="1" customWidth="1"/>
    <col min="12042" max="12289" width="9.140625" style="133"/>
    <col min="12290" max="12290" width="60.85546875" style="133" customWidth="1"/>
    <col min="12291" max="12293" width="11.140625" style="133" customWidth="1"/>
    <col min="12294" max="12294" width="15.85546875" style="133" customWidth="1"/>
    <col min="12295" max="12295" width="11.140625" style="133" customWidth="1"/>
    <col min="12296" max="12297" width="9.28515625" style="133" bestFit="1" customWidth="1"/>
    <col min="12298" max="12545" width="9.140625" style="133"/>
    <col min="12546" max="12546" width="60.85546875" style="133" customWidth="1"/>
    <col min="12547" max="12549" width="11.140625" style="133" customWidth="1"/>
    <col min="12550" max="12550" width="15.85546875" style="133" customWidth="1"/>
    <col min="12551" max="12551" width="11.140625" style="133" customWidth="1"/>
    <col min="12552" max="12553" width="9.28515625" style="133" bestFit="1" customWidth="1"/>
    <col min="12554" max="12801" width="9.140625" style="133"/>
    <col min="12802" max="12802" width="60.85546875" style="133" customWidth="1"/>
    <col min="12803" max="12805" width="11.140625" style="133" customWidth="1"/>
    <col min="12806" max="12806" width="15.85546875" style="133" customWidth="1"/>
    <col min="12807" max="12807" width="11.140625" style="133" customWidth="1"/>
    <col min="12808" max="12809" width="9.28515625" style="133" bestFit="1" customWidth="1"/>
    <col min="12810" max="13057" width="9.140625" style="133"/>
    <col min="13058" max="13058" width="60.85546875" style="133" customWidth="1"/>
    <col min="13059" max="13061" width="11.140625" style="133" customWidth="1"/>
    <col min="13062" max="13062" width="15.85546875" style="133" customWidth="1"/>
    <col min="13063" max="13063" width="11.140625" style="133" customWidth="1"/>
    <col min="13064" max="13065" width="9.28515625" style="133" bestFit="1" customWidth="1"/>
    <col min="13066" max="13313" width="9.140625" style="133"/>
    <col min="13314" max="13314" width="60.85546875" style="133" customWidth="1"/>
    <col min="13315" max="13317" width="11.140625" style="133" customWidth="1"/>
    <col min="13318" max="13318" width="15.85546875" style="133" customWidth="1"/>
    <col min="13319" max="13319" width="11.140625" style="133" customWidth="1"/>
    <col min="13320" max="13321" width="9.28515625" style="133" bestFit="1" customWidth="1"/>
    <col min="13322" max="13569" width="9.140625" style="133"/>
    <col min="13570" max="13570" width="60.85546875" style="133" customWidth="1"/>
    <col min="13571" max="13573" width="11.140625" style="133" customWidth="1"/>
    <col min="13574" max="13574" width="15.85546875" style="133" customWidth="1"/>
    <col min="13575" max="13575" width="11.140625" style="133" customWidth="1"/>
    <col min="13576" max="13577" width="9.28515625" style="133" bestFit="1" customWidth="1"/>
    <col min="13578" max="13825" width="9.140625" style="133"/>
    <col min="13826" max="13826" width="60.85546875" style="133" customWidth="1"/>
    <col min="13827" max="13829" width="11.140625" style="133" customWidth="1"/>
    <col min="13830" max="13830" width="15.85546875" style="133" customWidth="1"/>
    <col min="13831" max="13831" width="11.140625" style="133" customWidth="1"/>
    <col min="13832" max="13833" width="9.28515625" style="133" bestFit="1" customWidth="1"/>
    <col min="13834" max="14081" width="9.140625" style="133"/>
    <col min="14082" max="14082" width="60.85546875" style="133" customWidth="1"/>
    <col min="14083" max="14085" width="11.140625" style="133" customWidth="1"/>
    <col min="14086" max="14086" width="15.85546875" style="133" customWidth="1"/>
    <col min="14087" max="14087" width="11.140625" style="133" customWidth="1"/>
    <col min="14088" max="14089" width="9.28515625" style="133" bestFit="1" customWidth="1"/>
    <col min="14090" max="14337" width="9.140625" style="133"/>
    <col min="14338" max="14338" width="60.85546875" style="133" customWidth="1"/>
    <col min="14339" max="14341" width="11.140625" style="133" customWidth="1"/>
    <col min="14342" max="14342" width="15.85546875" style="133" customWidth="1"/>
    <col min="14343" max="14343" width="11.140625" style="133" customWidth="1"/>
    <col min="14344" max="14345" width="9.28515625" style="133" bestFit="1" customWidth="1"/>
    <col min="14346" max="14593" width="9.140625" style="133"/>
    <col min="14594" max="14594" width="60.85546875" style="133" customWidth="1"/>
    <col min="14595" max="14597" width="11.140625" style="133" customWidth="1"/>
    <col min="14598" max="14598" width="15.85546875" style="133" customWidth="1"/>
    <col min="14599" max="14599" width="11.140625" style="133" customWidth="1"/>
    <col min="14600" max="14601" width="9.28515625" style="133" bestFit="1" customWidth="1"/>
    <col min="14602" max="14849" width="9.140625" style="133"/>
    <col min="14850" max="14850" width="60.85546875" style="133" customWidth="1"/>
    <col min="14851" max="14853" width="11.140625" style="133" customWidth="1"/>
    <col min="14854" max="14854" width="15.85546875" style="133" customWidth="1"/>
    <col min="14855" max="14855" width="11.140625" style="133" customWidth="1"/>
    <col min="14856" max="14857" width="9.28515625" style="133" bestFit="1" customWidth="1"/>
    <col min="14858" max="15105" width="9.140625" style="133"/>
    <col min="15106" max="15106" width="60.85546875" style="133" customWidth="1"/>
    <col min="15107" max="15109" width="11.140625" style="133" customWidth="1"/>
    <col min="15110" max="15110" width="15.85546875" style="133" customWidth="1"/>
    <col min="15111" max="15111" width="11.140625" style="133" customWidth="1"/>
    <col min="15112" max="15113" width="9.28515625" style="133" bestFit="1" customWidth="1"/>
    <col min="15114" max="15361" width="9.140625" style="133"/>
    <col min="15362" max="15362" width="60.85546875" style="133" customWidth="1"/>
    <col min="15363" max="15365" width="11.140625" style="133" customWidth="1"/>
    <col min="15366" max="15366" width="15.85546875" style="133" customWidth="1"/>
    <col min="15367" max="15367" width="11.140625" style="133" customWidth="1"/>
    <col min="15368" max="15369" width="9.28515625" style="133" bestFit="1" customWidth="1"/>
    <col min="15370" max="15617" width="9.140625" style="133"/>
    <col min="15618" max="15618" width="60.85546875" style="133" customWidth="1"/>
    <col min="15619" max="15621" width="11.140625" style="133" customWidth="1"/>
    <col min="15622" max="15622" width="15.85546875" style="133" customWidth="1"/>
    <col min="15623" max="15623" width="11.140625" style="133" customWidth="1"/>
    <col min="15624" max="15625" width="9.28515625" style="133" bestFit="1" customWidth="1"/>
    <col min="15626" max="15873" width="9.140625" style="133"/>
    <col min="15874" max="15874" width="60.85546875" style="133" customWidth="1"/>
    <col min="15875" max="15877" width="11.140625" style="133" customWidth="1"/>
    <col min="15878" max="15878" width="15.85546875" style="133" customWidth="1"/>
    <col min="15879" max="15879" width="11.140625" style="133" customWidth="1"/>
    <col min="15880" max="15881" width="9.28515625" style="133" bestFit="1" customWidth="1"/>
    <col min="15882" max="16129" width="9.140625" style="133"/>
    <col min="16130" max="16130" width="60.85546875" style="133" customWidth="1"/>
    <col min="16131" max="16133" width="11.140625" style="133" customWidth="1"/>
    <col min="16134" max="16134" width="15.85546875" style="133" customWidth="1"/>
    <col min="16135" max="16135" width="11.140625" style="133" customWidth="1"/>
    <col min="16136" max="16137" width="9.28515625" style="133" bestFit="1" customWidth="1"/>
    <col min="16138" max="16384" width="9.140625" style="133"/>
  </cols>
  <sheetData>
    <row r="1" spans="1:8" ht="18" x14ac:dyDescent="0.25">
      <c r="A1" s="360"/>
      <c r="B1" s="375" t="s">
        <v>0</v>
      </c>
      <c r="C1" s="375"/>
      <c r="D1" s="375"/>
      <c r="E1" s="375"/>
      <c r="F1" s="361"/>
      <c r="G1" s="134"/>
    </row>
    <row r="2" spans="1:8" ht="15" thickBot="1" x14ac:dyDescent="0.25">
      <c r="A2" s="362"/>
      <c r="B2" s="363"/>
      <c r="C2" s="363"/>
      <c r="D2" s="363"/>
      <c r="E2" s="363"/>
      <c r="F2" s="364"/>
      <c r="G2" s="135"/>
    </row>
    <row r="3" spans="1:8" x14ac:dyDescent="0.2">
      <c r="A3" s="61" t="s">
        <v>13</v>
      </c>
      <c r="B3" s="62"/>
      <c r="C3" s="62"/>
      <c r="D3" s="62"/>
      <c r="E3" s="365"/>
      <c r="F3" s="366"/>
      <c r="G3" s="136"/>
    </row>
    <row r="4" spans="1:8" x14ac:dyDescent="0.2">
      <c r="A4" s="74" t="s">
        <v>21</v>
      </c>
      <c r="B4" s="75"/>
      <c r="C4" s="137"/>
      <c r="D4" s="137"/>
      <c r="E4" s="367"/>
      <c r="F4" s="364"/>
      <c r="G4" s="135"/>
    </row>
    <row r="5" spans="1:8" ht="15" customHeight="1" x14ac:dyDescent="0.2">
      <c r="A5" s="74" t="s">
        <v>1127</v>
      </c>
      <c r="B5" s="153"/>
      <c r="C5" s="382"/>
      <c r="D5" s="382"/>
      <c r="E5" s="368"/>
      <c r="F5" s="364"/>
      <c r="G5" s="135"/>
    </row>
    <row r="6" spans="1:8" x14ac:dyDescent="0.2">
      <c r="A6" s="74"/>
      <c r="B6" s="137"/>
      <c r="C6" s="137"/>
      <c r="D6" s="137"/>
      <c r="E6" s="368"/>
      <c r="F6" s="364"/>
      <c r="G6" s="135"/>
    </row>
    <row r="7" spans="1:8" x14ac:dyDescent="0.2">
      <c r="A7" s="74"/>
      <c r="B7" s="137"/>
      <c r="C7" s="382"/>
      <c r="D7" s="382"/>
      <c r="E7" s="369"/>
      <c r="F7" s="364"/>
      <c r="G7" s="135"/>
    </row>
    <row r="8" spans="1:8" ht="15" thickBot="1" x14ac:dyDescent="0.25">
      <c r="A8" s="362"/>
      <c r="B8" s="363"/>
      <c r="C8" s="363"/>
      <c r="D8" s="363"/>
      <c r="E8" s="363"/>
      <c r="F8" s="364"/>
      <c r="G8" s="135"/>
    </row>
    <row r="9" spans="1:8" ht="30" customHeight="1" thickBot="1" x14ac:dyDescent="0.3">
      <c r="A9" s="139" t="s">
        <v>596</v>
      </c>
      <c r="B9" s="140"/>
      <c r="C9" s="141" t="s">
        <v>597</v>
      </c>
      <c r="D9" s="141" t="s">
        <v>598</v>
      </c>
      <c r="E9" s="141" t="s">
        <v>599</v>
      </c>
      <c r="F9" s="370" t="s">
        <v>1128</v>
      </c>
      <c r="G9" s="142"/>
    </row>
    <row r="10" spans="1:8" ht="15" thickBot="1" x14ac:dyDescent="0.25">
      <c r="A10" s="380"/>
      <c r="B10" s="381"/>
      <c r="C10" s="363"/>
      <c r="D10" s="363"/>
      <c r="E10" s="363"/>
      <c r="F10" s="371"/>
    </row>
    <row r="11" spans="1:8" x14ac:dyDescent="0.2">
      <c r="A11" s="378" t="s">
        <v>1</v>
      </c>
      <c r="B11" s="379"/>
      <c r="C11" s="143"/>
      <c r="D11" s="143"/>
      <c r="E11" s="143"/>
      <c r="F11" s="144"/>
    </row>
    <row r="12" spans="1:8" x14ac:dyDescent="0.2">
      <c r="A12" s="145"/>
      <c r="B12" s="146" t="s">
        <v>601</v>
      </c>
      <c r="C12" s="147">
        <f>'Všeobecné položky'!H17</f>
        <v>0</v>
      </c>
      <c r="D12" s="59">
        <v>0</v>
      </c>
      <c r="E12" s="147">
        <f>F12-C12</f>
        <v>0</v>
      </c>
      <c r="F12" s="148">
        <f>C12+(C12*D12)</f>
        <v>0</v>
      </c>
    </row>
    <row r="13" spans="1:8" x14ac:dyDescent="0.2">
      <c r="A13" s="145">
        <v>1</v>
      </c>
      <c r="B13" s="146" t="s">
        <v>3</v>
      </c>
      <c r="C13" s="147">
        <f>'1. SO 01'!H164</f>
        <v>0</v>
      </c>
      <c r="D13" s="59">
        <v>0</v>
      </c>
      <c r="E13" s="147">
        <f t="shared" ref="E13:E26" si="0">F13-C13</f>
        <v>0</v>
      </c>
      <c r="F13" s="148">
        <f t="shared" ref="F13:F26" si="1">C13+(C13*D13)</f>
        <v>0</v>
      </c>
      <c r="H13" s="149"/>
    </row>
    <row r="14" spans="1:8" x14ac:dyDescent="0.2">
      <c r="A14" s="145">
        <v>2</v>
      </c>
      <c r="B14" s="146" t="s">
        <v>10</v>
      </c>
      <c r="C14" s="147">
        <f>'2. Búracie práce'!H30</f>
        <v>0</v>
      </c>
      <c r="D14" s="59">
        <v>0</v>
      </c>
      <c r="E14" s="147">
        <f t="shared" si="0"/>
        <v>0</v>
      </c>
      <c r="F14" s="148">
        <f t="shared" si="1"/>
        <v>0</v>
      </c>
      <c r="H14" s="149"/>
    </row>
    <row r="15" spans="1:8" x14ac:dyDescent="0.2">
      <c r="A15" s="145">
        <v>3</v>
      </c>
      <c r="B15" s="146" t="s">
        <v>795</v>
      </c>
      <c r="C15" s="147">
        <f>'3. Elektroinštalácie'!H175</f>
        <v>0</v>
      </c>
      <c r="D15" s="59">
        <v>0</v>
      </c>
      <c r="E15" s="147">
        <f t="shared" si="0"/>
        <v>0</v>
      </c>
      <c r="F15" s="148">
        <f t="shared" si="1"/>
        <v>0</v>
      </c>
      <c r="H15" s="149"/>
    </row>
    <row r="16" spans="1:8" x14ac:dyDescent="0.2">
      <c r="A16" s="145">
        <v>4</v>
      </c>
      <c r="B16" s="146" t="s">
        <v>798</v>
      </c>
      <c r="C16" s="147">
        <f>'4. NN prípojka'!H47</f>
        <v>0</v>
      </c>
      <c r="D16" s="59">
        <v>0</v>
      </c>
      <c r="E16" s="147">
        <f t="shared" si="0"/>
        <v>0</v>
      </c>
      <c r="F16" s="148">
        <f t="shared" si="1"/>
        <v>0</v>
      </c>
      <c r="H16" s="149"/>
    </row>
    <row r="17" spans="1:12" x14ac:dyDescent="0.2">
      <c r="A17" s="145">
        <v>5</v>
      </c>
      <c r="B17" s="146" t="s">
        <v>797</v>
      </c>
      <c r="C17" s="147">
        <f>'5. Bleskozvod'!H45</f>
        <v>0</v>
      </c>
      <c r="D17" s="59">
        <v>0</v>
      </c>
      <c r="E17" s="147">
        <f t="shared" si="0"/>
        <v>0</v>
      </c>
      <c r="F17" s="148">
        <f t="shared" si="1"/>
        <v>0</v>
      </c>
      <c r="H17" s="149"/>
    </row>
    <row r="18" spans="1:12" x14ac:dyDescent="0.2">
      <c r="A18" s="145">
        <v>6</v>
      </c>
      <c r="B18" s="146" t="s">
        <v>11</v>
      </c>
      <c r="C18" s="147">
        <f>'6. ZTI, ÚK'!H151</f>
        <v>0</v>
      </c>
      <c r="D18" s="59">
        <v>0</v>
      </c>
      <c r="E18" s="147">
        <f t="shared" si="0"/>
        <v>0</v>
      </c>
      <c r="F18" s="148">
        <f t="shared" si="1"/>
        <v>0</v>
      </c>
      <c r="H18" s="149"/>
    </row>
    <row r="19" spans="1:12" x14ac:dyDescent="0.2">
      <c r="A19" s="145">
        <v>7</v>
      </c>
      <c r="B19" s="146" t="s">
        <v>4</v>
      </c>
      <c r="C19" s="147">
        <f>'7. SO 02'!H40</f>
        <v>0</v>
      </c>
      <c r="D19" s="59">
        <v>0</v>
      </c>
      <c r="E19" s="147">
        <f t="shared" si="0"/>
        <v>0</v>
      </c>
      <c r="F19" s="148">
        <f t="shared" si="1"/>
        <v>0</v>
      </c>
      <c r="H19" s="149"/>
    </row>
    <row r="20" spans="1:12" x14ac:dyDescent="0.2">
      <c r="A20" s="145">
        <v>8</v>
      </c>
      <c r="B20" s="146" t="s">
        <v>12</v>
      </c>
      <c r="C20" s="147">
        <f>'8. Dažďová kanalizácia'!H50</f>
        <v>0</v>
      </c>
      <c r="D20" s="59">
        <v>0</v>
      </c>
      <c r="E20" s="147">
        <f t="shared" si="0"/>
        <v>0</v>
      </c>
      <c r="F20" s="148">
        <f t="shared" si="1"/>
        <v>0</v>
      </c>
      <c r="H20" s="149"/>
    </row>
    <row r="21" spans="1:12" x14ac:dyDescent="0.2">
      <c r="A21" s="145">
        <v>9</v>
      </c>
      <c r="B21" s="146" t="s">
        <v>5</v>
      </c>
      <c r="C21" s="147">
        <f>'9. Energovod'!H44</f>
        <v>0</v>
      </c>
      <c r="D21" s="59">
        <v>0</v>
      </c>
      <c r="E21" s="147">
        <f t="shared" si="0"/>
        <v>0</v>
      </c>
      <c r="F21" s="148">
        <f t="shared" si="1"/>
        <v>0</v>
      </c>
      <c r="H21" s="149"/>
    </row>
    <row r="22" spans="1:12" x14ac:dyDescent="0.2">
      <c r="A22" s="145">
        <v>10</v>
      </c>
      <c r="B22" s="146" t="s">
        <v>2</v>
      </c>
      <c r="C22" s="147">
        <f>'10. Kanalizačna prípojka'!H57</f>
        <v>0</v>
      </c>
      <c r="D22" s="59">
        <v>0</v>
      </c>
      <c r="E22" s="147">
        <f t="shared" si="0"/>
        <v>0</v>
      </c>
      <c r="F22" s="148">
        <f t="shared" si="1"/>
        <v>0</v>
      </c>
      <c r="H22" s="149"/>
    </row>
    <row r="23" spans="1:12" x14ac:dyDescent="0.2">
      <c r="A23" s="145">
        <v>11</v>
      </c>
      <c r="B23" s="146" t="s">
        <v>6</v>
      </c>
      <c r="C23" s="147">
        <f>'11.  Požiarny vodovod'!H60</f>
        <v>0</v>
      </c>
      <c r="D23" s="59">
        <v>0</v>
      </c>
      <c r="E23" s="147">
        <f t="shared" si="0"/>
        <v>0</v>
      </c>
      <c r="F23" s="148">
        <f t="shared" si="1"/>
        <v>0</v>
      </c>
      <c r="H23" s="149"/>
      <c r="L23" s="149"/>
    </row>
    <row r="24" spans="1:12" x14ac:dyDescent="0.2">
      <c r="A24" s="145">
        <v>12</v>
      </c>
      <c r="B24" s="146" t="s">
        <v>7</v>
      </c>
      <c r="C24" s="147">
        <f>'12. Vodovodná prípojka'!H55</f>
        <v>0</v>
      </c>
      <c r="D24" s="59">
        <v>0</v>
      </c>
      <c r="E24" s="147">
        <f t="shared" si="0"/>
        <v>0</v>
      </c>
      <c r="F24" s="148">
        <f t="shared" si="1"/>
        <v>0</v>
      </c>
      <c r="H24" s="149"/>
    </row>
    <row r="25" spans="1:12" x14ac:dyDescent="0.2">
      <c r="A25" s="145">
        <v>13</v>
      </c>
      <c r="B25" s="146" t="s">
        <v>8</v>
      </c>
      <c r="C25" s="147">
        <f>'13. Sadové úpravy'!H68</f>
        <v>0</v>
      </c>
      <c r="D25" s="59">
        <v>0</v>
      </c>
      <c r="E25" s="147">
        <f t="shared" si="0"/>
        <v>0</v>
      </c>
      <c r="F25" s="148">
        <f t="shared" si="1"/>
        <v>0</v>
      </c>
      <c r="H25" s="149"/>
    </row>
    <row r="26" spans="1:12" x14ac:dyDescent="0.2">
      <c r="A26" s="145">
        <v>14</v>
      </c>
      <c r="B26" s="146" t="s">
        <v>9</v>
      </c>
      <c r="C26" s="147">
        <f>'14. Dažďová záhrada'!H40</f>
        <v>0</v>
      </c>
      <c r="D26" s="59">
        <v>0</v>
      </c>
      <c r="E26" s="147">
        <f t="shared" si="0"/>
        <v>0</v>
      </c>
      <c r="F26" s="148">
        <f t="shared" si="1"/>
        <v>0</v>
      </c>
      <c r="H26" s="149"/>
    </row>
    <row r="27" spans="1:12" ht="15" thickBot="1" x14ac:dyDescent="0.25">
      <c r="A27" s="376" t="s">
        <v>600</v>
      </c>
      <c r="B27" s="377"/>
      <c r="C27" s="359">
        <f>SUM(C12:C26)</f>
        <v>0</v>
      </c>
      <c r="D27" s="372">
        <v>0</v>
      </c>
      <c r="E27" s="358">
        <f>SUM(E12:E26)</f>
        <v>0</v>
      </c>
      <c r="F27" s="358">
        <f>SUM(F12:F26)</f>
        <v>0</v>
      </c>
    </row>
    <row r="30" spans="1:12" x14ac:dyDescent="0.2">
      <c r="B30" s="150"/>
      <c r="C30" s="135"/>
      <c r="D30" s="138"/>
    </row>
  </sheetData>
  <sheetProtection algorithmName="SHA-512" hashValue="1uOa83T0Kovp0AqBsVKB7AzlD6dNuebOQirlFBoVbbEOqoN5yv4ZN5kdCMYuC+eZdHcyBxkf7epXflGwTVB5lQ==" saltValue="U8hE89+g3RxdTUHsO1GhCA==" spinCount="100000" sheet="1" formatColumns="0" formatRows="0"/>
  <mergeCells count="6">
    <mergeCell ref="B1:E1"/>
    <mergeCell ref="A27:B27"/>
    <mergeCell ref="A11:B11"/>
    <mergeCell ref="A10:B10"/>
    <mergeCell ref="C7:D7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D9D1-C397-480D-8D52-ED471EE36883}">
  <dimension ref="A1:H50"/>
  <sheetViews>
    <sheetView workbookViewId="0">
      <selection activeCell="D46" sqref="D46"/>
    </sheetView>
  </sheetViews>
  <sheetFormatPr defaultColWidth="9.140625" defaultRowHeight="11.25" x14ac:dyDescent="0.2"/>
  <cols>
    <col min="1" max="1" width="6.7109375" style="50" customWidth="1"/>
    <col min="2" max="2" width="5.140625" style="51" customWidth="1"/>
    <col min="3" max="3" width="13" style="52" customWidth="1"/>
    <col min="4" max="4" width="35.7109375" style="53" customWidth="1"/>
    <col min="5" max="5" width="10.7109375" style="54" customWidth="1"/>
    <col min="6" max="6" width="9.85546875" style="24" customWidth="1"/>
    <col min="7" max="7" width="14.140625" style="55" customWidth="1"/>
    <col min="8" max="8" width="13" style="55" customWidth="1"/>
    <col min="9" max="16384" width="9.140625" style="9"/>
  </cols>
  <sheetData>
    <row r="1" spans="1:8" x14ac:dyDescent="0.2">
      <c r="A1" s="61" t="s">
        <v>13</v>
      </c>
      <c r="B1" s="62"/>
      <c r="C1" s="62"/>
      <c r="D1" s="62"/>
      <c r="E1" s="5"/>
      <c r="F1" s="2"/>
      <c r="G1" s="6"/>
      <c r="H1" s="7"/>
    </row>
    <row r="2" spans="1:8" x14ac:dyDescent="0.2">
      <c r="A2" s="74" t="s">
        <v>21</v>
      </c>
      <c r="B2" s="75"/>
      <c r="C2" s="75"/>
      <c r="D2" s="75"/>
      <c r="E2" s="15"/>
      <c r="F2" s="4"/>
      <c r="G2" s="16"/>
      <c r="H2" s="17"/>
    </row>
    <row r="3" spans="1:8" x14ac:dyDescent="0.2">
      <c r="A3" s="74" t="s">
        <v>1127</v>
      </c>
      <c r="B3" s="75"/>
      <c r="C3" s="388"/>
      <c r="D3" s="388"/>
      <c r="E3" s="15"/>
      <c r="F3" s="4"/>
      <c r="G3" s="16"/>
      <c r="H3" s="17"/>
    </row>
    <row r="4" spans="1:8" x14ac:dyDescent="0.2">
      <c r="A4" s="22"/>
      <c r="B4" s="4"/>
      <c r="C4" s="4"/>
      <c r="D4" s="4"/>
      <c r="E4" s="4"/>
      <c r="F4" s="4"/>
      <c r="G4" s="4"/>
      <c r="H4" s="23"/>
    </row>
    <row r="5" spans="1:8" x14ac:dyDescent="0.2">
      <c r="A5" s="3" t="s">
        <v>31</v>
      </c>
      <c r="B5" s="4"/>
      <c r="C5" s="4"/>
      <c r="D5" s="4"/>
      <c r="E5" s="4"/>
      <c r="F5" s="4"/>
      <c r="G5" s="4"/>
      <c r="H5" s="23"/>
    </row>
    <row r="6" spans="1:8" x14ac:dyDescent="0.2">
      <c r="A6" s="3" t="s">
        <v>409</v>
      </c>
      <c r="B6" s="4"/>
      <c r="C6" s="4"/>
      <c r="D6" s="4"/>
      <c r="E6" s="4"/>
      <c r="F6" s="4"/>
      <c r="G6" s="4"/>
      <c r="H6" s="23"/>
    </row>
    <row r="7" spans="1:8" x14ac:dyDescent="0.2">
      <c r="A7" s="3"/>
      <c r="B7" s="4"/>
      <c r="C7" s="4"/>
      <c r="D7" s="4"/>
      <c r="E7" s="4"/>
      <c r="F7" s="4"/>
      <c r="G7" s="4"/>
      <c r="H7" s="23"/>
    </row>
    <row r="8" spans="1:8" ht="12.75" x14ac:dyDescent="0.2">
      <c r="A8" s="22"/>
      <c r="B8" s="154"/>
      <c r="C8" s="155"/>
      <c r="D8" s="92" t="s">
        <v>1138</v>
      </c>
      <c r="E8" s="156"/>
      <c r="F8" s="4"/>
      <c r="G8" s="16"/>
      <c r="H8" s="17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57"/>
      <c r="B11" s="158"/>
      <c r="C11" s="159"/>
      <c r="D11" s="160"/>
      <c r="E11" s="161"/>
      <c r="F11" s="162"/>
      <c r="G11" s="163"/>
      <c r="H11" s="164"/>
    </row>
    <row r="12" spans="1:8" x14ac:dyDescent="0.2">
      <c r="A12" s="33"/>
      <c r="B12" s="34"/>
      <c r="C12" s="35"/>
      <c r="D12" s="41" t="s">
        <v>37</v>
      </c>
      <c r="E12" s="37"/>
      <c r="F12" s="38"/>
      <c r="G12" s="39"/>
      <c r="H12" s="40"/>
    </row>
    <row r="13" spans="1:8" x14ac:dyDescent="0.2">
      <c r="A13" s="33"/>
      <c r="B13" s="34"/>
      <c r="C13" s="35"/>
      <c r="D13" s="41" t="s">
        <v>38</v>
      </c>
      <c r="E13" s="37"/>
      <c r="F13" s="38"/>
      <c r="G13" s="39"/>
      <c r="H13" s="40"/>
    </row>
    <row r="14" spans="1:8" ht="22.5" x14ac:dyDescent="0.2">
      <c r="A14" s="33">
        <v>1</v>
      </c>
      <c r="B14" s="34" t="s">
        <v>39</v>
      </c>
      <c r="C14" s="35" t="s">
        <v>327</v>
      </c>
      <c r="D14" s="36" t="s">
        <v>328</v>
      </c>
      <c r="E14" s="37">
        <v>121.8</v>
      </c>
      <c r="F14" s="38" t="s">
        <v>42</v>
      </c>
      <c r="G14" s="295">
        <v>0</v>
      </c>
      <c r="H14" s="304">
        <f>E14*G14</f>
        <v>0</v>
      </c>
    </row>
    <row r="15" spans="1:8" x14ac:dyDescent="0.2">
      <c r="A15" s="33"/>
      <c r="B15" s="34"/>
      <c r="C15" s="35"/>
      <c r="D15" s="194" t="s">
        <v>329</v>
      </c>
      <c r="E15" s="195"/>
      <c r="F15" s="196"/>
      <c r="G15" s="197"/>
      <c r="H15" s="198"/>
    </row>
    <row r="16" spans="1:8" ht="22.5" x14ac:dyDescent="0.2">
      <c r="A16" s="33">
        <v>2</v>
      </c>
      <c r="B16" s="34" t="s">
        <v>39</v>
      </c>
      <c r="C16" s="35" t="s">
        <v>330</v>
      </c>
      <c r="D16" s="36" t="s">
        <v>331</v>
      </c>
      <c r="E16" s="37">
        <v>121.8</v>
      </c>
      <c r="F16" s="38" t="s">
        <v>42</v>
      </c>
      <c r="G16" s="295">
        <v>0</v>
      </c>
      <c r="H16" s="304">
        <f>E16*G16</f>
        <v>0</v>
      </c>
    </row>
    <row r="17" spans="1:8" x14ac:dyDescent="0.2">
      <c r="A17" s="33">
        <v>3</v>
      </c>
      <c r="B17" s="34" t="s">
        <v>39</v>
      </c>
      <c r="C17" s="35" t="s">
        <v>410</v>
      </c>
      <c r="D17" s="36" t="s">
        <v>411</v>
      </c>
      <c r="E17" s="37">
        <v>2.9</v>
      </c>
      <c r="F17" s="38" t="s">
        <v>42</v>
      </c>
      <c r="G17" s="295">
        <v>0</v>
      </c>
      <c r="H17" s="304">
        <f t="shared" ref="H17:H27" si="0">E17*G17</f>
        <v>0</v>
      </c>
    </row>
    <row r="18" spans="1:8" x14ac:dyDescent="0.2">
      <c r="A18" s="33">
        <v>4</v>
      </c>
      <c r="B18" s="34" t="s">
        <v>39</v>
      </c>
      <c r="C18" s="35" t="s">
        <v>412</v>
      </c>
      <c r="D18" s="36" t="s">
        <v>44</v>
      </c>
      <c r="E18" s="37">
        <v>2.9</v>
      </c>
      <c r="F18" s="38" t="s">
        <v>42</v>
      </c>
      <c r="G18" s="295">
        <v>0</v>
      </c>
      <c r="H18" s="304">
        <f t="shared" si="0"/>
        <v>0</v>
      </c>
    </row>
    <row r="19" spans="1:8" ht="22.5" x14ac:dyDescent="0.2">
      <c r="A19" s="33">
        <v>5</v>
      </c>
      <c r="B19" s="34" t="s">
        <v>39</v>
      </c>
      <c r="C19" s="35" t="s">
        <v>49</v>
      </c>
      <c r="D19" s="36" t="s">
        <v>50</v>
      </c>
      <c r="E19" s="37">
        <v>124.7</v>
      </c>
      <c r="F19" s="38" t="s">
        <v>42</v>
      </c>
      <c r="G19" s="295">
        <v>0</v>
      </c>
      <c r="H19" s="304">
        <f t="shared" si="0"/>
        <v>0</v>
      </c>
    </row>
    <row r="20" spans="1:8" ht="12" customHeight="1" x14ac:dyDescent="0.2">
      <c r="A20" s="33">
        <v>6</v>
      </c>
      <c r="B20" s="34" t="s">
        <v>39</v>
      </c>
      <c r="C20" s="35" t="s">
        <v>51</v>
      </c>
      <c r="D20" s="36" t="s">
        <v>52</v>
      </c>
      <c r="E20" s="37">
        <v>40.299999999999997</v>
      </c>
      <c r="F20" s="38" t="s">
        <v>42</v>
      </c>
      <c r="G20" s="295">
        <v>0</v>
      </c>
      <c r="H20" s="304">
        <f t="shared" si="0"/>
        <v>0</v>
      </c>
    </row>
    <row r="21" spans="1:8" x14ac:dyDescent="0.2">
      <c r="A21" s="33">
        <v>7</v>
      </c>
      <c r="B21" s="34" t="s">
        <v>39</v>
      </c>
      <c r="C21" s="35" t="s">
        <v>53</v>
      </c>
      <c r="D21" s="36" t="s">
        <v>54</v>
      </c>
      <c r="E21" s="37">
        <v>40.299999999999997</v>
      </c>
      <c r="F21" s="38" t="s">
        <v>42</v>
      </c>
      <c r="G21" s="295">
        <v>0</v>
      </c>
      <c r="H21" s="304">
        <f t="shared" si="0"/>
        <v>0</v>
      </c>
    </row>
    <row r="22" spans="1:8" ht="22.5" x14ac:dyDescent="0.2">
      <c r="A22" s="33">
        <v>8</v>
      </c>
      <c r="B22" s="34" t="s">
        <v>55</v>
      </c>
      <c r="C22" s="35" t="s">
        <v>56</v>
      </c>
      <c r="D22" s="36" t="s">
        <v>57</v>
      </c>
      <c r="E22" s="37">
        <v>40.299999999999997</v>
      </c>
      <c r="F22" s="38" t="s">
        <v>42</v>
      </c>
      <c r="G22" s="295">
        <v>0</v>
      </c>
      <c r="H22" s="304">
        <f t="shared" si="0"/>
        <v>0</v>
      </c>
    </row>
    <row r="23" spans="1:8" ht="22.5" x14ac:dyDescent="0.2">
      <c r="A23" s="33">
        <v>9</v>
      </c>
      <c r="B23" s="34" t="s">
        <v>39</v>
      </c>
      <c r="C23" s="35" t="s">
        <v>332</v>
      </c>
      <c r="D23" s="36" t="s">
        <v>333</v>
      </c>
      <c r="E23" s="37">
        <v>84.5</v>
      </c>
      <c r="F23" s="38" t="s">
        <v>42</v>
      </c>
      <c r="G23" s="295">
        <v>0</v>
      </c>
      <c r="H23" s="304">
        <f t="shared" si="0"/>
        <v>0</v>
      </c>
    </row>
    <row r="24" spans="1:8" x14ac:dyDescent="0.2">
      <c r="A24" s="33">
        <v>10</v>
      </c>
      <c r="B24" s="34" t="s">
        <v>55</v>
      </c>
      <c r="C24" s="35" t="s">
        <v>334</v>
      </c>
      <c r="D24" s="36" t="s">
        <v>335</v>
      </c>
      <c r="E24" s="37">
        <v>26.1</v>
      </c>
      <c r="F24" s="38" t="s">
        <v>42</v>
      </c>
      <c r="G24" s="295">
        <v>0</v>
      </c>
      <c r="H24" s="304">
        <f t="shared" si="0"/>
        <v>0</v>
      </c>
    </row>
    <row r="25" spans="1:8" x14ac:dyDescent="0.2">
      <c r="A25" s="33"/>
      <c r="B25" s="34"/>
      <c r="C25" s="35"/>
      <c r="D25" s="194" t="s">
        <v>336</v>
      </c>
      <c r="E25" s="195"/>
      <c r="F25" s="196"/>
      <c r="G25" s="197"/>
      <c r="H25" s="198"/>
    </row>
    <row r="26" spans="1:8" x14ac:dyDescent="0.2">
      <c r="A26" s="33">
        <v>11</v>
      </c>
      <c r="B26" s="34" t="s">
        <v>55</v>
      </c>
      <c r="C26" s="35" t="s">
        <v>337</v>
      </c>
      <c r="D26" s="36" t="s">
        <v>338</v>
      </c>
      <c r="E26" s="37">
        <v>26.1</v>
      </c>
      <c r="F26" s="38" t="s">
        <v>42</v>
      </c>
      <c r="G26" s="295">
        <v>0</v>
      </c>
      <c r="H26" s="304">
        <f t="shared" si="0"/>
        <v>0</v>
      </c>
    </row>
    <row r="27" spans="1:8" x14ac:dyDescent="0.2">
      <c r="A27" s="33">
        <v>12</v>
      </c>
      <c r="B27" s="34" t="s">
        <v>150</v>
      </c>
      <c r="C27" s="35" t="s">
        <v>339</v>
      </c>
      <c r="D27" s="36" t="s">
        <v>340</v>
      </c>
      <c r="E27" s="37">
        <v>46.98</v>
      </c>
      <c r="F27" s="38" t="s">
        <v>75</v>
      </c>
      <c r="G27" s="295">
        <v>0</v>
      </c>
      <c r="H27" s="304">
        <f t="shared" si="0"/>
        <v>0</v>
      </c>
    </row>
    <row r="28" spans="1:8" x14ac:dyDescent="0.2">
      <c r="A28" s="33"/>
      <c r="B28" s="34"/>
      <c r="C28" s="35"/>
      <c r="D28" s="296" t="s">
        <v>58</v>
      </c>
      <c r="E28" s="39"/>
      <c r="F28" s="38"/>
      <c r="G28" s="39"/>
      <c r="H28" s="304">
        <f>SUM(H14:H27)</f>
        <v>0</v>
      </c>
    </row>
    <row r="29" spans="1:8" x14ac:dyDescent="0.2">
      <c r="A29" s="33"/>
      <c r="B29" s="34"/>
      <c r="C29" s="35"/>
      <c r="D29" s="41" t="s">
        <v>341</v>
      </c>
      <c r="E29" s="37"/>
      <c r="F29" s="38"/>
      <c r="G29" s="39"/>
      <c r="H29" s="40"/>
    </row>
    <row r="30" spans="1:8" ht="22.5" x14ac:dyDescent="0.2">
      <c r="A30" s="33">
        <v>13</v>
      </c>
      <c r="B30" s="34" t="s">
        <v>413</v>
      </c>
      <c r="C30" s="35" t="s">
        <v>414</v>
      </c>
      <c r="D30" s="36" t="s">
        <v>415</v>
      </c>
      <c r="E30" s="37">
        <v>1.3</v>
      </c>
      <c r="F30" s="38" t="s">
        <v>70</v>
      </c>
      <c r="G30" s="295">
        <v>0</v>
      </c>
      <c r="H30" s="304">
        <f t="shared" ref="H30:H34" si="1">E30*G30</f>
        <v>0</v>
      </c>
    </row>
    <row r="31" spans="1:8" x14ac:dyDescent="0.2">
      <c r="A31" s="33"/>
      <c r="B31" s="34"/>
      <c r="C31" s="35"/>
      <c r="D31" s="194" t="s">
        <v>416</v>
      </c>
      <c r="E31" s="195"/>
      <c r="F31" s="196"/>
      <c r="G31" s="197"/>
      <c r="H31" s="198"/>
    </row>
    <row r="32" spans="1:8" ht="22.5" x14ac:dyDescent="0.2">
      <c r="A32" s="33">
        <v>14</v>
      </c>
      <c r="B32" s="34" t="s">
        <v>342</v>
      </c>
      <c r="C32" s="35" t="s">
        <v>343</v>
      </c>
      <c r="D32" s="36" t="s">
        <v>344</v>
      </c>
      <c r="E32" s="37">
        <v>13.1</v>
      </c>
      <c r="F32" s="38" t="s">
        <v>42</v>
      </c>
      <c r="G32" s="295">
        <v>0</v>
      </c>
      <c r="H32" s="304">
        <f t="shared" si="1"/>
        <v>0</v>
      </c>
    </row>
    <row r="33" spans="1:8" x14ac:dyDescent="0.2">
      <c r="A33" s="33"/>
      <c r="B33" s="34"/>
      <c r="C33" s="35"/>
      <c r="D33" s="194" t="s">
        <v>345</v>
      </c>
      <c r="E33" s="195"/>
      <c r="F33" s="196"/>
      <c r="G33" s="197"/>
      <c r="H33" s="198"/>
    </row>
    <row r="34" spans="1:8" ht="22.5" x14ac:dyDescent="0.2">
      <c r="A34" s="33">
        <v>15</v>
      </c>
      <c r="B34" s="34" t="s">
        <v>413</v>
      </c>
      <c r="C34" s="35" t="s">
        <v>417</v>
      </c>
      <c r="D34" s="36" t="s">
        <v>418</v>
      </c>
      <c r="E34" s="37">
        <v>1.3</v>
      </c>
      <c r="F34" s="38" t="s">
        <v>70</v>
      </c>
      <c r="G34" s="295">
        <v>0</v>
      </c>
      <c r="H34" s="304">
        <f t="shared" si="1"/>
        <v>0</v>
      </c>
    </row>
    <row r="35" spans="1:8" x14ac:dyDescent="0.2">
      <c r="A35" s="33"/>
      <c r="B35" s="34"/>
      <c r="C35" s="35"/>
      <c r="D35" s="194" t="s">
        <v>419</v>
      </c>
      <c r="E35" s="195"/>
      <c r="F35" s="196"/>
      <c r="G35" s="197"/>
      <c r="H35" s="198"/>
    </row>
    <row r="36" spans="1:8" x14ac:dyDescent="0.2">
      <c r="A36" s="33"/>
      <c r="B36" s="34"/>
      <c r="C36" s="35"/>
      <c r="D36" s="296" t="s">
        <v>346</v>
      </c>
      <c r="E36" s="39"/>
      <c r="F36" s="38"/>
      <c r="G36" s="39"/>
      <c r="H36" s="304">
        <f>SUM(H30,H32,H34)</f>
        <v>0</v>
      </c>
    </row>
    <row r="37" spans="1:8" x14ac:dyDescent="0.2">
      <c r="A37" s="33"/>
      <c r="B37" s="34"/>
      <c r="C37" s="35"/>
      <c r="D37" s="41" t="s">
        <v>347</v>
      </c>
      <c r="E37" s="37"/>
      <c r="F37" s="38"/>
      <c r="G37" s="39"/>
      <c r="H37" s="40"/>
    </row>
    <row r="38" spans="1:8" ht="33.75" x14ac:dyDescent="0.2">
      <c r="A38" s="33">
        <v>16</v>
      </c>
      <c r="B38" s="34" t="s">
        <v>342</v>
      </c>
      <c r="C38" s="35" t="s">
        <v>420</v>
      </c>
      <c r="D38" s="36" t="s">
        <v>421</v>
      </c>
      <c r="E38" s="37">
        <v>87</v>
      </c>
      <c r="F38" s="38" t="s">
        <v>235</v>
      </c>
      <c r="G38" s="295">
        <v>0</v>
      </c>
      <c r="H38" s="304">
        <f t="shared" ref="H38:H42" si="2">E38*G38</f>
        <v>0</v>
      </c>
    </row>
    <row r="39" spans="1:8" x14ac:dyDescent="0.2">
      <c r="A39" s="33">
        <v>17</v>
      </c>
      <c r="B39" s="34" t="s">
        <v>150</v>
      </c>
      <c r="C39" s="35" t="s">
        <v>422</v>
      </c>
      <c r="D39" s="36" t="s">
        <v>423</v>
      </c>
      <c r="E39" s="37">
        <v>87</v>
      </c>
      <c r="F39" s="38" t="s">
        <v>235</v>
      </c>
      <c r="G39" s="295">
        <v>0</v>
      </c>
      <c r="H39" s="304">
        <f t="shared" si="2"/>
        <v>0</v>
      </c>
    </row>
    <row r="40" spans="1:8" ht="22.5" x14ac:dyDescent="0.2">
      <c r="A40" s="33">
        <v>18</v>
      </c>
      <c r="B40" s="34" t="s">
        <v>342</v>
      </c>
      <c r="C40" s="35" t="s">
        <v>348</v>
      </c>
      <c r="D40" s="36" t="s">
        <v>349</v>
      </c>
      <c r="E40" s="37">
        <v>54.5</v>
      </c>
      <c r="F40" s="38" t="s">
        <v>235</v>
      </c>
      <c r="G40" s="295">
        <v>0</v>
      </c>
      <c r="H40" s="304">
        <f t="shared" si="2"/>
        <v>0</v>
      </c>
    </row>
    <row r="41" spans="1:8" x14ac:dyDescent="0.2">
      <c r="A41" s="33">
        <v>19</v>
      </c>
      <c r="B41" s="34" t="s">
        <v>342</v>
      </c>
      <c r="C41" s="35" t="s">
        <v>424</v>
      </c>
      <c r="D41" s="36" t="s">
        <v>425</v>
      </c>
      <c r="E41" s="37">
        <v>3</v>
      </c>
      <c r="F41" s="38" t="s">
        <v>89</v>
      </c>
      <c r="G41" s="295">
        <v>0</v>
      </c>
      <c r="H41" s="304">
        <f t="shared" si="2"/>
        <v>0</v>
      </c>
    </row>
    <row r="42" spans="1:8" x14ac:dyDescent="0.2">
      <c r="A42" s="33">
        <v>20</v>
      </c>
      <c r="B42" s="34" t="s">
        <v>150</v>
      </c>
      <c r="C42" s="35" t="s">
        <v>426</v>
      </c>
      <c r="D42" s="36" t="s">
        <v>427</v>
      </c>
      <c r="E42" s="37">
        <v>3</v>
      </c>
      <c r="F42" s="38" t="s">
        <v>89</v>
      </c>
      <c r="G42" s="295">
        <v>0</v>
      </c>
      <c r="H42" s="304">
        <f t="shared" si="2"/>
        <v>0</v>
      </c>
    </row>
    <row r="43" spans="1:8" x14ac:dyDescent="0.2">
      <c r="A43" s="33"/>
      <c r="B43" s="34"/>
      <c r="C43" s="35"/>
      <c r="D43" s="194" t="s">
        <v>428</v>
      </c>
      <c r="E43" s="195"/>
      <c r="F43" s="196"/>
      <c r="G43" s="197"/>
      <c r="H43" s="198"/>
    </row>
    <row r="44" spans="1:8" x14ac:dyDescent="0.2">
      <c r="A44" s="33"/>
      <c r="B44" s="34"/>
      <c r="C44" s="35"/>
      <c r="D44" s="296" t="s">
        <v>350</v>
      </c>
      <c r="E44" s="39"/>
      <c r="F44" s="38"/>
      <c r="G44" s="39"/>
      <c r="H44" s="304">
        <f>SUM(H38:H42)</f>
        <v>0</v>
      </c>
    </row>
    <row r="45" spans="1:8" x14ac:dyDescent="0.2">
      <c r="A45" s="33"/>
      <c r="B45" s="34"/>
      <c r="C45" s="35"/>
      <c r="D45" s="41" t="s">
        <v>113</v>
      </c>
      <c r="E45" s="37"/>
      <c r="F45" s="38"/>
      <c r="G45" s="39"/>
      <c r="H45" s="40"/>
    </row>
    <row r="46" spans="1:8" ht="22.5" x14ac:dyDescent="0.2">
      <c r="A46" s="33">
        <v>21</v>
      </c>
      <c r="B46" s="34" t="s">
        <v>125</v>
      </c>
      <c r="C46" s="35" t="s">
        <v>126</v>
      </c>
      <c r="D46" s="36" t="s">
        <v>127</v>
      </c>
      <c r="E46" s="37">
        <v>40.299999999999997</v>
      </c>
      <c r="F46" s="38" t="s">
        <v>75</v>
      </c>
      <c r="G46" s="295">
        <v>0</v>
      </c>
      <c r="H46" s="304">
        <f t="shared" ref="H46:H47" si="3">E46*G46</f>
        <v>0</v>
      </c>
    </row>
    <row r="47" spans="1:8" ht="22.5" x14ac:dyDescent="0.2">
      <c r="A47" s="33">
        <v>22</v>
      </c>
      <c r="B47" s="34" t="s">
        <v>342</v>
      </c>
      <c r="C47" s="35" t="s">
        <v>351</v>
      </c>
      <c r="D47" s="36" t="s">
        <v>352</v>
      </c>
      <c r="E47" s="37">
        <v>72.756</v>
      </c>
      <c r="F47" s="38" t="s">
        <v>75</v>
      </c>
      <c r="G47" s="295">
        <v>0</v>
      </c>
      <c r="H47" s="304">
        <f t="shared" si="3"/>
        <v>0</v>
      </c>
    </row>
    <row r="48" spans="1:8" x14ac:dyDescent="0.2">
      <c r="A48" s="33"/>
      <c r="B48" s="34"/>
      <c r="C48" s="35"/>
      <c r="D48" s="296" t="s">
        <v>130</v>
      </c>
      <c r="E48" s="39"/>
      <c r="F48" s="38"/>
      <c r="G48" s="39"/>
      <c r="H48" s="304">
        <f>SUM(H46:H47)</f>
        <v>0</v>
      </c>
    </row>
    <row r="49" spans="1:8" x14ac:dyDescent="0.2">
      <c r="A49" s="33"/>
      <c r="B49" s="34"/>
      <c r="C49" s="35"/>
      <c r="D49" s="296" t="s">
        <v>131</v>
      </c>
      <c r="E49" s="39"/>
      <c r="F49" s="38"/>
      <c r="G49" s="39"/>
      <c r="H49" s="304">
        <f>SUM(H28,H36,H44,H48)</f>
        <v>0</v>
      </c>
    </row>
    <row r="50" spans="1:8" ht="13.5" thickBot="1" x14ac:dyDescent="0.25">
      <c r="A50" s="43"/>
      <c r="B50" s="44"/>
      <c r="C50" s="45"/>
      <c r="D50" s="46" t="s">
        <v>302</v>
      </c>
      <c r="E50" s="47"/>
      <c r="F50" s="48"/>
      <c r="G50" s="47"/>
      <c r="H50" s="49">
        <f>H49</f>
        <v>0</v>
      </c>
    </row>
  </sheetData>
  <sheetProtection algorithmName="SHA-512" hashValue="ktH90el92LKucxoKfGzpkt6SmTQxpRO1u6gGVTF2WQPBpG6IP4BglOHEmUixZw6u9IIk7xZ7q3xQqqJKlYtj8A==" saltValue="teFViKHKTo/lCRGMPHXaoA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B523-DF53-4402-965F-386E8A4ECDB8}">
  <dimension ref="A1:H44"/>
  <sheetViews>
    <sheetView workbookViewId="0">
      <selection activeCell="D38" sqref="D38"/>
    </sheetView>
  </sheetViews>
  <sheetFormatPr defaultColWidth="9.140625" defaultRowHeight="11.25" x14ac:dyDescent="0.2"/>
  <cols>
    <col min="1" max="1" width="6.7109375" style="188" customWidth="1"/>
    <col min="2" max="2" width="5.7109375" style="189" customWidth="1"/>
    <col min="3" max="3" width="13" style="190" customWidth="1"/>
    <col min="4" max="4" width="41.85546875" style="191" customWidth="1"/>
    <col min="5" max="5" width="10.7109375" style="192" customWidth="1"/>
    <col min="6" max="6" width="7.85546875" style="193" customWidth="1"/>
    <col min="7" max="7" width="16.28515625" style="142" customWidth="1"/>
    <col min="8" max="8" width="11.8554687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588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x14ac:dyDescent="0.2">
      <c r="A14" s="106">
        <v>1</v>
      </c>
      <c r="B14" s="107" t="s">
        <v>39</v>
      </c>
      <c r="C14" s="108" t="s">
        <v>45</v>
      </c>
      <c r="D14" s="109" t="s">
        <v>46</v>
      </c>
      <c r="E14" s="110">
        <v>68</v>
      </c>
      <c r="F14" s="111" t="s">
        <v>42</v>
      </c>
      <c r="G14" s="151">
        <v>0</v>
      </c>
      <c r="H14" s="112">
        <f>E14*G14</f>
        <v>0</v>
      </c>
    </row>
    <row r="15" spans="1:8" ht="12.75" x14ac:dyDescent="0.2">
      <c r="A15" s="102"/>
      <c r="B15" s="103"/>
      <c r="C15" s="103"/>
      <c r="D15" s="183" t="s">
        <v>329</v>
      </c>
      <c r="E15" s="184"/>
      <c r="F15" s="185"/>
      <c r="G15" s="186"/>
      <c r="H15" s="187"/>
    </row>
    <row r="16" spans="1:8" x14ac:dyDescent="0.2">
      <c r="A16" s="106">
        <v>2</v>
      </c>
      <c r="B16" s="107" t="s">
        <v>39</v>
      </c>
      <c r="C16" s="108" t="s">
        <v>47</v>
      </c>
      <c r="D16" s="109" t="s">
        <v>48</v>
      </c>
      <c r="E16" s="110">
        <v>68</v>
      </c>
      <c r="F16" s="111" t="s">
        <v>42</v>
      </c>
      <c r="G16" s="151">
        <v>0</v>
      </c>
      <c r="H16" s="112">
        <f>E16*G16</f>
        <v>0</v>
      </c>
    </row>
    <row r="17" spans="1:8" x14ac:dyDescent="0.2">
      <c r="A17" s="106">
        <v>3</v>
      </c>
      <c r="B17" s="107" t="s">
        <v>39</v>
      </c>
      <c r="C17" s="108" t="s">
        <v>49</v>
      </c>
      <c r="D17" s="109" t="s">
        <v>50</v>
      </c>
      <c r="E17" s="110">
        <v>68</v>
      </c>
      <c r="F17" s="111" t="s">
        <v>42</v>
      </c>
      <c r="G17" s="151">
        <v>0</v>
      </c>
      <c r="H17" s="112">
        <f t="shared" ref="H17:H25" si="0">E17*G17</f>
        <v>0</v>
      </c>
    </row>
    <row r="18" spans="1:8" x14ac:dyDescent="0.2">
      <c r="A18" s="106">
        <v>4</v>
      </c>
      <c r="B18" s="107" t="s">
        <v>39</v>
      </c>
      <c r="C18" s="108" t="s">
        <v>51</v>
      </c>
      <c r="D18" s="109" t="s">
        <v>52</v>
      </c>
      <c r="E18" s="110">
        <v>15.3</v>
      </c>
      <c r="F18" s="111" t="s">
        <v>42</v>
      </c>
      <c r="G18" s="151">
        <v>0</v>
      </c>
      <c r="H18" s="112">
        <f t="shared" si="0"/>
        <v>0</v>
      </c>
    </row>
    <row r="19" spans="1:8" x14ac:dyDescent="0.2">
      <c r="A19" s="106">
        <v>5</v>
      </c>
      <c r="B19" s="107" t="s">
        <v>39</v>
      </c>
      <c r="C19" s="108" t="s">
        <v>53</v>
      </c>
      <c r="D19" s="109" t="s">
        <v>54</v>
      </c>
      <c r="E19" s="110">
        <v>15.3</v>
      </c>
      <c r="F19" s="111" t="s">
        <v>42</v>
      </c>
      <c r="G19" s="151">
        <v>0</v>
      </c>
      <c r="H19" s="112">
        <f t="shared" si="0"/>
        <v>0</v>
      </c>
    </row>
    <row r="20" spans="1:8" x14ac:dyDescent="0.2">
      <c r="A20" s="106">
        <v>6</v>
      </c>
      <c r="B20" s="107" t="s">
        <v>55</v>
      </c>
      <c r="C20" s="108" t="s">
        <v>56</v>
      </c>
      <c r="D20" s="109" t="s">
        <v>57</v>
      </c>
      <c r="E20" s="110">
        <v>15.3</v>
      </c>
      <c r="F20" s="111" t="s">
        <v>42</v>
      </c>
      <c r="G20" s="151">
        <v>0</v>
      </c>
      <c r="H20" s="112">
        <f t="shared" si="0"/>
        <v>0</v>
      </c>
    </row>
    <row r="21" spans="1:8" x14ac:dyDescent="0.2">
      <c r="A21" s="106">
        <v>7</v>
      </c>
      <c r="B21" s="107" t="s">
        <v>39</v>
      </c>
      <c r="C21" s="108" t="s">
        <v>332</v>
      </c>
      <c r="D21" s="109" t="s">
        <v>333</v>
      </c>
      <c r="E21" s="110">
        <v>52.7</v>
      </c>
      <c r="F21" s="111" t="s">
        <v>42</v>
      </c>
      <c r="G21" s="151">
        <v>0</v>
      </c>
      <c r="H21" s="112">
        <f t="shared" si="0"/>
        <v>0</v>
      </c>
    </row>
    <row r="22" spans="1:8" x14ac:dyDescent="0.2">
      <c r="A22" s="106">
        <v>8</v>
      </c>
      <c r="B22" s="107" t="s">
        <v>55</v>
      </c>
      <c r="C22" s="108" t="s">
        <v>334</v>
      </c>
      <c r="D22" s="109" t="s">
        <v>335</v>
      </c>
      <c r="E22" s="110">
        <v>10.199999999999999</v>
      </c>
      <c r="F22" s="111" t="s">
        <v>42</v>
      </c>
      <c r="G22" s="151">
        <v>0</v>
      </c>
      <c r="H22" s="112">
        <f t="shared" si="0"/>
        <v>0</v>
      </c>
    </row>
    <row r="23" spans="1:8" ht="12.75" x14ac:dyDescent="0.2">
      <c r="A23" s="102"/>
      <c r="B23" s="103"/>
      <c r="C23" s="103"/>
      <c r="D23" s="183" t="s">
        <v>336</v>
      </c>
      <c r="E23" s="184"/>
      <c r="F23" s="185"/>
      <c r="G23" s="186"/>
      <c r="H23" s="187"/>
    </row>
    <row r="24" spans="1:8" x14ac:dyDescent="0.2">
      <c r="A24" s="106">
        <v>9</v>
      </c>
      <c r="B24" s="107" t="s">
        <v>55</v>
      </c>
      <c r="C24" s="108" t="s">
        <v>337</v>
      </c>
      <c r="D24" s="109" t="s">
        <v>338</v>
      </c>
      <c r="E24" s="110">
        <v>10.199999999999999</v>
      </c>
      <c r="F24" s="111" t="s">
        <v>42</v>
      </c>
      <c r="G24" s="151">
        <v>0</v>
      </c>
      <c r="H24" s="112">
        <f t="shared" si="0"/>
        <v>0</v>
      </c>
    </row>
    <row r="25" spans="1:8" x14ac:dyDescent="0.2">
      <c r="A25" s="106">
        <v>10</v>
      </c>
      <c r="B25" s="107" t="s">
        <v>150</v>
      </c>
      <c r="C25" s="108" t="s">
        <v>339</v>
      </c>
      <c r="D25" s="109" t="s">
        <v>340</v>
      </c>
      <c r="E25" s="110">
        <v>18.36</v>
      </c>
      <c r="F25" s="111" t="s">
        <v>75</v>
      </c>
      <c r="G25" s="151">
        <v>0</v>
      </c>
      <c r="H25" s="112">
        <f t="shared" si="0"/>
        <v>0</v>
      </c>
    </row>
    <row r="26" spans="1:8" ht="12.75" x14ac:dyDescent="0.2">
      <c r="A26" s="102"/>
      <c r="B26" s="103"/>
      <c r="C26" s="103"/>
      <c r="D26" s="113" t="s">
        <v>58</v>
      </c>
      <c r="E26" s="114"/>
      <c r="F26" s="103"/>
      <c r="G26" s="103"/>
      <c r="H26" s="112">
        <f>SUM(H14:H25)</f>
        <v>0</v>
      </c>
    </row>
    <row r="27" spans="1:8" ht="12.75" x14ac:dyDescent="0.2">
      <c r="A27" s="102"/>
      <c r="B27" s="103"/>
      <c r="C27" s="103"/>
      <c r="D27" s="104" t="s">
        <v>341</v>
      </c>
      <c r="E27" s="103"/>
      <c r="F27" s="103"/>
      <c r="G27" s="103"/>
      <c r="H27" s="105"/>
    </row>
    <row r="28" spans="1:8" ht="22.5" x14ac:dyDescent="0.2">
      <c r="A28" s="106">
        <v>11</v>
      </c>
      <c r="B28" s="107" t="s">
        <v>342</v>
      </c>
      <c r="C28" s="108" t="s">
        <v>343</v>
      </c>
      <c r="D28" s="109" t="s">
        <v>344</v>
      </c>
      <c r="E28" s="110">
        <v>5.0999999999999996</v>
      </c>
      <c r="F28" s="111" t="s">
        <v>42</v>
      </c>
      <c r="G28" s="151">
        <v>0</v>
      </c>
      <c r="H28" s="112">
        <f t="shared" ref="H28" si="1">E28*G28</f>
        <v>0</v>
      </c>
    </row>
    <row r="29" spans="1:8" ht="12.75" x14ac:dyDescent="0.2">
      <c r="A29" s="102"/>
      <c r="B29" s="103"/>
      <c r="C29" s="103"/>
      <c r="D29" s="183" t="s">
        <v>345</v>
      </c>
      <c r="E29" s="184"/>
      <c r="F29" s="185"/>
      <c r="G29" s="186"/>
      <c r="H29" s="187"/>
    </row>
    <row r="30" spans="1:8" ht="12.75" x14ac:dyDescent="0.2">
      <c r="A30" s="102"/>
      <c r="B30" s="103"/>
      <c r="C30" s="103"/>
      <c r="D30" s="113" t="s">
        <v>346</v>
      </c>
      <c r="E30" s="114"/>
      <c r="F30" s="103"/>
      <c r="G30" s="103"/>
      <c r="H30" s="112">
        <f>H28</f>
        <v>0</v>
      </c>
    </row>
    <row r="31" spans="1:8" ht="12.75" x14ac:dyDescent="0.2">
      <c r="A31" s="102"/>
      <c r="B31" s="103"/>
      <c r="C31" s="103"/>
      <c r="D31" s="104" t="s">
        <v>347</v>
      </c>
      <c r="E31" s="103"/>
      <c r="F31" s="103"/>
      <c r="G31" s="103"/>
      <c r="H31" s="105"/>
    </row>
    <row r="32" spans="1:8" ht="22.5" x14ac:dyDescent="0.2">
      <c r="A32" s="106">
        <v>12</v>
      </c>
      <c r="B32" s="107" t="s">
        <v>342</v>
      </c>
      <c r="C32" s="108" t="s">
        <v>589</v>
      </c>
      <c r="D32" s="109" t="s">
        <v>590</v>
      </c>
      <c r="E32" s="110">
        <v>68</v>
      </c>
      <c r="F32" s="111" t="s">
        <v>235</v>
      </c>
      <c r="G32" s="151">
        <v>0</v>
      </c>
      <c r="H32" s="112">
        <f t="shared" ref="H32:H34" si="2">E32*G32</f>
        <v>0</v>
      </c>
    </row>
    <row r="33" spans="1:8" ht="22.5" x14ac:dyDescent="0.2">
      <c r="A33" s="106">
        <v>13</v>
      </c>
      <c r="B33" s="107" t="s">
        <v>342</v>
      </c>
      <c r="C33" s="108" t="s">
        <v>591</v>
      </c>
      <c r="D33" s="109" t="s">
        <v>592</v>
      </c>
      <c r="E33" s="110">
        <v>68</v>
      </c>
      <c r="F33" s="111" t="s">
        <v>235</v>
      </c>
      <c r="G33" s="151">
        <v>0</v>
      </c>
      <c r="H33" s="112">
        <f t="shared" si="2"/>
        <v>0</v>
      </c>
    </row>
    <row r="34" spans="1:8" ht="22.5" x14ac:dyDescent="0.2">
      <c r="A34" s="106">
        <v>14</v>
      </c>
      <c r="B34" s="107" t="s">
        <v>342</v>
      </c>
      <c r="C34" s="108" t="s">
        <v>593</v>
      </c>
      <c r="D34" s="109" t="s">
        <v>594</v>
      </c>
      <c r="E34" s="110">
        <v>68</v>
      </c>
      <c r="F34" s="111" t="s">
        <v>235</v>
      </c>
      <c r="G34" s="151">
        <v>0</v>
      </c>
      <c r="H34" s="112">
        <f t="shared" si="2"/>
        <v>0</v>
      </c>
    </row>
    <row r="35" spans="1:8" ht="12.75" x14ac:dyDescent="0.2">
      <c r="A35" s="102"/>
      <c r="B35" s="103"/>
      <c r="C35" s="103"/>
      <c r="D35" s="113" t="s">
        <v>350</v>
      </c>
      <c r="E35" s="114"/>
      <c r="F35" s="103"/>
      <c r="G35" s="103"/>
      <c r="H35" s="112">
        <f>SUM(H32:H34)</f>
        <v>0</v>
      </c>
    </row>
    <row r="36" spans="1:8" ht="12.75" x14ac:dyDescent="0.2">
      <c r="A36" s="102"/>
      <c r="B36" s="103"/>
      <c r="C36" s="103"/>
      <c r="D36" s="104" t="s">
        <v>113</v>
      </c>
      <c r="E36" s="103"/>
      <c r="F36" s="103"/>
      <c r="G36" s="103"/>
      <c r="H36" s="105"/>
    </row>
    <row r="37" spans="1:8" ht="22.5" x14ac:dyDescent="0.2">
      <c r="A37" s="106">
        <v>15</v>
      </c>
      <c r="B37" s="107" t="s">
        <v>125</v>
      </c>
      <c r="C37" s="108" t="s">
        <v>126</v>
      </c>
      <c r="D37" s="109" t="s">
        <v>127</v>
      </c>
      <c r="E37" s="110">
        <v>15.3</v>
      </c>
      <c r="F37" s="111" t="s">
        <v>75</v>
      </c>
      <c r="G37" s="151">
        <v>0</v>
      </c>
      <c r="H37" s="112">
        <f t="shared" ref="H37:H38" si="3">E37*G37</f>
        <v>0</v>
      </c>
    </row>
    <row r="38" spans="1:8" ht="22.5" x14ac:dyDescent="0.2">
      <c r="A38" s="106">
        <v>16</v>
      </c>
      <c r="B38" s="107" t="s">
        <v>342</v>
      </c>
      <c r="C38" s="108" t="s">
        <v>351</v>
      </c>
      <c r="D38" s="109" t="s">
        <v>352</v>
      </c>
      <c r="E38" s="110">
        <v>28.213999999999999</v>
      </c>
      <c r="F38" s="111" t="s">
        <v>75</v>
      </c>
      <c r="G38" s="151">
        <v>0</v>
      </c>
      <c r="H38" s="112">
        <f t="shared" si="3"/>
        <v>0</v>
      </c>
    </row>
    <row r="39" spans="1:8" ht="12.75" x14ac:dyDescent="0.2">
      <c r="A39" s="102"/>
      <c r="B39" s="103"/>
      <c r="C39" s="103"/>
      <c r="D39" s="113" t="s">
        <v>130</v>
      </c>
      <c r="E39" s="114"/>
      <c r="F39" s="103"/>
      <c r="G39" s="103"/>
      <c r="H39" s="112">
        <f>SUM(H37:H38)</f>
        <v>0</v>
      </c>
    </row>
    <row r="40" spans="1:8" ht="12.75" x14ac:dyDescent="0.2">
      <c r="A40" s="102"/>
      <c r="B40" s="103"/>
      <c r="C40" s="103"/>
      <c r="D40" s="113" t="s">
        <v>131</v>
      </c>
      <c r="E40" s="114"/>
      <c r="F40" s="103"/>
      <c r="G40" s="103"/>
      <c r="H40" s="112">
        <f>SUM(H26,H30,H35,H39)</f>
        <v>0</v>
      </c>
    </row>
    <row r="41" spans="1:8" ht="12.75" x14ac:dyDescent="0.2">
      <c r="A41" s="102"/>
      <c r="B41" s="103"/>
      <c r="C41" s="103"/>
      <c r="D41" s="104" t="s">
        <v>353</v>
      </c>
      <c r="E41" s="103"/>
      <c r="F41" s="103"/>
      <c r="G41" s="103"/>
      <c r="H41" s="105"/>
    </row>
    <row r="42" spans="1:8" ht="12.75" customHeight="1" x14ac:dyDescent="0.2">
      <c r="A42" s="106">
        <v>17</v>
      </c>
      <c r="B42" s="107" t="s">
        <v>354</v>
      </c>
      <c r="C42" s="108" t="s">
        <v>355</v>
      </c>
      <c r="D42" s="109" t="s">
        <v>595</v>
      </c>
      <c r="E42" s="110">
        <v>1</v>
      </c>
      <c r="F42" s="111" t="s">
        <v>794</v>
      </c>
      <c r="G42" s="151">
        <v>0</v>
      </c>
      <c r="H42" s="112">
        <f>E42*G42</f>
        <v>0</v>
      </c>
    </row>
    <row r="43" spans="1:8" ht="12.75" x14ac:dyDescent="0.2">
      <c r="A43" s="102"/>
      <c r="B43" s="103"/>
      <c r="C43" s="103"/>
      <c r="D43" s="113" t="s">
        <v>356</v>
      </c>
      <c r="E43" s="114"/>
      <c r="F43" s="103"/>
      <c r="G43" s="103"/>
      <c r="H43" s="112">
        <f>H42</f>
        <v>0</v>
      </c>
    </row>
    <row r="44" spans="1:8" ht="13.5" thickBot="1" x14ac:dyDescent="0.25">
      <c r="A44" s="119"/>
      <c r="B44" s="120"/>
      <c r="C44" s="120"/>
      <c r="D44" s="121" t="s">
        <v>302</v>
      </c>
      <c r="E44" s="305"/>
      <c r="F44" s="306"/>
      <c r="G44" s="306"/>
      <c r="H44" s="307">
        <f>SUM(H40,H43)</f>
        <v>0</v>
      </c>
    </row>
  </sheetData>
  <sheetProtection algorithmName="SHA-512" hashValue="OC9iSd4LqzKkPeU6fB0fRCQvYM9wqVeChpOYmpssdJYr/9T30jIA7f5Z8QRvTO+Xy+CslqcnSTfdIFx0l6wG8Q==" saltValue="S+zRsZVt+4wDo6tZyG+D8w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AD8B-327B-47CD-A630-38A3840A95C5}">
  <dimension ref="A1:H57"/>
  <sheetViews>
    <sheetView workbookViewId="0">
      <selection activeCell="D32" sqref="D32"/>
    </sheetView>
  </sheetViews>
  <sheetFormatPr defaultColWidth="9.140625" defaultRowHeight="11.25" x14ac:dyDescent="0.2"/>
  <cols>
    <col min="1" max="1" width="6.7109375" style="188" customWidth="1"/>
    <col min="2" max="2" width="5.7109375" style="189" customWidth="1"/>
    <col min="3" max="3" width="13" style="190" customWidth="1"/>
    <col min="4" max="4" width="35.7109375" style="191" customWidth="1"/>
    <col min="5" max="5" width="10.7109375" style="192" customWidth="1"/>
    <col min="6" max="6" width="10.42578125" style="193" customWidth="1"/>
    <col min="7" max="7" width="16.28515625" style="142" customWidth="1"/>
    <col min="8" max="8" width="11.2851562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552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ht="22.5" x14ac:dyDescent="0.2">
      <c r="A14" s="106">
        <v>1</v>
      </c>
      <c r="B14" s="107" t="s">
        <v>39</v>
      </c>
      <c r="C14" s="108" t="s">
        <v>327</v>
      </c>
      <c r="D14" s="109" t="s">
        <v>328</v>
      </c>
      <c r="E14" s="110">
        <v>125.9</v>
      </c>
      <c r="F14" s="111" t="s">
        <v>42</v>
      </c>
      <c r="G14" s="151">
        <v>0</v>
      </c>
      <c r="H14" s="112">
        <f>E14*G14</f>
        <v>0</v>
      </c>
    </row>
    <row r="15" spans="1:8" ht="12.75" x14ac:dyDescent="0.2">
      <c r="A15" s="102"/>
      <c r="B15" s="103"/>
      <c r="C15" s="103"/>
      <c r="D15" s="183" t="s">
        <v>553</v>
      </c>
      <c r="E15" s="184"/>
      <c r="F15" s="185"/>
      <c r="G15" s="186"/>
      <c r="H15" s="187"/>
    </row>
    <row r="16" spans="1:8" ht="22.5" x14ac:dyDescent="0.2">
      <c r="A16" s="106">
        <v>2</v>
      </c>
      <c r="B16" s="107" t="s">
        <v>39</v>
      </c>
      <c r="C16" s="108" t="s">
        <v>330</v>
      </c>
      <c r="D16" s="109" t="s">
        <v>331</v>
      </c>
      <c r="E16" s="110">
        <v>125.9</v>
      </c>
      <c r="F16" s="111" t="s">
        <v>42</v>
      </c>
      <c r="G16" s="151">
        <v>0</v>
      </c>
      <c r="H16" s="112">
        <f>E16*G16</f>
        <v>0</v>
      </c>
    </row>
    <row r="17" spans="1:8" x14ac:dyDescent="0.2">
      <c r="A17" s="106">
        <v>3</v>
      </c>
      <c r="B17" s="107" t="s">
        <v>39</v>
      </c>
      <c r="C17" s="108" t="s">
        <v>410</v>
      </c>
      <c r="D17" s="109" t="s">
        <v>411</v>
      </c>
      <c r="E17" s="110">
        <v>6</v>
      </c>
      <c r="F17" s="111" t="s">
        <v>42</v>
      </c>
      <c r="G17" s="151">
        <v>0</v>
      </c>
      <c r="H17" s="112">
        <f t="shared" ref="H17:H29" si="0">E17*G17</f>
        <v>0</v>
      </c>
    </row>
    <row r="18" spans="1:8" x14ac:dyDescent="0.2">
      <c r="A18" s="106">
        <v>4</v>
      </c>
      <c r="B18" s="107" t="s">
        <v>39</v>
      </c>
      <c r="C18" s="108" t="s">
        <v>412</v>
      </c>
      <c r="D18" s="109" t="s">
        <v>44</v>
      </c>
      <c r="E18" s="110">
        <v>6</v>
      </c>
      <c r="F18" s="111" t="s">
        <v>42</v>
      </c>
      <c r="G18" s="151">
        <v>0</v>
      </c>
      <c r="H18" s="112">
        <f t="shared" si="0"/>
        <v>0</v>
      </c>
    </row>
    <row r="19" spans="1:8" ht="22.5" x14ac:dyDescent="0.2">
      <c r="A19" s="106">
        <v>5</v>
      </c>
      <c r="B19" s="107" t="s">
        <v>39</v>
      </c>
      <c r="C19" s="108" t="s">
        <v>554</v>
      </c>
      <c r="D19" s="109" t="s">
        <v>555</v>
      </c>
      <c r="E19" s="110">
        <v>109</v>
      </c>
      <c r="F19" s="111" t="s">
        <v>70</v>
      </c>
      <c r="G19" s="151">
        <v>0</v>
      </c>
      <c r="H19" s="112">
        <f t="shared" si="0"/>
        <v>0</v>
      </c>
    </row>
    <row r="20" spans="1:8" ht="22.5" x14ac:dyDescent="0.2">
      <c r="A20" s="106">
        <v>6</v>
      </c>
      <c r="B20" s="107" t="s">
        <v>39</v>
      </c>
      <c r="C20" s="108" t="s">
        <v>556</v>
      </c>
      <c r="D20" s="109" t="s">
        <v>557</v>
      </c>
      <c r="E20" s="110">
        <v>109</v>
      </c>
      <c r="F20" s="111" t="s">
        <v>70</v>
      </c>
      <c r="G20" s="151">
        <v>0</v>
      </c>
      <c r="H20" s="112">
        <f t="shared" si="0"/>
        <v>0</v>
      </c>
    </row>
    <row r="21" spans="1:8" ht="22.5" x14ac:dyDescent="0.2">
      <c r="A21" s="106">
        <v>7</v>
      </c>
      <c r="B21" s="107" t="s">
        <v>39</v>
      </c>
      <c r="C21" s="108" t="s">
        <v>49</v>
      </c>
      <c r="D21" s="109" t="s">
        <v>50</v>
      </c>
      <c r="E21" s="110">
        <v>131.9</v>
      </c>
      <c r="F21" s="111" t="s">
        <v>42</v>
      </c>
      <c r="G21" s="151">
        <v>0</v>
      </c>
      <c r="H21" s="112">
        <f t="shared" si="0"/>
        <v>0</v>
      </c>
    </row>
    <row r="22" spans="1:8" ht="12.75" customHeight="1" x14ac:dyDescent="0.2">
      <c r="A22" s="106">
        <v>8</v>
      </c>
      <c r="B22" s="107" t="s">
        <v>39</v>
      </c>
      <c r="C22" s="108" t="s">
        <v>51</v>
      </c>
      <c r="D22" s="109" t="s">
        <v>52</v>
      </c>
      <c r="E22" s="110">
        <v>27.7</v>
      </c>
      <c r="F22" s="111" t="s">
        <v>42</v>
      </c>
      <c r="G22" s="151">
        <v>0</v>
      </c>
      <c r="H22" s="112">
        <f t="shared" si="0"/>
        <v>0</v>
      </c>
    </row>
    <row r="23" spans="1:8" x14ac:dyDescent="0.2">
      <c r="A23" s="106">
        <v>9</v>
      </c>
      <c r="B23" s="107" t="s">
        <v>39</v>
      </c>
      <c r="C23" s="108" t="s">
        <v>53</v>
      </c>
      <c r="D23" s="109" t="s">
        <v>54</v>
      </c>
      <c r="E23" s="110">
        <v>27.7</v>
      </c>
      <c r="F23" s="111" t="s">
        <v>42</v>
      </c>
      <c r="G23" s="151">
        <v>0</v>
      </c>
      <c r="H23" s="112">
        <f t="shared" si="0"/>
        <v>0</v>
      </c>
    </row>
    <row r="24" spans="1:8" ht="22.5" x14ac:dyDescent="0.2">
      <c r="A24" s="106">
        <v>10</v>
      </c>
      <c r="B24" s="107" t="s">
        <v>55</v>
      </c>
      <c r="C24" s="108" t="s">
        <v>56</v>
      </c>
      <c r="D24" s="109" t="s">
        <v>57</v>
      </c>
      <c r="E24" s="110">
        <v>27.7</v>
      </c>
      <c r="F24" s="111" t="s">
        <v>42</v>
      </c>
      <c r="G24" s="151">
        <v>0</v>
      </c>
      <c r="H24" s="112">
        <f t="shared" si="0"/>
        <v>0</v>
      </c>
    </row>
    <row r="25" spans="1:8" ht="22.5" x14ac:dyDescent="0.2">
      <c r="A25" s="106">
        <v>11</v>
      </c>
      <c r="B25" s="107" t="s">
        <v>39</v>
      </c>
      <c r="C25" s="108" t="s">
        <v>332</v>
      </c>
      <c r="D25" s="109" t="s">
        <v>333</v>
      </c>
      <c r="E25" s="110">
        <v>104.2</v>
      </c>
      <c r="F25" s="111" t="s">
        <v>42</v>
      </c>
      <c r="G25" s="151">
        <v>0</v>
      </c>
      <c r="H25" s="112">
        <f t="shared" si="0"/>
        <v>0</v>
      </c>
    </row>
    <row r="26" spans="1:8" x14ac:dyDescent="0.2">
      <c r="A26" s="106">
        <v>12</v>
      </c>
      <c r="B26" s="107" t="s">
        <v>55</v>
      </c>
      <c r="C26" s="108" t="s">
        <v>334</v>
      </c>
      <c r="D26" s="109" t="s">
        <v>335</v>
      </c>
      <c r="E26" s="110">
        <v>16.399999999999999</v>
      </c>
      <c r="F26" s="111" t="s">
        <v>42</v>
      </c>
      <c r="G26" s="151">
        <v>0</v>
      </c>
      <c r="H26" s="112">
        <f t="shared" si="0"/>
        <v>0</v>
      </c>
    </row>
    <row r="27" spans="1:8" ht="12.75" x14ac:dyDescent="0.2">
      <c r="A27" s="102"/>
      <c r="B27" s="103"/>
      <c r="C27" s="103"/>
      <c r="D27" s="183" t="s">
        <v>336</v>
      </c>
      <c r="E27" s="184"/>
      <c r="F27" s="185"/>
      <c r="G27" s="186"/>
      <c r="H27" s="187"/>
    </row>
    <row r="28" spans="1:8" x14ac:dyDescent="0.2">
      <c r="A28" s="106">
        <v>13</v>
      </c>
      <c r="B28" s="107" t="s">
        <v>55</v>
      </c>
      <c r="C28" s="108" t="s">
        <v>337</v>
      </c>
      <c r="D28" s="109" t="s">
        <v>338</v>
      </c>
      <c r="E28" s="110">
        <v>16.399999999999999</v>
      </c>
      <c r="F28" s="111" t="s">
        <v>42</v>
      </c>
      <c r="G28" s="151">
        <v>0</v>
      </c>
      <c r="H28" s="112">
        <f t="shared" si="0"/>
        <v>0</v>
      </c>
    </row>
    <row r="29" spans="1:8" x14ac:dyDescent="0.2">
      <c r="A29" s="106">
        <v>14</v>
      </c>
      <c r="B29" s="107" t="s">
        <v>150</v>
      </c>
      <c r="C29" s="108" t="s">
        <v>339</v>
      </c>
      <c r="D29" s="109" t="s">
        <v>340</v>
      </c>
      <c r="E29" s="110">
        <v>29.52</v>
      </c>
      <c r="F29" s="111" t="s">
        <v>75</v>
      </c>
      <c r="G29" s="151">
        <v>0</v>
      </c>
      <c r="H29" s="112">
        <f t="shared" si="0"/>
        <v>0</v>
      </c>
    </row>
    <row r="30" spans="1:8" ht="12.75" x14ac:dyDescent="0.2">
      <c r="A30" s="102"/>
      <c r="B30" s="103"/>
      <c r="C30" s="103"/>
      <c r="D30" s="113" t="s">
        <v>58</v>
      </c>
      <c r="E30" s="114"/>
      <c r="F30" s="103"/>
      <c r="G30" s="103"/>
      <c r="H30" s="112">
        <f>SUM(H14:H29)</f>
        <v>0</v>
      </c>
    </row>
    <row r="31" spans="1:8" ht="12.75" x14ac:dyDescent="0.2">
      <c r="A31" s="102"/>
      <c r="B31" s="103"/>
      <c r="C31" s="103"/>
      <c r="D31" s="104" t="s">
        <v>341</v>
      </c>
      <c r="E31" s="103"/>
      <c r="F31" s="103"/>
      <c r="G31" s="103"/>
      <c r="H31" s="105"/>
    </row>
    <row r="32" spans="1:8" ht="22.5" x14ac:dyDescent="0.2">
      <c r="A32" s="106">
        <v>15</v>
      </c>
      <c r="B32" s="107" t="s">
        <v>413</v>
      </c>
      <c r="C32" s="108" t="s">
        <v>414</v>
      </c>
      <c r="D32" s="109" t="s">
        <v>415</v>
      </c>
      <c r="E32" s="110">
        <v>1.7</v>
      </c>
      <c r="F32" s="111" t="s">
        <v>70</v>
      </c>
      <c r="G32" s="151">
        <v>0</v>
      </c>
      <c r="H32" s="112">
        <f t="shared" ref="H32:H36" si="1">E32*G32</f>
        <v>0</v>
      </c>
    </row>
    <row r="33" spans="1:8" ht="12.75" x14ac:dyDescent="0.2">
      <c r="A33" s="102"/>
      <c r="B33" s="103"/>
      <c r="C33" s="103"/>
      <c r="D33" s="183" t="s">
        <v>416</v>
      </c>
      <c r="E33" s="184"/>
      <c r="F33" s="185"/>
      <c r="G33" s="186"/>
      <c r="H33" s="187"/>
    </row>
    <row r="34" spans="1:8" ht="22.5" x14ac:dyDescent="0.2">
      <c r="A34" s="106">
        <v>16</v>
      </c>
      <c r="B34" s="107" t="s">
        <v>342</v>
      </c>
      <c r="C34" s="108" t="s">
        <v>343</v>
      </c>
      <c r="D34" s="109" t="s">
        <v>344</v>
      </c>
      <c r="E34" s="110">
        <v>8.1999999999999993</v>
      </c>
      <c r="F34" s="111" t="s">
        <v>42</v>
      </c>
      <c r="G34" s="151">
        <v>0</v>
      </c>
      <c r="H34" s="112">
        <f t="shared" si="1"/>
        <v>0</v>
      </c>
    </row>
    <row r="35" spans="1:8" ht="12.75" x14ac:dyDescent="0.2">
      <c r="A35" s="102"/>
      <c r="B35" s="103"/>
      <c r="C35" s="103"/>
      <c r="D35" s="183" t="s">
        <v>345</v>
      </c>
      <c r="E35" s="184"/>
      <c r="F35" s="185"/>
      <c r="G35" s="186"/>
      <c r="H35" s="187"/>
    </row>
    <row r="36" spans="1:8" ht="22.5" x14ac:dyDescent="0.2">
      <c r="A36" s="106">
        <v>17</v>
      </c>
      <c r="B36" s="107" t="s">
        <v>413</v>
      </c>
      <c r="C36" s="108" t="s">
        <v>417</v>
      </c>
      <c r="D36" s="109" t="s">
        <v>418</v>
      </c>
      <c r="E36" s="110">
        <v>1.7</v>
      </c>
      <c r="F36" s="111" t="s">
        <v>70</v>
      </c>
      <c r="G36" s="151">
        <v>0</v>
      </c>
      <c r="H36" s="112">
        <f t="shared" si="1"/>
        <v>0</v>
      </c>
    </row>
    <row r="37" spans="1:8" ht="12.75" x14ac:dyDescent="0.2">
      <c r="A37" s="102"/>
      <c r="B37" s="103"/>
      <c r="C37" s="103"/>
      <c r="D37" s="183" t="s">
        <v>419</v>
      </c>
      <c r="E37" s="184"/>
      <c r="F37" s="185"/>
      <c r="G37" s="186"/>
      <c r="H37" s="187"/>
    </row>
    <row r="38" spans="1:8" ht="12.75" x14ac:dyDescent="0.2">
      <c r="A38" s="102"/>
      <c r="B38" s="103"/>
      <c r="C38" s="103"/>
      <c r="D38" s="113" t="s">
        <v>346</v>
      </c>
      <c r="E38" s="114"/>
      <c r="F38" s="103"/>
      <c r="G38" s="103"/>
      <c r="H38" s="112">
        <f>SUM(H32:H36)</f>
        <v>0</v>
      </c>
    </row>
    <row r="39" spans="1:8" ht="12.75" x14ac:dyDescent="0.2">
      <c r="A39" s="102"/>
      <c r="B39" s="103"/>
      <c r="C39" s="103"/>
      <c r="D39" s="104" t="s">
        <v>347</v>
      </c>
      <c r="E39" s="103"/>
      <c r="F39" s="103"/>
      <c r="G39" s="103"/>
      <c r="H39" s="105"/>
    </row>
    <row r="40" spans="1:8" ht="33.75" x14ac:dyDescent="0.2">
      <c r="A40" s="106">
        <v>18</v>
      </c>
      <c r="B40" s="107" t="s">
        <v>342</v>
      </c>
      <c r="C40" s="108" t="s">
        <v>420</v>
      </c>
      <c r="D40" s="109" t="s">
        <v>421</v>
      </c>
      <c r="E40" s="110">
        <v>54.5</v>
      </c>
      <c r="F40" s="111" t="s">
        <v>235</v>
      </c>
      <c r="G40" s="151">
        <v>0</v>
      </c>
      <c r="H40" s="112">
        <f t="shared" ref="H40:H46" si="2">E40*G40</f>
        <v>0</v>
      </c>
    </row>
    <row r="41" spans="1:8" x14ac:dyDescent="0.2">
      <c r="A41" s="106">
        <v>19</v>
      </c>
      <c r="B41" s="107" t="s">
        <v>150</v>
      </c>
      <c r="C41" s="108" t="s">
        <v>422</v>
      </c>
      <c r="D41" s="109" t="s">
        <v>423</v>
      </c>
      <c r="E41" s="110">
        <v>56</v>
      </c>
      <c r="F41" s="111" t="s">
        <v>235</v>
      </c>
      <c r="G41" s="151">
        <v>0</v>
      </c>
      <c r="H41" s="112">
        <f t="shared" si="2"/>
        <v>0</v>
      </c>
    </row>
    <row r="42" spans="1:8" ht="22.5" x14ac:dyDescent="0.2">
      <c r="A42" s="106">
        <v>20</v>
      </c>
      <c r="B42" s="107" t="s">
        <v>342</v>
      </c>
      <c r="C42" s="108" t="s">
        <v>348</v>
      </c>
      <c r="D42" s="109" t="s">
        <v>349</v>
      </c>
      <c r="E42" s="110">
        <v>54.5</v>
      </c>
      <c r="F42" s="111" t="s">
        <v>235</v>
      </c>
      <c r="G42" s="151">
        <v>0</v>
      </c>
      <c r="H42" s="112">
        <f t="shared" si="2"/>
        <v>0</v>
      </c>
    </row>
    <row r="43" spans="1:8" x14ac:dyDescent="0.2">
      <c r="A43" s="106">
        <v>21</v>
      </c>
      <c r="B43" s="107" t="s">
        <v>342</v>
      </c>
      <c r="C43" s="108" t="s">
        <v>424</v>
      </c>
      <c r="D43" s="109" t="s">
        <v>425</v>
      </c>
      <c r="E43" s="110">
        <v>3</v>
      </c>
      <c r="F43" s="111" t="s">
        <v>89</v>
      </c>
      <c r="G43" s="151">
        <v>0</v>
      </c>
      <c r="H43" s="112">
        <f t="shared" si="2"/>
        <v>0</v>
      </c>
    </row>
    <row r="44" spans="1:8" x14ac:dyDescent="0.2">
      <c r="A44" s="106">
        <v>22</v>
      </c>
      <c r="B44" s="107" t="s">
        <v>150</v>
      </c>
      <c r="C44" s="108" t="s">
        <v>558</v>
      </c>
      <c r="D44" s="109" t="s">
        <v>559</v>
      </c>
      <c r="E44" s="110">
        <v>3</v>
      </c>
      <c r="F44" s="111" t="s">
        <v>89</v>
      </c>
      <c r="G44" s="151">
        <v>0</v>
      </c>
      <c r="H44" s="112">
        <f t="shared" si="2"/>
        <v>0</v>
      </c>
    </row>
    <row r="45" spans="1:8" ht="12.75" x14ac:dyDescent="0.2">
      <c r="A45" s="102"/>
      <c r="B45" s="103"/>
      <c r="C45" s="103"/>
      <c r="D45" s="183" t="s">
        <v>428</v>
      </c>
      <c r="E45" s="184"/>
      <c r="F45" s="185"/>
      <c r="G45" s="186"/>
      <c r="H45" s="187"/>
    </row>
    <row r="46" spans="1:8" ht="22.5" x14ac:dyDescent="0.2">
      <c r="A46" s="106">
        <v>23</v>
      </c>
      <c r="B46" s="107" t="s">
        <v>342</v>
      </c>
      <c r="C46" s="108" t="s">
        <v>560</v>
      </c>
      <c r="D46" s="109" t="s">
        <v>561</v>
      </c>
      <c r="E46" s="110">
        <v>54.5</v>
      </c>
      <c r="F46" s="111" t="s">
        <v>235</v>
      </c>
      <c r="G46" s="151">
        <v>0</v>
      </c>
      <c r="H46" s="112">
        <f t="shared" si="2"/>
        <v>0</v>
      </c>
    </row>
    <row r="47" spans="1:8" ht="12.75" x14ac:dyDescent="0.2">
      <c r="A47" s="102"/>
      <c r="B47" s="103"/>
      <c r="C47" s="103"/>
      <c r="D47" s="113" t="s">
        <v>350</v>
      </c>
      <c r="E47" s="114"/>
      <c r="F47" s="103"/>
      <c r="G47" s="103"/>
      <c r="H47" s="112">
        <f>SUM(H40:H46)</f>
        <v>0</v>
      </c>
    </row>
    <row r="48" spans="1:8" ht="12.75" x14ac:dyDescent="0.2">
      <c r="A48" s="102"/>
      <c r="B48" s="103"/>
      <c r="C48" s="103"/>
      <c r="D48" s="104" t="s">
        <v>113</v>
      </c>
      <c r="E48" s="103"/>
      <c r="F48" s="103"/>
      <c r="G48" s="103"/>
      <c r="H48" s="105"/>
    </row>
    <row r="49" spans="1:8" ht="22.5" x14ac:dyDescent="0.2">
      <c r="A49" s="106">
        <v>24</v>
      </c>
      <c r="B49" s="107" t="s">
        <v>125</v>
      </c>
      <c r="C49" s="108" t="s">
        <v>126</v>
      </c>
      <c r="D49" s="109" t="s">
        <v>127</v>
      </c>
      <c r="E49" s="110">
        <v>27.7</v>
      </c>
      <c r="F49" s="111" t="s">
        <v>75</v>
      </c>
      <c r="G49" s="151">
        <v>0</v>
      </c>
      <c r="H49" s="112">
        <f t="shared" ref="H49:H50" si="3">E49*G49</f>
        <v>0</v>
      </c>
    </row>
    <row r="50" spans="1:8" ht="22.5" x14ac:dyDescent="0.2">
      <c r="A50" s="106">
        <v>25</v>
      </c>
      <c r="B50" s="107" t="s">
        <v>342</v>
      </c>
      <c r="C50" s="108" t="s">
        <v>351</v>
      </c>
      <c r="D50" s="109" t="s">
        <v>352</v>
      </c>
      <c r="E50" s="110">
        <v>46.366</v>
      </c>
      <c r="F50" s="111" t="s">
        <v>75</v>
      </c>
      <c r="G50" s="151">
        <v>0</v>
      </c>
      <c r="H50" s="112">
        <f t="shared" si="3"/>
        <v>0</v>
      </c>
    </row>
    <row r="51" spans="1:8" ht="12.75" x14ac:dyDescent="0.2">
      <c r="A51" s="102"/>
      <c r="B51" s="103"/>
      <c r="C51" s="103"/>
      <c r="D51" s="113" t="s">
        <v>130</v>
      </c>
      <c r="E51" s="114"/>
      <c r="F51" s="103"/>
      <c r="G51" s="103"/>
      <c r="H51" s="112">
        <f>SUM(H49:H50)</f>
        <v>0</v>
      </c>
    </row>
    <row r="52" spans="1:8" ht="12.75" x14ac:dyDescent="0.2">
      <c r="A52" s="102"/>
      <c r="B52" s="103"/>
      <c r="C52" s="103"/>
      <c r="D52" s="113" t="s">
        <v>131</v>
      </c>
      <c r="E52" s="114"/>
      <c r="F52" s="103"/>
      <c r="G52" s="103"/>
      <c r="H52" s="112">
        <f>SUM(H30,H38,H47,H51)</f>
        <v>0</v>
      </c>
    </row>
    <row r="53" spans="1:8" ht="12.75" x14ac:dyDescent="0.2">
      <c r="A53" s="102"/>
      <c r="B53" s="103"/>
      <c r="C53" s="103"/>
      <c r="D53" s="104" t="s">
        <v>353</v>
      </c>
      <c r="E53" s="103"/>
      <c r="F53" s="103"/>
      <c r="G53" s="103"/>
      <c r="H53" s="105"/>
    </row>
    <row r="54" spans="1:8" x14ac:dyDescent="0.2">
      <c r="A54" s="106">
        <v>26</v>
      </c>
      <c r="B54" s="107" t="s">
        <v>354</v>
      </c>
      <c r="C54" s="108" t="s">
        <v>355</v>
      </c>
      <c r="D54" s="109" t="s">
        <v>562</v>
      </c>
      <c r="E54" s="110">
        <v>1</v>
      </c>
      <c r="F54" s="111" t="s">
        <v>89</v>
      </c>
      <c r="G54" s="151">
        <v>0</v>
      </c>
      <c r="H54" s="112">
        <f t="shared" ref="H54" si="4">E54*G54</f>
        <v>0</v>
      </c>
    </row>
    <row r="55" spans="1:8" ht="12.75" x14ac:dyDescent="0.2">
      <c r="A55" s="102"/>
      <c r="B55" s="103"/>
      <c r="C55" s="103"/>
      <c r="D55" s="183" t="s">
        <v>563</v>
      </c>
      <c r="E55" s="184"/>
      <c r="F55" s="185"/>
      <c r="G55" s="186"/>
      <c r="H55" s="187"/>
    </row>
    <row r="56" spans="1:8" ht="12.75" x14ac:dyDescent="0.2">
      <c r="A56" s="102"/>
      <c r="B56" s="103"/>
      <c r="C56" s="103"/>
      <c r="D56" s="113" t="s">
        <v>356</v>
      </c>
      <c r="E56" s="114"/>
      <c r="F56" s="103"/>
      <c r="G56" s="103"/>
      <c r="H56" s="112">
        <f>H54</f>
        <v>0</v>
      </c>
    </row>
    <row r="57" spans="1:8" ht="13.5" thickBot="1" x14ac:dyDescent="0.25">
      <c r="A57" s="119"/>
      <c r="B57" s="120"/>
      <c r="C57" s="120"/>
      <c r="D57" s="121" t="s">
        <v>302</v>
      </c>
      <c r="E57" s="122"/>
      <c r="F57" s="123"/>
      <c r="G57" s="123"/>
      <c r="H57" s="124">
        <f>SUM(H52,H56)</f>
        <v>0</v>
      </c>
    </row>
  </sheetData>
  <sheetProtection algorithmName="SHA-512" hashValue="W7pNAZEsFEaOfsYo8rAvje67PYiCUMej9KZcdAO7gdaEeaAqjyxeVphbDWdBUvJabcjlFecam2rGuc+nEwo2nA==" saltValue="vMHrOAcPVWbM9N8yYeUHlA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E71A-548C-4455-A240-1E71C4325DDC}">
  <dimension ref="A1:H60"/>
  <sheetViews>
    <sheetView workbookViewId="0">
      <selection activeCell="D44" sqref="D44"/>
    </sheetView>
  </sheetViews>
  <sheetFormatPr defaultColWidth="9.140625" defaultRowHeight="11.25" x14ac:dyDescent="0.2"/>
  <cols>
    <col min="1" max="1" width="6.7109375" style="188" customWidth="1"/>
    <col min="2" max="2" width="6.140625" style="189" customWidth="1"/>
    <col min="3" max="3" width="13" style="190" customWidth="1"/>
    <col min="4" max="4" width="40.140625" style="191" customWidth="1"/>
    <col min="5" max="5" width="10.7109375" style="192" customWidth="1"/>
    <col min="6" max="6" width="9.28515625" style="193" customWidth="1"/>
    <col min="7" max="7" width="14.85546875" style="142" customWidth="1"/>
    <col min="8" max="8" width="11.14062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429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x14ac:dyDescent="0.2">
      <c r="A14" s="106">
        <v>1</v>
      </c>
      <c r="B14" s="107" t="s">
        <v>39</v>
      </c>
      <c r="C14" s="108" t="s">
        <v>327</v>
      </c>
      <c r="D14" s="109" t="s">
        <v>328</v>
      </c>
      <c r="E14" s="110">
        <v>130.19999999999999</v>
      </c>
      <c r="F14" s="111" t="s">
        <v>42</v>
      </c>
      <c r="G14" s="151">
        <v>0</v>
      </c>
      <c r="H14" s="112">
        <f>E14*G14</f>
        <v>0</v>
      </c>
    </row>
    <row r="15" spans="1:8" ht="12.75" x14ac:dyDescent="0.2">
      <c r="A15" s="102"/>
      <c r="B15" s="103"/>
      <c r="C15" s="103"/>
      <c r="D15" s="183" t="s">
        <v>383</v>
      </c>
      <c r="E15" s="184"/>
      <c r="F15" s="185"/>
      <c r="G15" s="186"/>
      <c r="H15" s="187"/>
    </row>
    <row r="16" spans="1:8" x14ac:dyDescent="0.2">
      <c r="A16" s="106">
        <v>2</v>
      </c>
      <c r="B16" s="107" t="s">
        <v>39</v>
      </c>
      <c r="C16" s="108" t="s">
        <v>330</v>
      </c>
      <c r="D16" s="109" t="s">
        <v>331</v>
      </c>
      <c r="E16" s="110">
        <v>130.19999999999999</v>
      </c>
      <c r="F16" s="111" t="s">
        <v>42</v>
      </c>
      <c r="G16" s="151">
        <v>0</v>
      </c>
      <c r="H16" s="112">
        <f>E16*G16</f>
        <v>0</v>
      </c>
    </row>
    <row r="17" spans="1:8" x14ac:dyDescent="0.2">
      <c r="A17" s="106">
        <v>3</v>
      </c>
      <c r="B17" s="107" t="s">
        <v>39</v>
      </c>
      <c r="C17" s="108" t="s">
        <v>49</v>
      </c>
      <c r="D17" s="109" t="s">
        <v>50</v>
      </c>
      <c r="E17" s="110">
        <v>32.6</v>
      </c>
      <c r="F17" s="111" t="s">
        <v>42</v>
      </c>
      <c r="G17" s="151">
        <v>0</v>
      </c>
      <c r="H17" s="112">
        <f t="shared" ref="H17:H25" si="0">E17*G17</f>
        <v>0</v>
      </c>
    </row>
    <row r="18" spans="1:8" ht="11.25" customHeight="1" x14ac:dyDescent="0.2">
      <c r="A18" s="106">
        <v>4</v>
      </c>
      <c r="B18" s="107" t="s">
        <v>39</v>
      </c>
      <c r="C18" s="108" t="s">
        <v>51</v>
      </c>
      <c r="D18" s="109" t="s">
        <v>52</v>
      </c>
      <c r="E18" s="110">
        <v>32.6</v>
      </c>
      <c r="F18" s="111" t="s">
        <v>42</v>
      </c>
      <c r="G18" s="151">
        <v>0</v>
      </c>
      <c r="H18" s="112">
        <f t="shared" si="0"/>
        <v>0</v>
      </c>
    </row>
    <row r="19" spans="1:8" x14ac:dyDescent="0.2">
      <c r="A19" s="106">
        <v>5</v>
      </c>
      <c r="B19" s="107" t="s">
        <v>39</v>
      </c>
      <c r="C19" s="108" t="s">
        <v>53</v>
      </c>
      <c r="D19" s="109" t="s">
        <v>54</v>
      </c>
      <c r="E19" s="110">
        <v>32.6</v>
      </c>
      <c r="F19" s="111" t="s">
        <v>42</v>
      </c>
      <c r="G19" s="151">
        <v>0</v>
      </c>
      <c r="H19" s="112">
        <f t="shared" si="0"/>
        <v>0</v>
      </c>
    </row>
    <row r="20" spans="1:8" x14ac:dyDescent="0.2">
      <c r="A20" s="106">
        <v>6</v>
      </c>
      <c r="B20" s="107" t="s">
        <v>55</v>
      </c>
      <c r="C20" s="108" t="s">
        <v>56</v>
      </c>
      <c r="D20" s="109" t="s">
        <v>57</v>
      </c>
      <c r="E20" s="110">
        <v>32.6</v>
      </c>
      <c r="F20" s="111" t="s">
        <v>42</v>
      </c>
      <c r="G20" s="151">
        <v>0</v>
      </c>
      <c r="H20" s="112">
        <f t="shared" si="0"/>
        <v>0</v>
      </c>
    </row>
    <row r="21" spans="1:8" x14ac:dyDescent="0.2">
      <c r="A21" s="106">
        <v>7</v>
      </c>
      <c r="B21" s="107" t="s">
        <v>39</v>
      </c>
      <c r="C21" s="108" t="s">
        <v>332</v>
      </c>
      <c r="D21" s="109" t="s">
        <v>333</v>
      </c>
      <c r="E21" s="110">
        <v>97.7</v>
      </c>
      <c r="F21" s="111" t="s">
        <v>42</v>
      </c>
      <c r="G21" s="151">
        <v>0</v>
      </c>
      <c r="H21" s="112">
        <f t="shared" si="0"/>
        <v>0</v>
      </c>
    </row>
    <row r="22" spans="1:8" x14ac:dyDescent="0.2">
      <c r="A22" s="106">
        <v>8</v>
      </c>
      <c r="B22" s="107" t="s">
        <v>55</v>
      </c>
      <c r="C22" s="108" t="s">
        <v>334</v>
      </c>
      <c r="D22" s="109" t="s">
        <v>335</v>
      </c>
      <c r="E22" s="110">
        <v>18.600000000000001</v>
      </c>
      <c r="F22" s="111" t="s">
        <v>42</v>
      </c>
      <c r="G22" s="151">
        <v>0</v>
      </c>
      <c r="H22" s="112">
        <f t="shared" si="0"/>
        <v>0</v>
      </c>
    </row>
    <row r="23" spans="1:8" ht="12.75" x14ac:dyDescent="0.2">
      <c r="A23" s="102"/>
      <c r="B23" s="103"/>
      <c r="C23" s="103"/>
      <c r="D23" s="183" t="s">
        <v>384</v>
      </c>
      <c r="E23" s="184"/>
      <c r="F23" s="185"/>
      <c r="G23" s="186"/>
      <c r="H23" s="187"/>
    </row>
    <row r="24" spans="1:8" x14ac:dyDescent="0.2">
      <c r="A24" s="106">
        <v>9</v>
      </c>
      <c r="B24" s="107" t="s">
        <v>55</v>
      </c>
      <c r="C24" s="108" t="s">
        <v>337</v>
      </c>
      <c r="D24" s="109" t="s">
        <v>338</v>
      </c>
      <c r="E24" s="110">
        <v>18.600000000000001</v>
      </c>
      <c r="F24" s="111" t="s">
        <v>42</v>
      </c>
      <c r="G24" s="151">
        <v>0</v>
      </c>
      <c r="H24" s="112">
        <f t="shared" si="0"/>
        <v>0</v>
      </c>
    </row>
    <row r="25" spans="1:8" x14ac:dyDescent="0.2">
      <c r="A25" s="106">
        <v>10</v>
      </c>
      <c r="B25" s="107" t="s">
        <v>150</v>
      </c>
      <c r="C25" s="108" t="s">
        <v>339</v>
      </c>
      <c r="D25" s="109" t="s">
        <v>340</v>
      </c>
      <c r="E25" s="110">
        <v>33.479999999999997</v>
      </c>
      <c r="F25" s="111" t="s">
        <v>75</v>
      </c>
      <c r="G25" s="151">
        <v>0</v>
      </c>
      <c r="H25" s="112">
        <f t="shared" si="0"/>
        <v>0</v>
      </c>
    </row>
    <row r="26" spans="1:8" ht="12.75" x14ac:dyDescent="0.2">
      <c r="A26" s="102"/>
      <c r="B26" s="103"/>
      <c r="C26" s="103"/>
      <c r="D26" s="113" t="s">
        <v>58</v>
      </c>
      <c r="E26" s="114"/>
      <c r="F26" s="103"/>
      <c r="G26" s="103"/>
      <c r="H26" s="112">
        <f>SUM(H14:H25)</f>
        <v>0</v>
      </c>
    </row>
    <row r="27" spans="1:8" ht="12.75" x14ac:dyDescent="0.2">
      <c r="A27" s="102"/>
      <c r="B27" s="103"/>
      <c r="C27" s="103"/>
      <c r="D27" s="104" t="s">
        <v>341</v>
      </c>
      <c r="E27" s="103"/>
      <c r="F27" s="103"/>
      <c r="G27" s="103"/>
      <c r="H27" s="105"/>
    </row>
    <row r="28" spans="1:8" ht="22.5" x14ac:dyDescent="0.2">
      <c r="A28" s="106">
        <v>11</v>
      </c>
      <c r="B28" s="107" t="s">
        <v>342</v>
      </c>
      <c r="C28" s="108" t="s">
        <v>343</v>
      </c>
      <c r="D28" s="109" t="s">
        <v>344</v>
      </c>
      <c r="E28" s="110">
        <v>14</v>
      </c>
      <c r="F28" s="111" t="s">
        <v>42</v>
      </c>
      <c r="G28" s="151">
        <v>0</v>
      </c>
      <c r="H28" s="112">
        <f t="shared" ref="H28" si="1">E28*G28</f>
        <v>0</v>
      </c>
    </row>
    <row r="29" spans="1:8" ht="12.75" x14ac:dyDescent="0.2">
      <c r="A29" s="102"/>
      <c r="B29" s="103"/>
      <c r="C29" s="103"/>
      <c r="D29" s="183" t="s">
        <v>345</v>
      </c>
      <c r="E29" s="184"/>
      <c r="F29" s="185"/>
      <c r="G29" s="186"/>
      <c r="H29" s="187"/>
    </row>
    <row r="30" spans="1:8" ht="12.75" x14ac:dyDescent="0.2">
      <c r="A30" s="102"/>
      <c r="B30" s="103"/>
      <c r="C30" s="103"/>
      <c r="D30" s="113" t="s">
        <v>346</v>
      </c>
      <c r="E30" s="114"/>
      <c r="F30" s="103"/>
      <c r="G30" s="103"/>
      <c r="H30" s="112">
        <f>H28</f>
        <v>0</v>
      </c>
    </row>
    <row r="31" spans="1:8" ht="12.75" x14ac:dyDescent="0.2">
      <c r="A31" s="102"/>
      <c r="B31" s="103"/>
      <c r="C31" s="103"/>
      <c r="D31" s="104" t="s">
        <v>347</v>
      </c>
      <c r="E31" s="103"/>
      <c r="F31" s="103"/>
      <c r="G31" s="116"/>
      <c r="H31" s="105"/>
    </row>
    <row r="32" spans="1:8" ht="22.5" x14ac:dyDescent="0.2">
      <c r="A32" s="106">
        <v>12</v>
      </c>
      <c r="B32" s="107" t="s">
        <v>342</v>
      </c>
      <c r="C32" s="108" t="s">
        <v>430</v>
      </c>
      <c r="D32" s="109" t="s">
        <v>431</v>
      </c>
      <c r="E32" s="110">
        <v>1</v>
      </c>
      <c r="F32" s="111" t="s">
        <v>89</v>
      </c>
      <c r="G32" s="151">
        <v>0</v>
      </c>
      <c r="H32" s="112">
        <f t="shared" ref="H32:H44" si="2">E32*G32</f>
        <v>0</v>
      </c>
    </row>
    <row r="33" spans="1:8" x14ac:dyDescent="0.2">
      <c r="A33" s="106">
        <v>13</v>
      </c>
      <c r="B33" s="107" t="s">
        <v>150</v>
      </c>
      <c r="C33" s="108" t="s">
        <v>432</v>
      </c>
      <c r="D33" s="109" t="s">
        <v>433</v>
      </c>
      <c r="E33" s="110">
        <v>1</v>
      </c>
      <c r="F33" s="111" t="s">
        <v>89</v>
      </c>
      <c r="G33" s="151">
        <v>0</v>
      </c>
      <c r="H33" s="112">
        <f t="shared" si="2"/>
        <v>0</v>
      </c>
    </row>
    <row r="34" spans="1:8" ht="22.5" x14ac:dyDescent="0.2">
      <c r="A34" s="106">
        <v>14</v>
      </c>
      <c r="B34" s="107" t="s">
        <v>342</v>
      </c>
      <c r="C34" s="108" t="s">
        <v>434</v>
      </c>
      <c r="D34" s="109" t="s">
        <v>435</v>
      </c>
      <c r="E34" s="110">
        <v>2</v>
      </c>
      <c r="F34" s="111" t="s">
        <v>89</v>
      </c>
      <c r="G34" s="151">
        <v>0</v>
      </c>
      <c r="H34" s="112">
        <f t="shared" si="2"/>
        <v>0</v>
      </c>
    </row>
    <row r="35" spans="1:8" x14ac:dyDescent="0.2">
      <c r="A35" s="106">
        <v>15</v>
      </c>
      <c r="B35" s="107" t="s">
        <v>150</v>
      </c>
      <c r="C35" s="108" t="s">
        <v>436</v>
      </c>
      <c r="D35" s="109" t="s">
        <v>437</v>
      </c>
      <c r="E35" s="110">
        <v>1</v>
      </c>
      <c r="F35" s="111" t="s">
        <v>89</v>
      </c>
      <c r="G35" s="151">
        <v>0</v>
      </c>
      <c r="H35" s="112">
        <f t="shared" si="2"/>
        <v>0</v>
      </c>
    </row>
    <row r="36" spans="1:8" x14ac:dyDescent="0.2">
      <c r="A36" s="106">
        <v>16</v>
      </c>
      <c r="B36" s="107" t="s">
        <v>150</v>
      </c>
      <c r="C36" s="108" t="s">
        <v>438</v>
      </c>
      <c r="D36" s="109" t="s">
        <v>439</v>
      </c>
      <c r="E36" s="110">
        <v>1</v>
      </c>
      <c r="F36" s="111" t="s">
        <v>89</v>
      </c>
      <c r="G36" s="151">
        <v>0</v>
      </c>
      <c r="H36" s="112">
        <f t="shared" si="2"/>
        <v>0</v>
      </c>
    </row>
    <row r="37" spans="1:8" ht="12" customHeight="1" x14ac:dyDescent="0.2">
      <c r="A37" s="106">
        <v>17</v>
      </c>
      <c r="B37" s="107" t="s">
        <v>342</v>
      </c>
      <c r="C37" s="108" t="s">
        <v>440</v>
      </c>
      <c r="D37" s="109" t="s">
        <v>441</v>
      </c>
      <c r="E37" s="110">
        <v>93</v>
      </c>
      <c r="F37" s="111" t="s">
        <v>235</v>
      </c>
      <c r="G37" s="151">
        <v>0</v>
      </c>
      <c r="H37" s="112">
        <f t="shared" si="2"/>
        <v>0</v>
      </c>
    </row>
    <row r="38" spans="1:8" x14ac:dyDescent="0.2">
      <c r="A38" s="106">
        <v>18</v>
      </c>
      <c r="B38" s="107" t="s">
        <v>150</v>
      </c>
      <c r="C38" s="108" t="s">
        <v>442</v>
      </c>
      <c r="D38" s="109" t="s">
        <v>443</v>
      </c>
      <c r="E38" s="110">
        <v>96</v>
      </c>
      <c r="F38" s="111" t="s">
        <v>235</v>
      </c>
      <c r="G38" s="151">
        <v>0</v>
      </c>
      <c r="H38" s="112">
        <f t="shared" si="2"/>
        <v>0</v>
      </c>
    </row>
    <row r="39" spans="1:8" ht="22.5" x14ac:dyDescent="0.2">
      <c r="A39" s="106">
        <v>19</v>
      </c>
      <c r="B39" s="107" t="s">
        <v>342</v>
      </c>
      <c r="C39" s="108" t="s">
        <v>444</v>
      </c>
      <c r="D39" s="109" t="s">
        <v>445</v>
      </c>
      <c r="E39" s="110">
        <v>1</v>
      </c>
      <c r="F39" s="111" t="s">
        <v>89</v>
      </c>
      <c r="G39" s="151">
        <v>0</v>
      </c>
      <c r="H39" s="112">
        <f t="shared" si="2"/>
        <v>0</v>
      </c>
    </row>
    <row r="40" spans="1:8" x14ac:dyDescent="0.2">
      <c r="A40" s="106">
        <v>20</v>
      </c>
      <c r="B40" s="107" t="s">
        <v>150</v>
      </c>
      <c r="C40" s="108" t="s">
        <v>446</v>
      </c>
      <c r="D40" s="109" t="s">
        <v>447</v>
      </c>
      <c r="E40" s="110">
        <v>1</v>
      </c>
      <c r="F40" s="111" t="s">
        <v>89</v>
      </c>
      <c r="G40" s="151">
        <v>0</v>
      </c>
      <c r="H40" s="112">
        <f t="shared" si="2"/>
        <v>0</v>
      </c>
    </row>
    <row r="41" spans="1:8" x14ac:dyDescent="0.2">
      <c r="A41" s="106">
        <v>21</v>
      </c>
      <c r="B41" s="107" t="s">
        <v>342</v>
      </c>
      <c r="C41" s="108" t="s">
        <v>448</v>
      </c>
      <c r="D41" s="109" t="s">
        <v>449</v>
      </c>
      <c r="E41" s="110">
        <v>1</v>
      </c>
      <c r="F41" s="111" t="s">
        <v>89</v>
      </c>
      <c r="G41" s="151">
        <v>0</v>
      </c>
      <c r="H41" s="112">
        <f t="shared" si="2"/>
        <v>0</v>
      </c>
    </row>
    <row r="42" spans="1:8" x14ac:dyDescent="0.2">
      <c r="A42" s="106">
        <v>22</v>
      </c>
      <c r="B42" s="107" t="s">
        <v>150</v>
      </c>
      <c r="C42" s="108" t="s">
        <v>450</v>
      </c>
      <c r="D42" s="109" t="s">
        <v>451</v>
      </c>
      <c r="E42" s="110">
        <v>1</v>
      </c>
      <c r="F42" s="111" t="s">
        <v>89</v>
      </c>
      <c r="G42" s="151">
        <v>0</v>
      </c>
      <c r="H42" s="112">
        <f t="shared" si="2"/>
        <v>0</v>
      </c>
    </row>
    <row r="43" spans="1:8" ht="12.75" customHeight="1" x14ac:dyDescent="0.2">
      <c r="A43" s="106">
        <v>23</v>
      </c>
      <c r="B43" s="107" t="s">
        <v>342</v>
      </c>
      <c r="C43" s="108" t="s">
        <v>452</v>
      </c>
      <c r="D43" s="109" t="s">
        <v>453</v>
      </c>
      <c r="E43" s="110">
        <v>93</v>
      </c>
      <c r="F43" s="111" t="s">
        <v>235</v>
      </c>
      <c r="G43" s="151">
        <v>0</v>
      </c>
      <c r="H43" s="112">
        <f t="shared" si="2"/>
        <v>0</v>
      </c>
    </row>
    <row r="44" spans="1:8" ht="22.5" x14ac:dyDescent="0.2">
      <c r="A44" s="106">
        <v>24</v>
      </c>
      <c r="B44" s="107" t="s">
        <v>342</v>
      </c>
      <c r="C44" s="108" t="s">
        <v>393</v>
      </c>
      <c r="D44" s="109" t="s">
        <v>394</v>
      </c>
      <c r="E44" s="110">
        <v>93</v>
      </c>
      <c r="F44" s="111" t="s">
        <v>235</v>
      </c>
      <c r="G44" s="151">
        <v>0</v>
      </c>
      <c r="H44" s="112">
        <f t="shared" si="2"/>
        <v>0</v>
      </c>
    </row>
    <row r="45" spans="1:8" ht="12.75" x14ac:dyDescent="0.2">
      <c r="A45" s="102"/>
      <c r="B45" s="103"/>
      <c r="C45" s="103"/>
      <c r="D45" s="113" t="s">
        <v>350</v>
      </c>
      <c r="E45" s="114"/>
      <c r="F45" s="103"/>
      <c r="G45" s="103"/>
      <c r="H45" s="112">
        <f>SUM(H32:H44)</f>
        <v>0</v>
      </c>
    </row>
    <row r="46" spans="1:8" ht="12.75" x14ac:dyDescent="0.2">
      <c r="A46" s="102"/>
      <c r="B46" s="103"/>
      <c r="C46" s="103"/>
      <c r="D46" s="104" t="s">
        <v>113</v>
      </c>
      <c r="E46" s="103"/>
      <c r="F46" s="103"/>
      <c r="G46" s="103"/>
      <c r="H46" s="105"/>
    </row>
    <row r="47" spans="1:8" ht="22.5" x14ac:dyDescent="0.2">
      <c r="A47" s="106">
        <v>25</v>
      </c>
      <c r="B47" s="107" t="s">
        <v>125</v>
      </c>
      <c r="C47" s="108" t="s">
        <v>126</v>
      </c>
      <c r="D47" s="109" t="s">
        <v>127</v>
      </c>
      <c r="E47" s="110">
        <v>32.6</v>
      </c>
      <c r="F47" s="111" t="s">
        <v>75</v>
      </c>
      <c r="G47" s="151">
        <v>0</v>
      </c>
      <c r="H47" s="112">
        <f t="shared" ref="H47:H48" si="3">E47*G47</f>
        <v>0</v>
      </c>
    </row>
    <row r="48" spans="1:8" ht="22.5" x14ac:dyDescent="0.2">
      <c r="A48" s="106">
        <v>26</v>
      </c>
      <c r="B48" s="107" t="s">
        <v>342</v>
      </c>
      <c r="C48" s="108" t="s">
        <v>351</v>
      </c>
      <c r="D48" s="109" t="s">
        <v>352</v>
      </c>
      <c r="E48" s="110">
        <v>60.296999999999997</v>
      </c>
      <c r="F48" s="111" t="s">
        <v>75</v>
      </c>
      <c r="G48" s="151">
        <v>0</v>
      </c>
      <c r="H48" s="112">
        <f t="shared" si="3"/>
        <v>0</v>
      </c>
    </row>
    <row r="49" spans="1:8" ht="12.75" x14ac:dyDescent="0.2">
      <c r="A49" s="102"/>
      <c r="B49" s="103"/>
      <c r="C49" s="103"/>
      <c r="D49" s="113" t="s">
        <v>130</v>
      </c>
      <c r="E49" s="114"/>
      <c r="F49" s="103"/>
      <c r="G49" s="103"/>
      <c r="H49" s="112">
        <f>SUM(H47:H48)</f>
        <v>0</v>
      </c>
    </row>
    <row r="50" spans="1:8" ht="12.75" x14ac:dyDescent="0.2">
      <c r="A50" s="102"/>
      <c r="B50" s="103"/>
      <c r="C50" s="103"/>
      <c r="D50" s="113" t="s">
        <v>131</v>
      </c>
      <c r="E50" s="114"/>
      <c r="F50" s="103"/>
      <c r="G50" s="103"/>
      <c r="H50" s="112">
        <f>SUM(H26,H30,H45,H49)</f>
        <v>0</v>
      </c>
    </row>
    <row r="51" spans="1:8" ht="12.75" x14ac:dyDescent="0.2">
      <c r="A51" s="102"/>
      <c r="B51" s="103"/>
      <c r="C51" s="103"/>
      <c r="D51" s="104" t="s">
        <v>293</v>
      </c>
      <c r="E51" s="103"/>
      <c r="F51" s="103"/>
      <c r="G51" s="103"/>
      <c r="H51" s="105"/>
    </row>
    <row r="52" spans="1:8" ht="12.75" x14ac:dyDescent="0.2">
      <c r="A52" s="102"/>
      <c r="B52" s="103"/>
      <c r="C52" s="103"/>
      <c r="D52" s="104" t="s">
        <v>454</v>
      </c>
      <c r="E52" s="103"/>
      <c r="F52" s="103"/>
      <c r="G52" s="103"/>
      <c r="H52" s="105"/>
    </row>
    <row r="53" spans="1:8" x14ac:dyDescent="0.2">
      <c r="A53" s="106">
        <v>27</v>
      </c>
      <c r="B53" s="107" t="s">
        <v>39</v>
      </c>
      <c r="C53" s="108" t="s">
        <v>402</v>
      </c>
      <c r="D53" s="109" t="s">
        <v>403</v>
      </c>
      <c r="E53" s="110">
        <v>93</v>
      </c>
      <c r="F53" s="111" t="s">
        <v>235</v>
      </c>
      <c r="G53" s="151">
        <v>0</v>
      </c>
      <c r="H53" s="112">
        <f t="shared" ref="H53" si="4">E53*G53</f>
        <v>0</v>
      </c>
    </row>
    <row r="54" spans="1:8" ht="22.5" x14ac:dyDescent="0.2">
      <c r="A54" s="102"/>
      <c r="B54" s="103"/>
      <c r="C54" s="103"/>
      <c r="D54" s="113" t="s">
        <v>455</v>
      </c>
      <c r="E54" s="114"/>
      <c r="F54" s="103"/>
      <c r="G54" s="103"/>
      <c r="H54" s="112">
        <f>H53</f>
        <v>0</v>
      </c>
    </row>
    <row r="55" spans="1:8" ht="12.75" x14ac:dyDescent="0.2">
      <c r="A55" s="102"/>
      <c r="B55" s="103"/>
      <c r="C55" s="103"/>
      <c r="D55" s="113" t="s">
        <v>301</v>
      </c>
      <c r="E55" s="114"/>
      <c r="F55" s="103"/>
      <c r="G55" s="103"/>
      <c r="H55" s="112">
        <f>H54</f>
        <v>0</v>
      </c>
    </row>
    <row r="56" spans="1:8" ht="12.75" x14ac:dyDescent="0.2">
      <c r="A56" s="102"/>
      <c r="B56" s="103"/>
      <c r="C56" s="103"/>
      <c r="D56" s="104" t="s">
        <v>353</v>
      </c>
      <c r="E56" s="103"/>
      <c r="F56" s="103"/>
      <c r="G56" s="103"/>
      <c r="H56" s="105"/>
    </row>
    <row r="57" spans="1:8" x14ac:dyDescent="0.2">
      <c r="A57" s="106">
        <v>28</v>
      </c>
      <c r="B57" s="107" t="s">
        <v>354</v>
      </c>
      <c r="C57" s="108" t="s">
        <v>355</v>
      </c>
      <c r="D57" s="109" t="s">
        <v>407</v>
      </c>
      <c r="E57" s="110">
        <v>1</v>
      </c>
      <c r="F57" s="111" t="s">
        <v>89</v>
      </c>
      <c r="G57" s="151">
        <v>0</v>
      </c>
      <c r="H57" s="112">
        <f>E57*G57</f>
        <v>0</v>
      </c>
    </row>
    <row r="58" spans="1:8" ht="12.75" x14ac:dyDescent="0.2">
      <c r="A58" s="102"/>
      <c r="B58" s="103"/>
      <c r="C58" s="103"/>
      <c r="D58" s="183" t="s">
        <v>456</v>
      </c>
      <c r="E58" s="184"/>
      <c r="F58" s="185"/>
      <c r="G58" s="186"/>
      <c r="H58" s="187"/>
    </row>
    <row r="59" spans="1:8" ht="12.75" x14ac:dyDescent="0.2">
      <c r="A59" s="102"/>
      <c r="B59" s="103"/>
      <c r="C59" s="103"/>
      <c r="D59" s="113" t="s">
        <v>356</v>
      </c>
      <c r="E59" s="114"/>
      <c r="F59" s="103"/>
      <c r="G59" s="103"/>
      <c r="H59" s="112">
        <f>H57</f>
        <v>0</v>
      </c>
    </row>
    <row r="60" spans="1:8" ht="13.5" thickBot="1" x14ac:dyDescent="0.25">
      <c r="A60" s="119"/>
      <c r="B60" s="120"/>
      <c r="C60" s="120"/>
      <c r="D60" s="121" t="s">
        <v>302</v>
      </c>
      <c r="E60" s="122"/>
      <c r="F60" s="123"/>
      <c r="G60" s="123"/>
      <c r="H60" s="124">
        <f>SUM(H50,H55,H59)</f>
        <v>0</v>
      </c>
    </row>
  </sheetData>
  <sheetProtection algorithmName="SHA-512" hashValue="EFEn6haZmHs3pSNBsljrfJs6HWTTWqeDl2tKXgErwjUYOaDSwh9ryje+nB/RQ0cBx8zT2lbCA+jgXoelWWODpQ==" saltValue="/Se1FoKddYF2CSok8St3wQ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FA5B-5F68-478A-9DBA-3BC5C357E473}">
  <dimension ref="A1:H55"/>
  <sheetViews>
    <sheetView workbookViewId="0">
      <selection activeCell="J60" sqref="J60:J61"/>
    </sheetView>
  </sheetViews>
  <sheetFormatPr defaultColWidth="9.140625" defaultRowHeight="11.25" x14ac:dyDescent="0.2"/>
  <cols>
    <col min="1" max="1" width="6.7109375" style="188" customWidth="1"/>
    <col min="2" max="2" width="6.140625" style="189" customWidth="1"/>
    <col min="3" max="3" width="13" style="190" customWidth="1"/>
    <col min="4" max="4" width="42.140625" style="191" customWidth="1"/>
    <col min="5" max="5" width="10.7109375" style="192" customWidth="1"/>
    <col min="6" max="6" width="8.7109375" style="193" customWidth="1"/>
    <col min="7" max="7" width="16.7109375" style="142" customWidth="1"/>
    <col min="8" max="8" width="12.14062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382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x14ac:dyDescent="0.2">
      <c r="A14" s="106">
        <v>1</v>
      </c>
      <c r="B14" s="107" t="s">
        <v>39</v>
      </c>
      <c r="C14" s="108" t="s">
        <v>327</v>
      </c>
      <c r="D14" s="109" t="s">
        <v>328</v>
      </c>
      <c r="E14" s="110">
        <v>75.599999999999994</v>
      </c>
      <c r="F14" s="111" t="s">
        <v>42</v>
      </c>
      <c r="G14" s="151">
        <v>0</v>
      </c>
      <c r="H14" s="112">
        <f>E14*G14</f>
        <v>0</v>
      </c>
    </row>
    <row r="15" spans="1:8" ht="12.75" x14ac:dyDescent="0.2">
      <c r="A15" s="102"/>
      <c r="B15" s="103"/>
      <c r="C15" s="103"/>
      <c r="D15" s="183" t="s">
        <v>383</v>
      </c>
      <c r="E15" s="184"/>
      <c r="F15" s="185"/>
      <c r="G15" s="186"/>
      <c r="H15" s="187"/>
    </row>
    <row r="16" spans="1:8" x14ac:dyDescent="0.2">
      <c r="A16" s="106">
        <v>2</v>
      </c>
      <c r="B16" s="107" t="s">
        <v>39</v>
      </c>
      <c r="C16" s="108" t="s">
        <v>330</v>
      </c>
      <c r="D16" s="109" t="s">
        <v>331</v>
      </c>
      <c r="E16" s="110">
        <v>75.599999999999994</v>
      </c>
      <c r="F16" s="111" t="s">
        <v>42</v>
      </c>
      <c r="G16" s="151">
        <v>0</v>
      </c>
      <c r="H16" s="112">
        <f>E16*G16</f>
        <v>0</v>
      </c>
    </row>
    <row r="17" spans="1:8" x14ac:dyDescent="0.2">
      <c r="A17" s="106">
        <v>3</v>
      </c>
      <c r="B17" s="107" t="s">
        <v>39</v>
      </c>
      <c r="C17" s="108" t="s">
        <v>49</v>
      </c>
      <c r="D17" s="109" t="s">
        <v>50</v>
      </c>
      <c r="E17" s="110">
        <v>18.899999999999999</v>
      </c>
      <c r="F17" s="111" t="s">
        <v>42</v>
      </c>
      <c r="G17" s="151">
        <v>0</v>
      </c>
      <c r="H17" s="112">
        <f t="shared" ref="H17:H25" si="0">E17*G17</f>
        <v>0</v>
      </c>
    </row>
    <row r="18" spans="1:8" ht="12.75" customHeight="1" x14ac:dyDescent="0.2">
      <c r="A18" s="106">
        <v>4</v>
      </c>
      <c r="B18" s="107" t="s">
        <v>39</v>
      </c>
      <c r="C18" s="108" t="s">
        <v>51</v>
      </c>
      <c r="D18" s="109" t="s">
        <v>52</v>
      </c>
      <c r="E18" s="110">
        <v>18.899999999999999</v>
      </c>
      <c r="F18" s="111" t="s">
        <v>42</v>
      </c>
      <c r="G18" s="151">
        <v>0</v>
      </c>
      <c r="H18" s="112">
        <f t="shared" si="0"/>
        <v>0</v>
      </c>
    </row>
    <row r="19" spans="1:8" x14ac:dyDescent="0.2">
      <c r="A19" s="106">
        <v>5</v>
      </c>
      <c r="B19" s="107" t="s">
        <v>39</v>
      </c>
      <c r="C19" s="108" t="s">
        <v>53</v>
      </c>
      <c r="D19" s="109" t="s">
        <v>54</v>
      </c>
      <c r="E19" s="110">
        <v>18.899999999999999</v>
      </c>
      <c r="F19" s="111" t="s">
        <v>42</v>
      </c>
      <c r="G19" s="151">
        <v>0</v>
      </c>
      <c r="H19" s="112">
        <f t="shared" si="0"/>
        <v>0</v>
      </c>
    </row>
    <row r="20" spans="1:8" x14ac:dyDescent="0.2">
      <c r="A20" s="106">
        <v>6</v>
      </c>
      <c r="B20" s="107" t="s">
        <v>55</v>
      </c>
      <c r="C20" s="108" t="s">
        <v>56</v>
      </c>
      <c r="D20" s="109" t="s">
        <v>57</v>
      </c>
      <c r="E20" s="110">
        <v>18.899999999999999</v>
      </c>
      <c r="F20" s="111" t="s">
        <v>42</v>
      </c>
      <c r="G20" s="151">
        <v>0</v>
      </c>
      <c r="H20" s="112">
        <f t="shared" si="0"/>
        <v>0</v>
      </c>
    </row>
    <row r="21" spans="1:8" x14ac:dyDescent="0.2">
      <c r="A21" s="106">
        <v>7</v>
      </c>
      <c r="B21" s="107" t="s">
        <v>39</v>
      </c>
      <c r="C21" s="108" t="s">
        <v>332</v>
      </c>
      <c r="D21" s="109" t="s">
        <v>333</v>
      </c>
      <c r="E21" s="110">
        <v>56.7</v>
      </c>
      <c r="F21" s="111" t="s">
        <v>42</v>
      </c>
      <c r="G21" s="151">
        <v>0</v>
      </c>
      <c r="H21" s="112">
        <f t="shared" si="0"/>
        <v>0</v>
      </c>
    </row>
    <row r="22" spans="1:8" x14ac:dyDescent="0.2">
      <c r="A22" s="106">
        <v>8</v>
      </c>
      <c r="B22" s="107" t="s">
        <v>55</v>
      </c>
      <c r="C22" s="108" t="s">
        <v>334</v>
      </c>
      <c r="D22" s="109" t="s">
        <v>335</v>
      </c>
      <c r="E22" s="110">
        <v>10.8</v>
      </c>
      <c r="F22" s="111" t="s">
        <v>42</v>
      </c>
      <c r="G22" s="151">
        <v>0</v>
      </c>
      <c r="H22" s="112">
        <f t="shared" si="0"/>
        <v>0</v>
      </c>
    </row>
    <row r="23" spans="1:8" ht="12.75" x14ac:dyDescent="0.2">
      <c r="A23" s="102"/>
      <c r="B23" s="103"/>
      <c r="C23" s="103"/>
      <c r="D23" s="183" t="s">
        <v>384</v>
      </c>
      <c r="E23" s="184"/>
      <c r="F23" s="185"/>
      <c r="G23" s="186"/>
      <c r="H23" s="187"/>
    </row>
    <row r="24" spans="1:8" x14ac:dyDescent="0.2">
      <c r="A24" s="106">
        <v>9</v>
      </c>
      <c r="B24" s="107" t="s">
        <v>55</v>
      </c>
      <c r="C24" s="108" t="s">
        <v>337</v>
      </c>
      <c r="D24" s="109" t="s">
        <v>338</v>
      </c>
      <c r="E24" s="110">
        <v>10.8</v>
      </c>
      <c r="F24" s="111" t="s">
        <v>42</v>
      </c>
      <c r="G24" s="151">
        <v>0</v>
      </c>
      <c r="H24" s="112">
        <f t="shared" si="0"/>
        <v>0</v>
      </c>
    </row>
    <row r="25" spans="1:8" x14ac:dyDescent="0.2">
      <c r="A25" s="106">
        <v>10</v>
      </c>
      <c r="B25" s="107" t="s">
        <v>150</v>
      </c>
      <c r="C25" s="108" t="s">
        <v>339</v>
      </c>
      <c r="D25" s="109" t="s">
        <v>340</v>
      </c>
      <c r="E25" s="110">
        <v>19.440000000000001</v>
      </c>
      <c r="F25" s="111" t="s">
        <v>75</v>
      </c>
      <c r="G25" s="151">
        <v>0</v>
      </c>
      <c r="H25" s="112">
        <f t="shared" si="0"/>
        <v>0</v>
      </c>
    </row>
    <row r="26" spans="1:8" ht="12.75" x14ac:dyDescent="0.2">
      <c r="A26" s="102"/>
      <c r="B26" s="103"/>
      <c r="C26" s="103"/>
      <c r="D26" s="113" t="s">
        <v>58</v>
      </c>
      <c r="E26" s="114"/>
      <c r="F26" s="103"/>
      <c r="G26" s="103"/>
      <c r="H26" s="112">
        <f>SUM(H14:H25)</f>
        <v>0</v>
      </c>
    </row>
    <row r="27" spans="1:8" ht="12.75" x14ac:dyDescent="0.2">
      <c r="A27" s="102"/>
      <c r="B27" s="103"/>
      <c r="C27" s="103"/>
      <c r="D27" s="104" t="s">
        <v>341</v>
      </c>
      <c r="E27" s="103"/>
      <c r="F27" s="103"/>
      <c r="G27" s="103"/>
      <c r="H27" s="105"/>
    </row>
    <row r="28" spans="1:8" ht="22.5" x14ac:dyDescent="0.2">
      <c r="A28" s="106">
        <v>11</v>
      </c>
      <c r="B28" s="107" t="s">
        <v>342</v>
      </c>
      <c r="C28" s="108" t="s">
        <v>343</v>
      </c>
      <c r="D28" s="109" t="s">
        <v>344</v>
      </c>
      <c r="E28" s="110">
        <v>8.1</v>
      </c>
      <c r="F28" s="111" t="s">
        <v>42</v>
      </c>
      <c r="G28" s="151">
        <v>0</v>
      </c>
      <c r="H28" s="112">
        <f t="shared" ref="H28" si="1">E28*G28</f>
        <v>0</v>
      </c>
    </row>
    <row r="29" spans="1:8" ht="12.75" x14ac:dyDescent="0.2">
      <c r="A29" s="102"/>
      <c r="B29" s="103"/>
      <c r="C29" s="103"/>
      <c r="D29" s="183" t="s">
        <v>345</v>
      </c>
      <c r="E29" s="184"/>
      <c r="F29" s="185"/>
      <c r="G29" s="186"/>
      <c r="H29" s="187"/>
    </row>
    <row r="30" spans="1:8" ht="12.75" x14ac:dyDescent="0.2">
      <c r="A30" s="102"/>
      <c r="B30" s="103"/>
      <c r="C30" s="103"/>
      <c r="D30" s="113" t="s">
        <v>346</v>
      </c>
      <c r="E30" s="114"/>
      <c r="F30" s="103"/>
      <c r="G30" s="103"/>
      <c r="H30" s="112">
        <f>H28</f>
        <v>0</v>
      </c>
    </row>
    <row r="31" spans="1:8" ht="12.75" x14ac:dyDescent="0.2">
      <c r="A31" s="102"/>
      <c r="B31" s="103"/>
      <c r="C31" s="103"/>
      <c r="D31" s="104" t="s">
        <v>347</v>
      </c>
      <c r="E31" s="103"/>
      <c r="F31" s="103"/>
      <c r="G31" s="103"/>
      <c r="H31" s="105"/>
    </row>
    <row r="32" spans="1:8" x14ac:dyDescent="0.2">
      <c r="A32" s="106">
        <v>12</v>
      </c>
      <c r="B32" s="107" t="s">
        <v>342</v>
      </c>
      <c r="C32" s="108" t="s">
        <v>385</v>
      </c>
      <c r="D32" s="109" t="s">
        <v>386</v>
      </c>
      <c r="E32" s="110">
        <v>54</v>
      </c>
      <c r="F32" s="111" t="s">
        <v>235</v>
      </c>
      <c r="G32" s="151">
        <v>0</v>
      </c>
      <c r="H32" s="112">
        <f t="shared" ref="H32:H37" si="2">E32*G32</f>
        <v>0</v>
      </c>
    </row>
    <row r="33" spans="1:8" x14ac:dyDescent="0.2">
      <c r="A33" s="106">
        <v>13</v>
      </c>
      <c r="B33" s="107" t="s">
        <v>150</v>
      </c>
      <c r="C33" s="108" t="s">
        <v>387</v>
      </c>
      <c r="D33" s="109" t="s">
        <v>388</v>
      </c>
      <c r="E33" s="110">
        <v>55</v>
      </c>
      <c r="F33" s="111" t="s">
        <v>235</v>
      </c>
      <c r="G33" s="151">
        <v>0</v>
      </c>
      <c r="H33" s="112">
        <f t="shared" si="2"/>
        <v>0</v>
      </c>
    </row>
    <row r="34" spans="1:8" ht="22.5" x14ac:dyDescent="0.2">
      <c r="A34" s="106">
        <v>14</v>
      </c>
      <c r="B34" s="107" t="s">
        <v>342</v>
      </c>
      <c r="C34" s="108" t="s">
        <v>389</v>
      </c>
      <c r="D34" s="109" t="s">
        <v>390</v>
      </c>
      <c r="E34" s="110">
        <v>54</v>
      </c>
      <c r="F34" s="111" t="s">
        <v>235</v>
      </c>
      <c r="G34" s="151">
        <v>0</v>
      </c>
      <c r="H34" s="112">
        <f t="shared" si="2"/>
        <v>0</v>
      </c>
    </row>
    <row r="35" spans="1:8" x14ac:dyDescent="0.2">
      <c r="A35" s="106">
        <v>15</v>
      </c>
      <c r="B35" s="107" t="s">
        <v>342</v>
      </c>
      <c r="C35" s="108" t="s">
        <v>391</v>
      </c>
      <c r="D35" s="109" t="s">
        <v>392</v>
      </c>
      <c r="E35" s="110">
        <v>54</v>
      </c>
      <c r="F35" s="111" t="s">
        <v>235</v>
      </c>
      <c r="G35" s="151">
        <v>0</v>
      </c>
      <c r="H35" s="112">
        <f t="shared" si="2"/>
        <v>0</v>
      </c>
    </row>
    <row r="36" spans="1:8" ht="22.5" x14ac:dyDescent="0.2">
      <c r="A36" s="106">
        <v>16</v>
      </c>
      <c r="B36" s="107" t="s">
        <v>342</v>
      </c>
      <c r="C36" s="108" t="s">
        <v>393</v>
      </c>
      <c r="D36" s="109" t="s">
        <v>394</v>
      </c>
      <c r="E36" s="110">
        <v>54</v>
      </c>
      <c r="F36" s="111" t="s">
        <v>235</v>
      </c>
      <c r="G36" s="151">
        <v>0</v>
      </c>
      <c r="H36" s="112">
        <f t="shared" si="2"/>
        <v>0</v>
      </c>
    </row>
    <row r="37" spans="1:8" x14ac:dyDescent="0.2">
      <c r="A37" s="106">
        <v>17</v>
      </c>
      <c r="B37" s="107" t="s">
        <v>395</v>
      </c>
      <c r="C37" s="108" t="s">
        <v>396</v>
      </c>
      <c r="D37" s="109" t="s">
        <v>397</v>
      </c>
      <c r="E37" s="110">
        <v>1</v>
      </c>
      <c r="F37" s="111" t="s">
        <v>89</v>
      </c>
      <c r="G37" s="151">
        <v>0</v>
      </c>
      <c r="H37" s="112">
        <f t="shared" si="2"/>
        <v>0</v>
      </c>
    </row>
    <row r="38" spans="1:8" ht="12.75" x14ac:dyDescent="0.2">
      <c r="A38" s="102"/>
      <c r="B38" s="103"/>
      <c r="C38" s="103"/>
      <c r="D38" s="113" t="s">
        <v>350</v>
      </c>
      <c r="E38" s="114"/>
      <c r="F38" s="103"/>
      <c r="G38" s="103"/>
      <c r="H38" s="112">
        <f>SUM(H32:H37)</f>
        <v>0</v>
      </c>
    </row>
    <row r="39" spans="1:8" ht="12.75" x14ac:dyDescent="0.2">
      <c r="A39" s="102"/>
      <c r="B39" s="103"/>
      <c r="C39" s="103"/>
      <c r="D39" s="104" t="s">
        <v>113</v>
      </c>
      <c r="E39" s="103"/>
      <c r="F39" s="103"/>
      <c r="G39" s="103"/>
      <c r="H39" s="105"/>
    </row>
    <row r="40" spans="1:8" ht="22.5" x14ac:dyDescent="0.2">
      <c r="A40" s="106">
        <v>17</v>
      </c>
      <c r="B40" s="107" t="s">
        <v>125</v>
      </c>
      <c r="C40" s="108" t="s">
        <v>398</v>
      </c>
      <c r="D40" s="109" t="s">
        <v>399</v>
      </c>
      <c r="E40" s="110">
        <v>50</v>
      </c>
      <c r="F40" s="111" t="s">
        <v>400</v>
      </c>
      <c r="G40" s="151">
        <v>0</v>
      </c>
      <c r="H40" s="112">
        <f t="shared" ref="H40:H42" si="3">E40*G40</f>
        <v>0</v>
      </c>
    </row>
    <row r="41" spans="1:8" ht="22.5" x14ac:dyDescent="0.2">
      <c r="A41" s="106">
        <v>18</v>
      </c>
      <c r="B41" s="107" t="s">
        <v>125</v>
      </c>
      <c r="C41" s="108" t="s">
        <v>126</v>
      </c>
      <c r="D41" s="109" t="s">
        <v>127</v>
      </c>
      <c r="E41" s="110">
        <v>18.899999999999999</v>
      </c>
      <c r="F41" s="111" t="s">
        <v>75</v>
      </c>
      <c r="G41" s="151">
        <v>0</v>
      </c>
      <c r="H41" s="112">
        <f t="shared" si="3"/>
        <v>0</v>
      </c>
    </row>
    <row r="42" spans="1:8" ht="22.5" x14ac:dyDescent="0.2">
      <c r="A42" s="106">
        <v>19</v>
      </c>
      <c r="B42" s="107" t="s">
        <v>342</v>
      </c>
      <c r="C42" s="108" t="s">
        <v>351</v>
      </c>
      <c r="D42" s="109" t="s">
        <v>352</v>
      </c>
      <c r="E42" s="110">
        <v>34.761000000000003</v>
      </c>
      <c r="F42" s="111" t="s">
        <v>75</v>
      </c>
      <c r="G42" s="151">
        <v>0</v>
      </c>
      <c r="H42" s="112">
        <f t="shared" si="3"/>
        <v>0</v>
      </c>
    </row>
    <row r="43" spans="1:8" ht="12.75" x14ac:dyDescent="0.2">
      <c r="A43" s="102"/>
      <c r="B43" s="103"/>
      <c r="C43" s="103"/>
      <c r="D43" s="113" t="s">
        <v>130</v>
      </c>
      <c r="E43" s="114"/>
      <c r="F43" s="103"/>
      <c r="G43" s="103"/>
      <c r="H43" s="112">
        <f>SUM(H40:H42)</f>
        <v>0</v>
      </c>
    </row>
    <row r="44" spans="1:8" ht="12.75" x14ac:dyDescent="0.2">
      <c r="A44" s="102"/>
      <c r="B44" s="103"/>
      <c r="C44" s="103"/>
      <c r="D44" s="113" t="s">
        <v>131</v>
      </c>
      <c r="E44" s="114"/>
      <c r="F44" s="103"/>
      <c r="G44" s="103"/>
      <c r="H44" s="112">
        <f>H43+H38+H30+H26</f>
        <v>0</v>
      </c>
    </row>
    <row r="45" spans="1:8" ht="12.75" x14ac:dyDescent="0.2">
      <c r="A45" s="102"/>
      <c r="B45" s="103"/>
      <c r="C45" s="103"/>
      <c r="D45" s="104" t="s">
        <v>293</v>
      </c>
      <c r="E45" s="103"/>
      <c r="F45" s="103"/>
      <c r="G45" s="103"/>
      <c r="H45" s="105"/>
    </row>
    <row r="46" spans="1:8" ht="12.75" x14ac:dyDescent="0.2">
      <c r="A46" s="102"/>
      <c r="B46" s="103"/>
      <c r="C46" s="103"/>
      <c r="D46" s="104" t="s">
        <v>401</v>
      </c>
      <c r="E46" s="103"/>
      <c r="F46" s="103"/>
      <c r="G46" s="103"/>
      <c r="H46" s="105"/>
    </row>
    <row r="47" spans="1:8" x14ac:dyDescent="0.2">
      <c r="A47" s="106">
        <v>21</v>
      </c>
      <c r="B47" s="107" t="s">
        <v>39</v>
      </c>
      <c r="C47" s="108" t="s">
        <v>402</v>
      </c>
      <c r="D47" s="109" t="s">
        <v>403</v>
      </c>
      <c r="E47" s="110">
        <v>54</v>
      </c>
      <c r="F47" s="111" t="s">
        <v>235</v>
      </c>
      <c r="G47" s="151">
        <v>0</v>
      </c>
      <c r="H47" s="112">
        <f t="shared" ref="H47:H48" si="4">E47*G47</f>
        <v>0</v>
      </c>
    </row>
    <row r="48" spans="1:8" x14ac:dyDescent="0.2">
      <c r="A48" s="106">
        <v>22</v>
      </c>
      <c r="B48" s="107" t="s">
        <v>39</v>
      </c>
      <c r="C48" s="108" t="s">
        <v>404</v>
      </c>
      <c r="D48" s="109" t="s">
        <v>405</v>
      </c>
      <c r="E48" s="110">
        <v>2</v>
      </c>
      <c r="F48" s="111" t="s">
        <v>89</v>
      </c>
      <c r="G48" s="151">
        <v>0</v>
      </c>
      <c r="H48" s="112">
        <f t="shared" si="4"/>
        <v>0</v>
      </c>
    </row>
    <row r="49" spans="1:8" ht="12.75" x14ac:dyDescent="0.2">
      <c r="A49" s="102"/>
      <c r="B49" s="103"/>
      <c r="C49" s="103"/>
      <c r="D49" s="113" t="s">
        <v>406</v>
      </c>
      <c r="E49" s="114"/>
      <c r="F49" s="103"/>
      <c r="G49" s="103"/>
      <c r="H49" s="112">
        <f>SUM(H47:H48)</f>
        <v>0</v>
      </c>
    </row>
    <row r="50" spans="1:8" ht="12.75" x14ac:dyDescent="0.2">
      <c r="A50" s="102"/>
      <c r="B50" s="103"/>
      <c r="C50" s="103"/>
      <c r="D50" s="113" t="s">
        <v>301</v>
      </c>
      <c r="E50" s="114"/>
      <c r="F50" s="103"/>
      <c r="G50" s="103"/>
      <c r="H50" s="112">
        <f>H49</f>
        <v>0</v>
      </c>
    </row>
    <row r="51" spans="1:8" ht="12.75" x14ac:dyDescent="0.2">
      <c r="A51" s="102"/>
      <c r="B51" s="103"/>
      <c r="C51" s="103"/>
      <c r="D51" s="104" t="s">
        <v>353</v>
      </c>
      <c r="E51" s="103"/>
      <c r="F51" s="103"/>
      <c r="G51" s="103"/>
      <c r="H51" s="105"/>
    </row>
    <row r="52" spans="1:8" x14ac:dyDescent="0.2">
      <c r="A52" s="106">
        <v>23</v>
      </c>
      <c r="B52" s="107" t="s">
        <v>354</v>
      </c>
      <c r="C52" s="108" t="s">
        <v>355</v>
      </c>
      <c r="D52" s="109" t="s">
        <v>407</v>
      </c>
      <c r="E52" s="110">
        <v>1</v>
      </c>
      <c r="F52" s="111" t="s">
        <v>89</v>
      </c>
      <c r="G52" s="151">
        <v>0</v>
      </c>
      <c r="H52" s="112">
        <f t="shared" ref="H52" si="5">E52*G52</f>
        <v>0</v>
      </c>
    </row>
    <row r="53" spans="1:8" ht="12.75" x14ac:dyDescent="0.2">
      <c r="A53" s="102"/>
      <c r="B53" s="103"/>
      <c r="C53" s="103"/>
      <c r="D53" s="183" t="s">
        <v>408</v>
      </c>
      <c r="E53" s="184"/>
      <c r="F53" s="185"/>
      <c r="G53" s="186"/>
      <c r="H53" s="187"/>
    </row>
    <row r="54" spans="1:8" ht="12.75" x14ac:dyDescent="0.2">
      <c r="A54" s="102"/>
      <c r="B54" s="103"/>
      <c r="C54" s="103"/>
      <c r="D54" s="113" t="s">
        <v>356</v>
      </c>
      <c r="E54" s="114"/>
      <c r="F54" s="103"/>
      <c r="G54" s="103"/>
      <c r="H54" s="112">
        <f>H52</f>
        <v>0</v>
      </c>
    </row>
    <row r="55" spans="1:8" ht="13.5" thickBot="1" x14ac:dyDescent="0.25">
      <c r="A55" s="119"/>
      <c r="B55" s="120"/>
      <c r="C55" s="120"/>
      <c r="D55" s="121" t="s">
        <v>302</v>
      </c>
      <c r="E55" s="122"/>
      <c r="F55" s="123"/>
      <c r="G55" s="123"/>
      <c r="H55" s="124">
        <f>H54+H50+H44</f>
        <v>0</v>
      </c>
    </row>
  </sheetData>
  <sheetProtection algorithmName="SHA-512" hashValue="dmCr//AtCaAg16hVZKXzKgFq9zrWwH+VBvA4QmqLa+Ce+lG4h6uB3/19h8XP7m8pf464V/EY/TY8st59Bz8dog==" saltValue="ihD8N5oRuE23SZadqOnlNw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182A-49F7-4346-8CB3-FC5610B7F889}">
  <dimension ref="A1:H68"/>
  <sheetViews>
    <sheetView workbookViewId="0">
      <selection activeCell="D33" sqref="D33"/>
    </sheetView>
  </sheetViews>
  <sheetFormatPr defaultColWidth="9.140625" defaultRowHeight="11.25" x14ac:dyDescent="0.2"/>
  <cols>
    <col min="1" max="1" width="6.7109375" style="188" customWidth="1"/>
    <col min="2" max="2" width="6.28515625" style="189" customWidth="1"/>
    <col min="3" max="3" width="13" style="190" customWidth="1"/>
    <col min="4" max="4" width="35.7109375" style="191" customWidth="1"/>
    <col min="5" max="5" width="10.7109375" style="192" customWidth="1"/>
    <col min="6" max="6" width="8.5703125" style="193" customWidth="1"/>
    <col min="7" max="7" width="16.140625" style="142" customWidth="1"/>
    <col min="8" max="8" width="14.570312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457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ht="22.5" x14ac:dyDescent="0.2">
      <c r="A14" s="106">
        <v>1</v>
      </c>
      <c r="B14" s="107" t="s">
        <v>458</v>
      </c>
      <c r="C14" s="108" t="s">
        <v>459</v>
      </c>
      <c r="D14" s="109" t="s">
        <v>460</v>
      </c>
      <c r="E14" s="110">
        <v>1</v>
      </c>
      <c r="F14" s="111" t="s">
        <v>89</v>
      </c>
      <c r="G14" s="151">
        <v>0</v>
      </c>
      <c r="H14" s="112">
        <f>E14*G14</f>
        <v>0</v>
      </c>
    </row>
    <row r="15" spans="1:8" ht="22.5" x14ac:dyDescent="0.2">
      <c r="A15" s="106">
        <v>2</v>
      </c>
      <c r="B15" s="107" t="s">
        <v>458</v>
      </c>
      <c r="C15" s="108" t="s">
        <v>461</v>
      </c>
      <c r="D15" s="109" t="s">
        <v>462</v>
      </c>
      <c r="E15" s="110">
        <v>6</v>
      </c>
      <c r="F15" s="111" t="s">
        <v>89</v>
      </c>
      <c r="G15" s="151">
        <v>0</v>
      </c>
      <c r="H15" s="112">
        <f t="shared" ref="H15:H49" si="0">E15*G15</f>
        <v>0</v>
      </c>
    </row>
    <row r="16" spans="1:8" ht="22.5" x14ac:dyDescent="0.2">
      <c r="A16" s="106">
        <v>3</v>
      </c>
      <c r="B16" s="107" t="s">
        <v>458</v>
      </c>
      <c r="C16" s="108" t="s">
        <v>463</v>
      </c>
      <c r="D16" s="109" t="s">
        <v>464</v>
      </c>
      <c r="E16" s="110">
        <v>1</v>
      </c>
      <c r="F16" s="111" t="s">
        <v>89</v>
      </c>
      <c r="G16" s="151">
        <v>0</v>
      </c>
      <c r="H16" s="112">
        <f t="shared" si="0"/>
        <v>0</v>
      </c>
    </row>
    <row r="17" spans="1:8" ht="22.5" x14ac:dyDescent="0.2">
      <c r="A17" s="106">
        <v>4</v>
      </c>
      <c r="B17" s="107" t="s">
        <v>55</v>
      </c>
      <c r="C17" s="108" t="s">
        <v>465</v>
      </c>
      <c r="D17" s="109" t="s">
        <v>466</v>
      </c>
      <c r="E17" s="110">
        <v>283.82</v>
      </c>
      <c r="F17" s="111" t="s">
        <v>42</v>
      </c>
      <c r="G17" s="151">
        <v>0</v>
      </c>
      <c r="H17" s="112">
        <f t="shared" si="0"/>
        <v>0</v>
      </c>
    </row>
    <row r="18" spans="1:8" x14ac:dyDescent="0.2">
      <c r="A18" s="106">
        <v>5</v>
      </c>
      <c r="B18" s="107" t="s">
        <v>55</v>
      </c>
      <c r="C18" s="108" t="s">
        <v>467</v>
      </c>
      <c r="D18" s="109" t="s">
        <v>468</v>
      </c>
      <c r="E18" s="110">
        <v>8</v>
      </c>
      <c r="F18" s="111" t="s">
        <v>89</v>
      </c>
      <c r="G18" s="151">
        <v>0</v>
      </c>
      <c r="H18" s="112">
        <f t="shared" si="0"/>
        <v>0</v>
      </c>
    </row>
    <row r="19" spans="1:8" x14ac:dyDescent="0.2">
      <c r="A19" s="106">
        <v>6</v>
      </c>
      <c r="B19" s="107" t="s">
        <v>55</v>
      </c>
      <c r="C19" s="108" t="s">
        <v>469</v>
      </c>
      <c r="D19" s="109" t="s">
        <v>470</v>
      </c>
      <c r="E19" s="110">
        <v>8</v>
      </c>
      <c r="F19" s="111" t="s">
        <v>89</v>
      </c>
      <c r="G19" s="151">
        <v>0</v>
      </c>
      <c r="H19" s="112">
        <f t="shared" si="0"/>
        <v>0</v>
      </c>
    </row>
    <row r="20" spans="1:8" x14ac:dyDescent="0.2">
      <c r="A20" s="106">
        <v>7</v>
      </c>
      <c r="B20" s="107" t="s">
        <v>458</v>
      </c>
      <c r="C20" s="108" t="s">
        <v>471</v>
      </c>
      <c r="D20" s="109" t="s">
        <v>472</v>
      </c>
      <c r="E20" s="110">
        <v>283.82</v>
      </c>
      <c r="F20" s="111" t="s">
        <v>42</v>
      </c>
      <c r="G20" s="151">
        <v>0</v>
      </c>
      <c r="H20" s="112">
        <f t="shared" si="0"/>
        <v>0</v>
      </c>
    </row>
    <row r="21" spans="1:8" x14ac:dyDescent="0.2">
      <c r="A21" s="106">
        <v>8</v>
      </c>
      <c r="B21" s="107" t="s">
        <v>458</v>
      </c>
      <c r="C21" s="108" t="s">
        <v>473</v>
      </c>
      <c r="D21" s="109" t="s">
        <v>474</v>
      </c>
      <c r="E21" s="110">
        <v>283.82</v>
      </c>
      <c r="F21" s="111" t="s">
        <v>42</v>
      </c>
      <c r="G21" s="151">
        <v>0</v>
      </c>
      <c r="H21" s="112">
        <f t="shared" si="0"/>
        <v>0</v>
      </c>
    </row>
    <row r="22" spans="1:8" x14ac:dyDescent="0.2">
      <c r="A22" s="106">
        <v>9</v>
      </c>
      <c r="B22" s="107" t="s">
        <v>55</v>
      </c>
      <c r="C22" s="108" t="s">
        <v>475</v>
      </c>
      <c r="D22" s="109" t="s">
        <v>476</v>
      </c>
      <c r="E22" s="110">
        <v>283.82</v>
      </c>
      <c r="F22" s="111" t="s">
        <v>42</v>
      </c>
      <c r="G22" s="151">
        <v>0</v>
      </c>
      <c r="H22" s="112">
        <f t="shared" si="0"/>
        <v>0</v>
      </c>
    </row>
    <row r="23" spans="1:8" x14ac:dyDescent="0.2">
      <c r="A23" s="106">
        <v>10</v>
      </c>
      <c r="B23" s="107" t="s">
        <v>107</v>
      </c>
      <c r="C23" s="108" t="s">
        <v>477</v>
      </c>
      <c r="D23" s="109" t="s">
        <v>478</v>
      </c>
      <c r="E23" s="110">
        <v>1227.5899999999999</v>
      </c>
      <c r="F23" s="111" t="s">
        <v>70</v>
      </c>
      <c r="G23" s="151">
        <v>0</v>
      </c>
      <c r="H23" s="112">
        <f t="shared" si="0"/>
        <v>0</v>
      </c>
    </row>
    <row r="24" spans="1:8" ht="22.5" x14ac:dyDescent="0.2">
      <c r="A24" s="106">
        <v>11</v>
      </c>
      <c r="B24" s="107" t="s">
        <v>55</v>
      </c>
      <c r="C24" s="108" t="s">
        <v>479</v>
      </c>
      <c r="D24" s="109" t="s">
        <v>480</v>
      </c>
      <c r="E24" s="110">
        <v>1419.13</v>
      </c>
      <c r="F24" s="111" t="s">
        <v>70</v>
      </c>
      <c r="G24" s="151">
        <v>0</v>
      </c>
      <c r="H24" s="112">
        <f t="shared" si="0"/>
        <v>0</v>
      </c>
    </row>
    <row r="25" spans="1:8" ht="22.5" x14ac:dyDescent="0.2">
      <c r="A25" s="106">
        <v>12</v>
      </c>
      <c r="B25" s="107" t="s">
        <v>107</v>
      </c>
      <c r="C25" s="108" t="s">
        <v>481</v>
      </c>
      <c r="D25" s="109" t="s">
        <v>313</v>
      </c>
      <c r="E25" s="110">
        <v>1419.13</v>
      </c>
      <c r="F25" s="111" t="s">
        <v>70</v>
      </c>
      <c r="G25" s="151">
        <v>0</v>
      </c>
      <c r="H25" s="112">
        <f t="shared" si="0"/>
        <v>0</v>
      </c>
    </row>
    <row r="26" spans="1:8" ht="22.5" x14ac:dyDescent="0.2">
      <c r="A26" s="106">
        <v>13</v>
      </c>
      <c r="B26" s="107" t="s">
        <v>107</v>
      </c>
      <c r="C26" s="108" t="s">
        <v>482</v>
      </c>
      <c r="D26" s="109" t="s">
        <v>483</v>
      </c>
      <c r="E26" s="110">
        <v>217</v>
      </c>
      <c r="F26" s="111" t="s">
        <v>89</v>
      </c>
      <c r="G26" s="151">
        <v>0</v>
      </c>
      <c r="H26" s="112">
        <f t="shared" si="0"/>
        <v>0</v>
      </c>
    </row>
    <row r="27" spans="1:8" ht="22.5" x14ac:dyDescent="0.2">
      <c r="A27" s="106">
        <v>14</v>
      </c>
      <c r="B27" s="107" t="s">
        <v>107</v>
      </c>
      <c r="C27" s="108" t="s">
        <v>484</v>
      </c>
      <c r="D27" s="109" t="s">
        <v>485</v>
      </c>
      <c r="E27" s="110">
        <v>6</v>
      </c>
      <c r="F27" s="111" t="s">
        <v>89</v>
      </c>
      <c r="G27" s="151">
        <v>0</v>
      </c>
      <c r="H27" s="112">
        <f t="shared" si="0"/>
        <v>0</v>
      </c>
    </row>
    <row r="28" spans="1:8" ht="22.5" x14ac:dyDescent="0.2">
      <c r="A28" s="106">
        <v>15</v>
      </c>
      <c r="B28" s="107" t="s">
        <v>107</v>
      </c>
      <c r="C28" s="108" t="s">
        <v>486</v>
      </c>
      <c r="D28" s="109" t="s">
        <v>487</v>
      </c>
      <c r="E28" s="110">
        <v>23</v>
      </c>
      <c r="F28" s="111" t="s">
        <v>89</v>
      </c>
      <c r="G28" s="151">
        <v>0</v>
      </c>
      <c r="H28" s="112">
        <f t="shared" si="0"/>
        <v>0</v>
      </c>
    </row>
    <row r="29" spans="1:8" x14ac:dyDescent="0.2">
      <c r="A29" s="106">
        <v>16</v>
      </c>
      <c r="B29" s="107" t="s">
        <v>107</v>
      </c>
      <c r="C29" s="108" t="s">
        <v>488</v>
      </c>
      <c r="D29" s="109" t="s">
        <v>489</v>
      </c>
      <c r="E29" s="110">
        <v>1419.13</v>
      </c>
      <c r="F29" s="111" t="s">
        <v>70</v>
      </c>
      <c r="G29" s="151">
        <v>0</v>
      </c>
      <c r="H29" s="112">
        <f t="shared" si="0"/>
        <v>0</v>
      </c>
    </row>
    <row r="30" spans="1:8" x14ac:dyDescent="0.2">
      <c r="A30" s="106">
        <v>17</v>
      </c>
      <c r="B30" s="107" t="s">
        <v>107</v>
      </c>
      <c r="C30" s="108" t="s">
        <v>490</v>
      </c>
      <c r="D30" s="109" t="s">
        <v>491</v>
      </c>
      <c r="E30" s="110">
        <v>1419.13</v>
      </c>
      <c r="F30" s="111" t="s">
        <v>70</v>
      </c>
      <c r="G30" s="151">
        <v>0</v>
      </c>
      <c r="H30" s="112">
        <f t="shared" si="0"/>
        <v>0</v>
      </c>
    </row>
    <row r="31" spans="1:8" x14ac:dyDescent="0.2">
      <c r="A31" s="106">
        <v>18</v>
      </c>
      <c r="B31" s="107" t="s">
        <v>107</v>
      </c>
      <c r="C31" s="108" t="s">
        <v>492</v>
      </c>
      <c r="D31" s="109" t="s">
        <v>493</v>
      </c>
      <c r="E31" s="110">
        <v>1419.13</v>
      </c>
      <c r="F31" s="111" t="s">
        <v>70</v>
      </c>
      <c r="G31" s="151">
        <v>0</v>
      </c>
      <c r="H31" s="112">
        <f t="shared" si="0"/>
        <v>0</v>
      </c>
    </row>
    <row r="32" spans="1:8" x14ac:dyDescent="0.2">
      <c r="A32" s="106">
        <v>19</v>
      </c>
      <c r="B32" s="107" t="s">
        <v>107</v>
      </c>
      <c r="C32" s="108" t="s">
        <v>494</v>
      </c>
      <c r="D32" s="109" t="s">
        <v>495</v>
      </c>
      <c r="E32" s="110">
        <v>1227.5899999999999</v>
      </c>
      <c r="F32" s="111" t="s">
        <v>70</v>
      </c>
      <c r="G32" s="151">
        <v>0</v>
      </c>
      <c r="H32" s="112">
        <f t="shared" si="0"/>
        <v>0</v>
      </c>
    </row>
    <row r="33" spans="1:8" ht="22.5" x14ac:dyDescent="0.2">
      <c r="A33" s="106">
        <v>20</v>
      </c>
      <c r="B33" s="107" t="s">
        <v>107</v>
      </c>
      <c r="C33" s="108" t="s">
        <v>496</v>
      </c>
      <c r="D33" s="109" t="s">
        <v>497</v>
      </c>
      <c r="E33" s="110">
        <v>217</v>
      </c>
      <c r="F33" s="111" t="s">
        <v>89</v>
      </c>
      <c r="G33" s="151">
        <v>0</v>
      </c>
      <c r="H33" s="112">
        <f t="shared" si="0"/>
        <v>0</v>
      </c>
    </row>
    <row r="34" spans="1:8" ht="22.5" x14ac:dyDescent="0.2">
      <c r="A34" s="106">
        <v>21</v>
      </c>
      <c r="B34" s="107" t="s">
        <v>107</v>
      </c>
      <c r="C34" s="108" t="s">
        <v>498</v>
      </c>
      <c r="D34" s="109" t="s">
        <v>499</v>
      </c>
      <c r="E34" s="110">
        <v>29</v>
      </c>
      <c r="F34" s="111" t="s">
        <v>89</v>
      </c>
      <c r="G34" s="151">
        <v>0</v>
      </c>
      <c r="H34" s="112">
        <f t="shared" si="0"/>
        <v>0</v>
      </c>
    </row>
    <row r="35" spans="1:8" x14ac:dyDescent="0.2">
      <c r="A35" s="106">
        <v>22</v>
      </c>
      <c r="B35" s="107" t="s">
        <v>107</v>
      </c>
      <c r="C35" s="108" t="s">
        <v>500</v>
      </c>
      <c r="D35" s="109" t="s">
        <v>501</v>
      </c>
      <c r="E35" s="110">
        <v>26</v>
      </c>
      <c r="F35" s="111" t="s">
        <v>89</v>
      </c>
      <c r="G35" s="151">
        <v>0</v>
      </c>
      <c r="H35" s="112">
        <f>E35*G35</f>
        <v>0</v>
      </c>
    </row>
    <row r="36" spans="1:8" ht="22.5" x14ac:dyDescent="0.2">
      <c r="A36" s="106">
        <v>23</v>
      </c>
      <c r="B36" s="107" t="s">
        <v>107</v>
      </c>
      <c r="C36" s="108" t="s">
        <v>502</v>
      </c>
      <c r="D36" s="109" t="s">
        <v>503</v>
      </c>
      <c r="E36" s="110">
        <v>29</v>
      </c>
      <c r="F36" s="111" t="s">
        <v>89</v>
      </c>
      <c r="G36" s="151">
        <v>0</v>
      </c>
      <c r="H36" s="112">
        <f t="shared" si="0"/>
        <v>0</v>
      </c>
    </row>
    <row r="37" spans="1:8" ht="22.5" x14ac:dyDescent="0.2">
      <c r="A37" s="106">
        <v>24</v>
      </c>
      <c r="B37" s="107" t="s">
        <v>107</v>
      </c>
      <c r="C37" s="108" t="s">
        <v>504</v>
      </c>
      <c r="D37" s="109" t="s">
        <v>505</v>
      </c>
      <c r="E37" s="110">
        <v>1419.13</v>
      </c>
      <c r="F37" s="111" t="s">
        <v>70</v>
      </c>
      <c r="G37" s="151">
        <v>0</v>
      </c>
      <c r="H37" s="112">
        <f t="shared" si="0"/>
        <v>0</v>
      </c>
    </row>
    <row r="38" spans="1:8" x14ac:dyDescent="0.2">
      <c r="A38" s="106">
        <v>25</v>
      </c>
      <c r="B38" s="107" t="s">
        <v>107</v>
      </c>
      <c r="C38" s="108" t="s">
        <v>506</v>
      </c>
      <c r="D38" s="109" t="s">
        <v>507</v>
      </c>
      <c r="E38" s="110">
        <v>78</v>
      </c>
      <c r="F38" s="111" t="s">
        <v>89</v>
      </c>
      <c r="G38" s="151">
        <v>0</v>
      </c>
      <c r="H38" s="112">
        <f t="shared" si="0"/>
        <v>0</v>
      </c>
    </row>
    <row r="39" spans="1:8" ht="22.5" x14ac:dyDescent="0.2">
      <c r="A39" s="106">
        <v>26</v>
      </c>
      <c r="B39" s="107" t="s">
        <v>107</v>
      </c>
      <c r="C39" s="108" t="s">
        <v>508</v>
      </c>
      <c r="D39" s="109" t="s">
        <v>509</v>
      </c>
      <c r="E39" s="110">
        <v>191.54</v>
      </c>
      <c r="F39" s="111" t="s">
        <v>70</v>
      </c>
      <c r="G39" s="151">
        <v>0</v>
      </c>
      <c r="H39" s="112">
        <f t="shared" si="0"/>
        <v>0</v>
      </c>
    </row>
    <row r="40" spans="1:8" x14ac:dyDescent="0.2">
      <c r="A40" s="106">
        <v>27</v>
      </c>
      <c r="B40" s="107" t="s">
        <v>107</v>
      </c>
      <c r="C40" s="108" t="s">
        <v>510</v>
      </c>
      <c r="D40" s="109" t="s">
        <v>511</v>
      </c>
      <c r="E40" s="110">
        <v>4.25</v>
      </c>
      <c r="F40" s="111" t="s">
        <v>75</v>
      </c>
      <c r="G40" s="151">
        <v>0</v>
      </c>
      <c r="H40" s="112">
        <f t="shared" si="0"/>
        <v>0</v>
      </c>
    </row>
    <row r="41" spans="1:8" x14ac:dyDescent="0.2">
      <c r="A41" s="106">
        <v>28</v>
      </c>
      <c r="B41" s="107" t="s">
        <v>107</v>
      </c>
      <c r="C41" s="108" t="s">
        <v>512</v>
      </c>
      <c r="D41" s="109" t="s">
        <v>513</v>
      </c>
      <c r="E41" s="110">
        <v>1227.5899999999999</v>
      </c>
      <c r="F41" s="111" t="s">
        <v>70</v>
      </c>
      <c r="G41" s="151">
        <v>0</v>
      </c>
      <c r="H41" s="112">
        <f t="shared" si="0"/>
        <v>0</v>
      </c>
    </row>
    <row r="42" spans="1:8" ht="33.75" x14ac:dyDescent="0.2">
      <c r="A42" s="102"/>
      <c r="B42" s="103"/>
      <c r="C42" s="103"/>
      <c r="D42" s="183" t="s">
        <v>514</v>
      </c>
      <c r="E42" s="184"/>
      <c r="F42" s="185"/>
      <c r="G42" s="186"/>
      <c r="H42" s="187"/>
    </row>
    <row r="43" spans="1:8" x14ac:dyDescent="0.2">
      <c r="A43" s="106">
        <v>29</v>
      </c>
      <c r="B43" s="107" t="s">
        <v>107</v>
      </c>
      <c r="C43" s="108" t="s">
        <v>515</v>
      </c>
      <c r="D43" s="109" t="s">
        <v>516</v>
      </c>
      <c r="E43" s="110">
        <v>1419.13</v>
      </c>
      <c r="F43" s="111" t="s">
        <v>42</v>
      </c>
      <c r="G43" s="151">
        <v>0</v>
      </c>
      <c r="H43" s="112">
        <f t="shared" si="0"/>
        <v>0</v>
      </c>
    </row>
    <row r="44" spans="1:8" x14ac:dyDescent="0.2">
      <c r="A44" s="106">
        <v>30</v>
      </c>
      <c r="B44" s="107" t="s">
        <v>107</v>
      </c>
      <c r="C44" s="108" t="s">
        <v>517</v>
      </c>
      <c r="D44" s="109" t="s">
        <v>518</v>
      </c>
      <c r="E44" s="110">
        <v>22.05</v>
      </c>
      <c r="F44" s="111" t="s">
        <v>42</v>
      </c>
      <c r="G44" s="151">
        <v>0</v>
      </c>
      <c r="H44" s="112">
        <f t="shared" si="0"/>
        <v>0</v>
      </c>
    </row>
    <row r="45" spans="1:8" x14ac:dyDescent="0.2">
      <c r="A45" s="106">
        <v>31</v>
      </c>
      <c r="B45" s="107" t="s">
        <v>519</v>
      </c>
      <c r="C45" s="108" t="s">
        <v>520</v>
      </c>
      <c r="D45" s="109" t="s">
        <v>521</v>
      </c>
      <c r="E45" s="110">
        <v>1</v>
      </c>
      <c r="F45" s="111" t="s">
        <v>188</v>
      </c>
      <c r="G45" s="151">
        <v>0</v>
      </c>
      <c r="H45" s="112">
        <f t="shared" si="0"/>
        <v>0</v>
      </c>
    </row>
    <row r="46" spans="1:8" ht="33.75" x14ac:dyDescent="0.2">
      <c r="A46" s="102"/>
      <c r="B46" s="103"/>
      <c r="C46" s="103"/>
      <c r="D46" s="183" t="s">
        <v>522</v>
      </c>
      <c r="E46" s="184"/>
      <c r="F46" s="185"/>
      <c r="G46" s="186"/>
      <c r="H46" s="187"/>
    </row>
    <row r="47" spans="1:8" x14ac:dyDescent="0.2">
      <c r="A47" s="106">
        <v>32</v>
      </c>
      <c r="B47" s="107" t="s">
        <v>519</v>
      </c>
      <c r="C47" s="108" t="s">
        <v>523</v>
      </c>
      <c r="D47" s="109" t="s">
        <v>524</v>
      </c>
      <c r="E47" s="110">
        <v>6</v>
      </c>
      <c r="F47" s="111" t="s">
        <v>188</v>
      </c>
      <c r="G47" s="151">
        <v>0</v>
      </c>
      <c r="H47" s="112">
        <f t="shared" si="0"/>
        <v>0</v>
      </c>
    </row>
    <row r="48" spans="1:8" ht="33.75" x14ac:dyDescent="0.2">
      <c r="A48" s="102"/>
      <c r="B48" s="103"/>
      <c r="C48" s="103"/>
      <c r="D48" s="183" t="s">
        <v>522</v>
      </c>
      <c r="E48" s="184"/>
      <c r="F48" s="185"/>
      <c r="G48" s="186"/>
      <c r="H48" s="187"/>
    </row>
    <row r="49" spans="1:8" x14ac:dyDescent="0.2">
      <c r="A49" s="106">
        <v>33</v>
      </c>
      <c r="B49" s="107" t="s">
        <v>519</v>
      </c>
      <c r="C49" s="108" t="s">
        <v>525</v>
      </c>
      <c r="D49" s="109" t="s">
        <v>526</v>
      </c>
      <c r="E49" s="110">
        <v>1</v>
      </c>
      <c r="F49" s="111" t="s">
        <v>188</v>
      </c>
      <c r="G49" s="151">
        <v>0</v>
      </c>
      <c r="H49" s="112">
        <f t="shared" si="0"/>
        <v>0</v>
      </c>
    </row>
    <row r="50" spans="1:8" ht="33.75" x14ac:dyDescent="0.2">
      <c r="A50" s="102"/>
      <c r="B50" s="103"/>
      <c r="C50" s="103"/>
      <c r="D50" s="183" t="s">
        <v>522</v>
      </c>
      <c r="E50" s="184"/>
      <c r="F50" s="185"/>
      <c r="G50" s="186"/>
      <c r="H50" s="187"/>
    </row>
    <row r="51" spans="1:8" ht="12.75" x14ac:dyDescent="0.2">
      <c r="A51" s="102"/>
      <c r="B51" s="103"/>
      <c r="C51" s="103"/>
      <c r="D51" s="113" t="s">
        <v>58</v>
      </c>
      <c r="E51" s="114"/>
      <c r="F51" s="103"/>
      <c r="G51" s="103"/>
      <c r="H51" s="112">
        <f>SUM(H14:H50)</f>
        <v>0</v>
      </c>
    </row>
    <row r="52" spans="1:8" ht="12.75" x14ac:dyDescent="0.2">
      <c r="A52" s="102"/>
      <c r="B52" s="103"/>
      <c r="C52" s="103"/>
      <c r="D52" s="104" t="s">
        <v>113</v>
      </c>
      <c r="E52" s="103"/>
      <c r="F52" s="103"/>
      <c r="G52" s="103"/>
      <c r="H52" s="105"/>
    </row>
    <row r="53" spans="1:8" ht="22.5" x14ac:dyDescent="0.2">
      <c r="A53" s="106">
        <v>34</v>
      </c>
      <c r="B53" s="107" t="s">
        <v>107</v>
      </c>
      <c r="C53" s="108" t="s">
        <v>527</v>
      </c>
      <c r="D53" s="109" t="s">
        <v>528</v>
      </c>
      <c r="E53" s="110">
        <v>93.122</v>
      </c>
      <c r="F53" s="111" t="s">
        <v>75</v>
      </c>
      <c r="G53" s="151">
        <v>0</v>
      </c>
      <c r="H53" s="112">
        <f t="shared" ref="H53:H64" si="1">E53*G53</f>
        <v>0</v>
      </c>
    </row>
    <row r="54" spans="1:8" x14ac:dyDescent="0.2">
      <c r="A54" s="106">
        <v>35</v>
      </c>
      <c r="B54" s="107" t="s">
        <v>150</v>
      </c>
      <c r="C54" s="108" t="s">
        <v>529</v>
      </c>
      <c r="D54" s="109" t="s">
        <v>530</v>
      </c>
      <c r="E54" s="110">
        <v>98.2</v>
      </c>
      <c r="F54" s="111" t="s">
        <v>242</v>
      </c>
      <c r="G54" s="151">
        <v>0</v>
      </c>
      <c r="H54" s="112">
        <f t="shared" si="1"/>
        <v>0</v>
      </c>
    </row>
    <row r="55" spans="1:8" x14ac:dyDescent="0.2">
      <c r="A55" s="106">
        <v>36</v>
      </c>
      <c r="B55" s="107" t="s">
        <v>150</v>
      </c>
      <c r="C55" s="108" t="s">
        <v>531</v>
      </c>
      <c r="D55" s="109" t="s">
        <v>532</v>
      </c>
      <c r="E55" s="110">
        <v>78</v>
      </c>
      <c r="F55" s="111" t="s">
        <v>89</v>
      </c>
      <c r="G55" s="151">
        <v>0</v>
      </c>
      <c r="H55" s="112">
        <f t="shared" si="1"/>
        <v>0</v>
      </c>
    </row>
    <row r="56" spans="1:8" x14ac:dyDescent="0.2">
      <c r="A56" s="106">
        <v>37</v>
      </c>
      <c r="B56" s="107" t="s">
        <v>150</v>
      </c>
      <c r="C56" s="108" t="s">
        <v>533</v>
      </c>
      <c r="D56" s="109" t="s">
        <v>534</v>
      </c>
      <c r="E56" s="110">
        <v>191.54</v>
      </c>
      <c r="F56" s="111" t="s">
        <v>70</v>
      </c>
      <c r="G56" s="151">
        <v>0</v>
      </c>
      <c r="H56" s="112">
        <f t="shared" si="1"/>
        <v>0</v>
      </c>
    </row>
    <row r="57" spans="1:8" x14ac:dyDescent="0.2">
      <c r="A57" s="106">
        <v>38</v>
      </c>
      <c r="B57" s="107" t="s">
        <v>150</v>
      </c>
      <c r="C57" s="108" t="s">
        <v>535</v>
      </c>
      <c r="D57" s="109" t="s">
        <v>536</v>
      </c>
      <c r="E57" s="110">
        <v>23</v>
      </c>
      <c r="F57" s="111" t="s">
        <v>89</v>
      </c>
      <c r="G57" s="151">
        <v>0</v>
      </c>
      <c r="H57" s="112">
        <f t="shared" si="1"/>
        <v>0</v>
      </c>
    </row>
    <row r="58" spans="1:8" x14ac:dyDescent="0.2">
      <c r="A58" s="106">
        <v>39</v>
      </c>
      <c r="B58" s="107" t="s">
        <v>150</v>
      </c>
      <c r="C58" s="108" t="s">
        <v>537</v>
      </c>
      <c r="D58" s="109" t="s">
        <v>538</v>
      </c>
      <c r="E58" s="110">
        <v>6</v>
      </c>
      <c r="F58" s="111" t="s">
        <v>89</v>
      </c>
      <c r="G58" s="151">
        <v>0</v>
      </c>
      <c r="H58" s="112">
        <f t="shared" si="1"/>
        <v>0</v>
      </c>
    </row>
    <row r="59" spans="1:8" x14ac:dyDescent="0.2">
      <c r="A59" s="106">
        <v>40</v>
      </c>
      <c r="B59" s="107" t="s">
        <v>150</v>
      </c>
      <c r="C59" s="108" t="s">
        <v>539</v>
      </c>
      <c r="D59" s="109" t="s">
        <v>540</v>
      </c>
      <c r="E59" s="110">
        <v>26</v>
      </c>
      <c r="F59" s="111" t="s">
        <v>89</v>
      </c>
      <c r="G59" s="151">
        <v>0</v>
      </c>
      <c r="H59" s="112">
        <f t="shared" si="1"/>
        <v>0</v>
      </c>
    </row>
    <row r="60" spans="1:8" x14ac:dyDescent="0.2">
      <c r="A60" s="106">
        <v>41</v>
      </c>
      <c r="B60" s="107" t="s">
        <v>150</v>
      </c>
      <c r="C60" s="108" t="s">
        <v>541</v>
      </c>
      <c r="D60" s="109" t="s">
        <v>542</v>
      </c>
      <c r="E60" s="110">
        <v>64</v>
      </c>
      <c r="F60" s="111" t="s">
        <v>89</v>
      </c>
      <c r="G60" s="151">
        <v>0</v>
      </c>
      <c r="H60" s="112">
        <f t="shared" si="1"/>
        <v>0</v>
      </c>
    </row>
    <row r="61" spans="1:8" x14ac:dyDescent="0.2">
      <c r="A61" s="106">
        <v>42</v>
      </c>
      <c r="B61" s="107" t="s">
        <v>150</v>
      </c>
      <c r="C61" s="108" t="s">
        <v>543</v>
      </c>
      <c r="D61" s="109" t="s">
        <v>544</v>
      </c>
      <c r="E61" s="110">
        <v>30</v>
      </c>
      <c r="F61" s="111" t="s">
        <v>89</v>
      </c>
      <c r="G61" s="151">
        <v>0</v>
      </c>
      <c r="H61" s="112">
        <f t="shared" si="1"/>
        <v>0</v>
      </c>
    </row>
    <row r="62" spans="1:8" x14ac:dyDescent="0.2">
      <c r="A62" s="106">
        <v>43</v>
      </c>
      <c r="B62" s="107" t="s">
        <v>150</v>
      </c>
      <c r="C62" s="108" t="s">
        <v>545</v>
      </c>
      <c r="D62" s="109" t="s">
        <v>546</v>
      </c>
      <c r="E62" s="110">
        <v>77</v>
      </c>
      <c r="F62" s="111" t="s">
        <v>89</v>
      </c>
      <c r="G62" s="151">
        <v>0</v>
      </c>
      <c r="H62" s="112">
        <f t="shared" si="1"/>
        <v>0</v>
      </c>
    </row>
    <row r="63" spans="1:8" x14ac:dyDescent="0.2">
      <c r="A63" s="106">
        <v>44</v>
      </c>
      <c r="B63" s="107" t="s">
        <v>150</v>
      </c>
      <c r="C63" s="108" t="s">
        <v>547</v>
      </c>
      <c r="D63" s="109" t="s">
        <v>546</v>
      </c>
      <c r="E63" s="110">
        <v>20</v>
      </c>
      <c r="F63" s="111" t="s">
        <v>89</v>
      </c>
      <c r="G63" s="151">
        <v>0</v>
      </c>
      <c r="H63" s="112">
        <f t="shared" si="1"/>
        <v>0</v>
      </c>
    </row>
    <row r="64" spans="1:8" x14ac:dyDescent="0.2">
      <c r="A64" s="106">
        <v>45</v>
      </c>
      <c r="B64" s="107" t="s">
        <v>150</v>
      </c>
      <c r="C64" s="108" t="s">
        <v>548</v>
      </c>
      <c r="D64" s="109" t="s">
        <v>549</v>
      </c>
      <c r="E64" s="110">
        <v>0.12</v>
      </c>
      <c r="F64" s="111" t="s">
        <v>75</v>
      </c>
      <c r="G64" s="151">
        <v>0</v>
      </c>
      <c r="H64" s="112">
        <f t="shared" si="1"/>
        <v>0</v>
      </c>
    </row>
    <row r="65" spans="1:8" x14ac:dyDescent="0.2">
      <c r="A65" s="106">
        <v>46</v>
      </c>
      <c r="B65" s="107" t="s">
        <v>150</v>
      </c>
      <c r="C65" s="108" t="s">
        <v>550</v>
      </c>
      <c r="D65" s="109" t="s">
        <v>551</v>
      </c>
      <c r="E65" s="110">
        <v>154</v>
      </c>
      <c r="F65" s="111" t="s">
        <v>42</v>
      </c>
      <c r="G65" s="151">
        <v>0</v>
      </c>
      <c r="H65" s="112">
        <f>E65*G65</f>
        <v>0</v>
      </c>
    </row>
    <row r="66" spans="1:8" ht="12.75" x14ac:dyDescent="0.2">
      <c r="A66" s="102"/>
      <c r="B66" s="103"/>
      <c r="C66" s="103"/>
      <c r="D66" s="113" t="s">
        <v>130</v>
      </c>
      <c r="E66" s="114"/>
      <c r="F66" s="103"/>
      <c r="G66" s="103"/>
      <c r="H66" s="112">
        <f>SUM(H53:H65)</f>
        <v>0</v>
      </c>
    </row>
    <row r="67" spans="1:8" ht="12.75" x14ac:dyDescent="0.2">
      <c r="A67" s="102"/>
      <c r="B67" s="103"/>
      <c r="C67" s="103"/>
      <c r="D67" s="113" t="s">
        <v>131</v>
      </c>
      <c r="E67" s="114"/>
      <c r="F67" s="103"/>
      <c r="G67" s="103"/>
      <c r="H67" s="112">
        <f>SUM(H51,H66)</f>
        <v>0</v>
      </c>
    </row>
    <row r="68" spans="1:8" ht="13.5" thickBot="1" x14ac:dyDescent="0.25">
      <c r="A68" s="119"/>
      <c r="B68" s="120"/>
      <c r="C68" s="120"/>
      <c r="D68" s="121" t="s">
        <v>302</v>
      </c>
      <c r="E68" s="122"/>
      <c r="F68" s="123"/>
      <c r="G68" s="123"/>
      <c r="H68" s="124">
        <f>H67</f>
        <v>0</v>
      </c>
    </row>
  </sheetData>
  <sheetProtection algorithmName="SHA-512" hashValue="zmsC4G1UeW4ecJQcyC59FSr6rOyaQP2kbjavtg03bixoFMbtaCmfVR+rqkEEEZ5WrMS9fX5b7aLq7infwLKt4Q==" saltValue="2akcg7Mhq9jmTVf/nCsoog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5763-EF6C-486D-914B-EEBECF3C4AAF}">
  <dimension ref="A1:H40"/>
  <sheetViews>
    <sheetView workbookViewId="0">
      <selection activeCell="S48" sqref="S48"/>
    </sheetView>
  </sheetViews>
  <sheetFormatPr defaultColWidth="9.140625" defaultRowHeight="12.75" x14ac:dyDescent="0.25"/>
  <cols>
    <col min="1" max="1" width="6.7109375" style="331" customWidth="1"/>
    <col min="2" max="2" width="7.28515625" style="332" customWidth="1"/>
    <col min="3" max="3" width="13" style="333" customWidth="1"/>
    <col min="4" max="4" width="42.7109375" style="334" customWidth="1"/>
    <col min="5" max="5" width="10.7109375" style="335" customWidth="1"/>
    <col min="6" max="6" width="10.28515625" style="336" customWidth="1"/>
    <col min="7" max="7" width="18.7109375" style="337" customWidth="1"/>
    <col min="8" max="8" width="9.7109375" style="337" customWidth="1"/>
    <col min="9" max="16384" width="9.140625" style="312"/>
  </cols>
  <sheetData>
    <row r="1" spans="1:8" x14ac:dyDescent="0.25">
      <c r="A1" s="61" t="s">
        <v>13</v>
      </c>
      <c r="B1" s="62"/>
      <c r="C1" s="62"/>
      <c r="D1" s="62"/>
      <c r="E1" s="308"/>
      <c r="F1" s="309"/>
      <c r="G1" s="310"/>
      <c r="H1" s="311"/>
    </row>
    <row r="2" spans="1:8" x14ac:dyDescent="0.25">
      <c r="A2" s="74" t="s">
        <v>21</v>
      </c>
      <c r="B2" s="75"/>
      <c r="C2" s="75"/>
      <c r="D2" s="75"/>
      <c r="E2" s="313"/>
      <c r="F2" s="314"/>
      <c r="G2" s="315"/>
      <c r="H2" s="316"/>
    </row>
    <row r="3" spans="1:8" x14ac:dyDescent="0.25">
      <c r="A3" s="74" t="s">
        <v>1127</v>
      </c>
      <c r="B3" s="75"/>
      <c r="C3" s="388"/>
      <c r="D3" s="388"/>
      <c r="E3" s="313"/>
      <c r="F3" s="314"/>
      <c r="G3" s="315"/>
      <c r="H3" s="316"/>
    </row>
    <row r="4" spans="1:8" x14ac:dyDescent="0.25">
      <c r="A4" s="317"/>
      <c r="B4" s="314"/>
      <c r="C4" s="314"/>
      <c r="D4" s="314"/>
      <c r="E4" s="314"/>
      <c r="F4" s="314"/>
      <c r="G4" s="314"/>
      <c r="H4" s="318"/>
    </row>
    <row r="5" spans="1:8" x14ac:dyDescent="0.25">
      <c r="A5" s="319" t="s">
        <v>31</v>
      </c>
      <c r="B5" s="314"/>
      <c r="C5" s="314"/>
      <c r="D5" s="314"/>
      <c r="E5" s="314"/>
      <c r="F5" s="314"/>
      <c r="G5" s="314"/>
      <c r="H5" s="318"/>
    </row>
    <row r="6" spans="1:8" x14ac:dyDescent="0.25">
      <c r="A6" s="319" t="s">
        <v>564</v>
      </c>
      <c r="B6" s="314"/>
      <c r="C6" s="314"/>
      <c r="D6" s="314"/>
      <c r="E6" s="314"/>
      <c r="F6" s="314"/>
      <c r="G6" s="314"/>
      <c r="H6" s="318"/>
    </row>
    <row r="7" spans="1:8" x14ac:dyDescent="0.25">
      <c r="A7" s="319"/>
      <c r="B7" s="314"/>
      <c r="C7" s="314"/>
      <c r="D7" s="314"/>
      <c r="E7" s="314"/>
      <c r="F7" s="314"/>
      <c r="G7" s="314"/>
      <c r="H7" s="318"/>
    </row>
    <row r="8" spans="1:8" ht="13.5" x14ac:dyDescent="0.25">
      <c r="A8" s="317"/>
      <c r="B8" s="320"/>
      <c r="C8" s="321"/>
      <c r="D8" s="92" t="s">
        <v>1138</v>
      </c>
      <c r="E8" s="322"/>
      <c r="F8" s="314"/>
      <c r="G8" s="315"/>
      <c r="H8" s="316"/>
    </row>
    <row r="9" spans="1:8" x14ac:dyDescent="0.25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5">
      <c r="A10" s="398"/>
      <c r="B10" s="394"/>
      <c r="C10" s="400"/>
      <c r="D10" s="394"/>
      <c r="E10" s="394"/>
      <c r="F10" s="394"/>
      <c r="G10" s="394"/>
      <c r="H10" s="396"/>
    </row>
    <row r="11" spans="1:8" x14ac:dyDescent="0.25">
      <c r="A11" s="323"/>
      <c r="B11" s="324"/>
      <c r="C11" s="325"/>
      <c r="D11" s="326"/>
      <c r="E11" s="327"/>
      <c r="F11" s="328"/>
      <c r="G11" s="329"/>
      <c r="H11" s="330"/>
    </row>
    <row r="12" spans="1:8" x14ac:dyDescent="0.25">
      <c r="A12" s="338"/>
      <c r="B12" s="339"/>
      <c r="C12" s="340"/>
      <c r="D12" s="341" t="s">
        <v>37</v>
      </c>
      <c r="E12" s="342"/>
      <c r="F12" s="343"/>
      <c r="G12" s="344"/>
      <c r="H12" s="345"/>
    </row>
    <row r="13" spans="1:8" x14ac:dyDescent="0.25">
      <c r="A13" s="338"/>
      <c r="B13" s="339"/>
      <c r="C13" s="340"/>
      <c r="D13" s="341" t="s">
        <v>38</v>
      </c>
      <c r="E13" s="342"/>
      <c r="F13" s="343"/>
      <c r="G13" s="344"/>
      <c r="H13" s="345"/>
    </row>
    <row r="14" spans="1:8" x14ac:dyDescent="0.25">
      <c r="A14" s="338">
        <v>1</v>
      </c>
      <c r="B14" s="339" t="s">
        <v>55</v>
      </c>
      <c r="C14" s="340" t="s">
        <v>465</v>
      </c>
      <c r="D14" s="346" t="s">
        <v>466</v>
      </c>
      <c r="E14" s="342">
        <v>12.51</v>
      </c>
      <c r="F14" s="343" t="s">
        <v>42</v>
      </c>
      <c r="G14" s="357">
        <v>0</v>
      </c>
      <c r="H14" s="347">
        <f>E14*G14</f>
        <v>0</v>
      </c>
    </row>
    <row r="15" spans="1:8" x14ac:dyDescent="0.25">
      <c r="A15" s="338">
        <v>2</v>
      </c>
      <c r="B15" s="339" t="s">
        <v>55</v>
      </c>
      <c r="C15" s="340" t="s">
        <v>565</v>
      </c>
      <c r="D15" s="346" t="s">
        <v>52</v>
      </c>
      <c r="E15" s="342">
        <v>12.51</v>
      </c>
      <c r="F15" s="343" t="s">
        <v>42</v>
      </c>
      <c r="G15" s="357">
        <v>0</v>
      </c>
      <c r="H15" s="347">
        <f t="shared" ref="H15:H24" si="0">E15*G15</f>
        <v>0</v>
      </c>
    </row>
    <row r="16" spans="1:8" x14ac:dyDescent="0.25">
      <c r="A16" s="338">
        <v>3</v>
      </c>
      <c r="B16" s="339" t="s">
        <v>55</v>
      </c>
      <c r="C16" s="340" t="s">
        <v>475</v>
      </c>
      <c r="D16" s="346" t="s">
        <v>476</v>
      </c>
      <c r="E16" s="342">
        <v>12.51</v>
      </c>
      <c r="F16" s="343" t="s">
        <v>42</v>
      </c>
      <c r="G16" s="357">
        <v>0</v>
      </c>
      <c r="H16" s="347">
        <f t="shared" si="0"/>
        <v>0</v>
      </c>
    </row>
    <row r="17" spans="1:8" x14ac:dyDescent="0.25">
      <c r="A17" s="338">
        <v>4</v>
      </c>
      <c r="B17" s="339" t="s">
        <v>55</v>
      </c>
      <c r="C17" s="340" t="s">
        <v>479</v>
      </c>
      <c r="D17" s="346" t="s">
        <v>480</v>
      </c>
      <c r="E17" s="342">
        <v>41.73</v>
      </c>
      <c r="F17" s="343" t="s">
        <v>70</v>
      </c>
      <c r="G17" s="357">
        <v>0</v>
      </c>
      <c r="H17" s="347">
        <f t="shared" si="0"/>
        <v>0</v>
      </c>
    </row>
    <row r="18" spans="1:8" x14ac:dyDescent="0.25">
      <c r="A18" s="338">
        <v>5</v>
      </c>
      <c r="B18" s="339" t="s">
        <v>107</v>
      </c>
      <c r="C18" s="340" t="s">
        <v>566</v>
      </c>
      <c r="D18" s="346" t="s">
        <v>567</v>
      </c>
      <c r="E18" s="342">
        <v>328</v>
      </c>
      <c r="F18" s="343" t="s">
        <v>89</v>
      </c>
      <c r="G18" s="357">
        <v>0</v>
      </c>
      <c r="H18" s="347">
        <f t="shared" si="0"/>
        <v>0</v>
      </c>
    </row>
    <row r="19" spans="1:8" x14ac:dyDescent="0.25">
      <c r="A19" s="338">
        <v>6</v>
      </c>
      <c r="B19" s="339" t="s">
        <v>107</v>
      </c>
      <c r="C19" s="340" t="s">
        <v>490</v>
      </c>
      <c r="D19" s="346" t="s">
        <v>491</v>
      </c>
      <c r="E19" s="342">
        <v>41.73</v>
      </c>
      <c r="F19" s="343" t="s">
        <v>70</v>
      </c>
      <c r="G19" s="357">
        <v>0</v>
      </c>
      <c r="H19" s="347">
        <f t="shared" si="0"/>
        <v>0</v>
      </c>
    </row>
    <row r="20" spans="1:8" x14ac:dyDescent="0.25">
      <c r="A20" s="338">
        <v>7</v>
      </c>
      <c r="B20" s="339" t="s">
        <v>107</v>
      </c>
      <c r="C20" s="340" t="s">
        <v>504</v>
      </c>
      <c r="D20" s="346" t="s">
        <v>505</v>
      </c>
      <c r="E20" s="342">
        <v>41.73</v>
      </c>
      <c r="F20" s="343" t="s">
        <v>70</v>
      </c>
      <c r="G20" s="357">
        <v>0</v>
      </c>
      <c r="H20" s="347">
        <f t="shared" si="0"/>
        <v>0</v>
      </c>
    </row>
    <row r="21" spans="1:8" x14ac:dyDescent="0.25">
      <c r="A21" s="338">
        <v>8</v>
      </c>
      <c r="B21" s="339" t="s">
        <v>107</v>
      </c>
      <c r="C21" s="340" t="s">
        <v>568</v>
      </c>
      <c r="D21" s="346" t="s">
        <v>569</v>
      </c>
      <c r="E21" s="342">
        <v>41.73</v>
      </c>
      <c r="F21" s="343" t="s">
        <v>70</v>
      </c>
      <c r="G21" s="357">
        <v>0</v>
      </c>
      <c r="H21" s="347">
        <f t="shared" si="0"/>
        <v>0</v>
      </c>
    </row>
    <row r="22" spans="1:8" x14ac:dyDescent="0.25">
      <c r="A22" s="338">
        <v>9</v>
      </c>
      <c r="B22" s="339" t="s">
        <v>107</v>
      </c>
      <c r="C22" s="340" t="s">
        <v>510</v>
      </c>
      <c r="D22" s="346" t="s">
        <v>511</v>
      </c>
      <c r="E22" s="342">
        <v>0.12</v>
      </c>
      <c r="F22" s="343" t="s">
        <v>75</v>
      </c>
      <c r="G22" s="357">
        <v>0</v>
      </c>
      <c r="H22" s="347">
        <f t="shared" si="0"/>
        <v>0</v>
      </c>
    </row>
    <row r="23" spans="1:8" x14ac:dyDescent="0.25">
      <c r="A23" s="338">
        <v>10</v>
      </c>
      <c r="B23" s="339" t="s">
        <v>107</v>
      </c>
      <c r="C23" s="340" t="s">
        <v>515</v>
      </c>
      <c r="D23" s="346" t="s">
        <v>516</v>
      </c>
      <c r="E23" s="342">
        <v>12.51</v>
      </c>
      <c r="F23" s="343" t="s">
        <v>42</v>
      </c>
      <c r="G23" s="357">
        <v>0</v>
      </c>
      <c r="H23" s="347">
        <f t="shared" si="0"/>
        <v>0</v>
      </c>
    </row>
    <row r="24" spans="1:8" x14ac:dyDescent="0.25">
      <c r="A24" s="338">
        <v>11</v>
      </c>
      <c r="B24" s="339" t="s">
        <v>107</v>
      </c>
      <c r="C24" s="340" t="s">
        <v>517</v>
      </c>
      <c r="D24" s="346" t="s">
        <v>518</v>
      </c>
      <c r="E24" s="342">
        <v>12.51</v>
      </c>
      <c r="F24" s="343" t="s">
        <v>42</v>
      </c>
      <c r="G24" s="357">
        <v>0</v>
      </c>
      <c r="H24" s="347">
        <f t="shared" si="0"/>
        <v>0</v>
      </c>
    </row>
    <row r="25" spans="1:8" x14ac:dyDescent="0.25">
      <c r="A25" s="338"/>
      <c r="B25" s="339"/>
      <c r="C25" s="340"/>
      <c r="D25" s="348" t="s">
        <v>58</v>
      </c>
      <c r="E25" s="344"/>
      <c r="F25" s="343"/>
      <c r="G25" s="344"/>
      <c r="H25" s="347">
        <f>SUM(H14:H24)</f>
        <v>0</v>
      </c>
    </row>
    <row r="26" spans="1:8" x14ac:dyDescent="0.25">
      <c r="A26" s="338"/>
      <c r="B26" s="339"/>
      <c r="C26" s="340"/>
      <c r="D26" s="341" t="s">
        <v>113</v>
      </c>
      <c r="E26" s="342"/>
      <c r="F26" s="343"/>
      <c r="G26" s="344"/>
      <c r="H26" s="345"/>
    </row>
    <row r="27" spans="1:8" ht="25.5" x14ac:dyDescent="0.25">
      <c r="A27" s="338">
        <v>12</v>
      </c>
      <c r="B27" s="339" t="s">
        <v>107</v>
      </c>
      <c r="C27" s="340" t="s">
        <v>527</v>
      </c>
      <c r="D27" s="349" t="s">
        <v>528</v>
      </c>
      <c r="E27" s="342">
        <v>0.12</v>
      </c>
      <c r="F27" s="343" t="s">
        <v>75</v>
      </c>
      <c r="G27" s="357">
        <v>0</v>
      </c>
      <c r="H27" s="347">
        <f t="shared" ref="H27:H37" si="1">E27*G27</f>
        <v>0</v>
      </c>
    </row>
    <row r="28" spans="1:8" x14ac:dyDescent="0.25">
      <c r="A28" s="338">
        <v>13</v>
      </c>
      <c r="B28" s="339" t="s">
        <v>150</v>
      </c>
      <c r="C28" s="340" t="s">
        <v>570</v>
      </c>
      <c r="D28" s="349" t="s">
        <v>571</v>
      </c>
      <c r="E28" s="342">
        <v>77</v>
      </c>
      <c r="F28" s="343" t="s">
        <v>89</v>
      </c>
      <c r="G28" s="357">
        <v>0</v>
      </c>
      <c r="H28" s="347">
        <f t="shared" si="1"/>
        <v>0</v>
      </c>
    </row>
    <row r="29" spans="1:8" x14ac:dyDescent="0.25">
      <c r="A29" s="338">
        <v>14</v>
      </c>
      <c r="B29" s="339" t="s">
        <v>150</v>
      </c>
      <c r="C29" s="340" t="s">
        <v>572</v>
      </c>
      <c r="D29" s="349" t="s">
        <v>573</v>
      </c>
      <c r="E29" s="342">
        <v>37</v>
      </c>
      <c r="F29" s="343" t="s">
        <v>89</v>
      </c>
      <c r="G29" s="357">
        <v>0</v>
      </c>
      <c r="H29" s="347">
        <f t="shared" si="1"/>
        <v>0</v>
      </c>
    </row>
    <row r="30" spans="1:8" x14ac:dyDescent="0.25">
      <c r="A30" s="338">
        <v>15</v>
      </c>
      <c r="B30" s="339" t="s">
        <v>150</v>
      </c>
      <c r="C30" s="340" t="s">
        <v>574</v>
      </c>
      <c r="D30" s="349" t="s">
        <v>575</v>
      </c>
      <c r="E30" s="342">
        <v>40</v>
      </c>
      <c r="F30" s="343" t="s">
        <v>89</v>
      </c>
      <c r="G30" s="357">
        <v>0</v>
      </c>
      <c r="H30" s="347">
        <f t="shared" si="1"/>
        <v>0</v>
      </c>
    </row>
    <row r="31" spans="1:8" x14ac:dyDescent="0.25">
      <c r="A31" s="338">
        <v>16</v>
      </c>
      <c r="B31" s="339" t="s">
        <v>150</v>
      </c>
      <c r="C31" s="340" t="s">
        <v>576</v>
      </c>
      <c r="D31" s="349" t="s">
        <v>577</v>
      </c>
      <c r="E31" s="342">
        <v>19</v>
      </c>
      <c r="F31" s="343" t="s">
        <v>89</v>
      </c>
      <c r="G31" s="357">
        <v>0</v>
      </c>
      <c r="H31" s="347">
        <f t="shared" si="1"/>
        <v>0</v>
      </c>
    </row>
    <row r="32" spans="1:8" x14ac:dyDescent="0.25">
      <c r="A32" s="338">
        <v>17</v>
      </c>
      <c r="B32" s="339" t="s">
        <v>150</v>
      </c>
      <c r="C32" s="340" t="s">
        <v>578</v>
      </c>
      <c r="D32" s="349" t="s">
        <v>579</v>
      </c>
      <c r="E32" s="342">
        <v>21</v>
      </c>
      <c r="F32" s="343" t="s">
        <v>89</v>
      </c>
      <c r="G32" s="357">
        <v>0</v>
      </c>
      <c r="H32" s="347">
        <f t="shared" si="1"/>
        <v>0</v>
      </c>
    </row>
    <row r="33" spans="1:8" x14ac:dyDescent="0.25">
      <c r="A33" s="338">
        <v>18</v>
      </c>
      <c r="B33" s="339" t="s">
        <v>150</v>
      </c>
      <c r="C33" s="340" t="s">
        <v>580</v>
      </c>
      <c r="D33" s="349" t="s">
        <v>581</v>
      </c>
      <c r="E33" s="342">
        <v>22</v>
      </c>
      <c r="F33" s="343" t="s">
        <v>89</v>
      </c>
      <c r="G33" s="357">
        <v>0</v>
      </c>
      <c r="H33" s="347">
        <f t="shared" si="1"/>
        <v>0</v>
      </c>
    </row>
    <row r="34" spans="1:8" x14ac:dyDescent="0.25">
      <c r="A34" s="338">
        <v>19</v>
      </c>
      <c r="B34" s="339" t="s">
        <v>150</v>
      </c>
      <c r="C34" s="340" t="s">
        <v>582</v>
      </c>
      <c r="D34" s="349" t="s">
        <v>583</v>
      </c>
      <c r="E34" s="342">
        <v>21</v>
      </c>
      <c r="F34" s="343" t="s">
        <v>89</v>
      </c>
      <c r="G34" s="357">
        <v>0</v>
      </c>
      <c r="H34" s="347">
        <f t="shared" si="1"/>
        <v>0</v>
      </c>
    </row>
    <row r="35" spans="1:8" x14ac:dyDescent="0.25">
      <c r="A35" s="338">
        <v>20</v>
      </c>
      <c r="B35" s="339" t="s">
        <v>150</v>
      </c>
      <c r="C35" s="340" t="s">
        <v>584</v>
      </c>
      <c r="D35" s="349" t="s">
        <v>585</v>
      </c>
      <c r="E35" s="342">
        <v>58</v>
      </c>
      <c r="F35" s="343" t="s">
        <v>89</v>
      </c>
      <c r="G35" s="357">
        <v>0</v>
      </c>
      <c r="H35" s="347">
        <f t="shared" si="1"/>
        <v>0</v>
      </c>
    </row>
    <row r="36" spans="1:8" x14ac:dyDescent="0.25">
      <c r="A36" s="338">
        <v>21</v>
      </c>
      <c r="B36" s="339" t="s">
        <v>150</v>
      </c>
      <c r="C36" s="340" t="s">
        <v>586</v>
      </c>
      <c r="D36" s="349" t="s">
        <v>587</v>
      </c>
      <c r="E36" s="342">
        <v>33</v>
      </c>
      <c r="F36" s="343" t="s">
        <v>89</v>
      </c>
      <c r="G36" s="357">
        <v>0</v>
      </c>
      <c r="H36" s="347">
        <f t="shared" si="1"/>
        <v>0</v>
      </c>
    </row>
    <row r="37" spans="1:8" x14ac:dyDescent="0.25">
      <c r="A37" s="338">
        <v>22</v>
      </c>
      <c r="B37" s="339" t="s">
        <v>150</v>
      </c>
      <c r="C37" s="340" t="s">
        <v>548</v>
      </c>
      <c r="D37" s="349" t="s">
        <v>549</v>
      </c>
      <c r="E37" s="342">
        <v>0.12</v>
      </c>
      <c r="F37" s="343" t="s">
        <v>75</v>
      </c>
      <c r="G37" s="357">
        <v>0</v>
      </c>
      <c r="H37" s="347">
        <f t="shared" si="1"/>
        <v>0</v>
      </c>
    </row>
    <row r="38" spans="1:8" x14ac:dyDescent="0.25">
      <c r="A38" s="338"/>
      <c r="B38" s="339"/>
      <c r="C38" s="340"/>
      <c r="D38" s="348" t="s">
        <v>130</v>
      </c>
      <c r="E38" s="344"/>
      <c r="F38" s="343"/>
      <c r="G38" s="344"/>
      <c r="H38" s="347">
        <f>SUM(H27:H37)</f>
        <v>0</v>
      </c>
    </row>
    <row r="39" spans="1:8" x14ac:dyDescent="0.25">
      <c r="A39" s="338"/>
      <c r="B39" s="339"/>
      <c r="C39" s="340"/>
      <c r="D39" s="348" t="s">
        <v>131</v>
      </c>
      <c r="E39" s="344"/>
      <c r="F39" s="343"/>
      <c r="G39" s="344"/>
      <c r="H39" s="347">
        <f>SUM(H25,H38)</f>
        <v>0</v>
      </c>
    </row>
    <row r="40" spans="1:8" ht="14.25" thickBot="1" x14ac:dyDescent="0.3">
      <c r="A40" s="350"/>
      <c r="B40" s="351"/>
      <c r="C40" s="352"/>
      <c r="D40" s="353" t="s">
        <v>302</v>
      </c>
      <c r="E40" s="354"/>
      <c r="F40" s="355"/>
      <c r="G40" s="354"/>
      <c r="H40" s="356">
        <f>H39</f>
        <v>0</v>
      </c>
    </row>
  </sheetData>
  <sheetProtection algorithmName="SHA-512" hashValue="1Tjl60jnVxw64aTsksGKT6pTGoZK8VIw/TLXshUkUJs2j+0xddkH/hjfnad8LDVxR/jwd1STKyWkbzUulSeIGQ==" saltValue="Z16UyplB3/SxJdnILkNzpw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8896-472C-486E-9CAD-64028BC25E62}">
  <dimension ref="A1:AI23"/>
  <sheetViews>
    <sheetView workbookViewId="0">
      <selection activeCell="F15" sqref="F15"/>
    </sheetView>
  </sheetViews>
  <sheetFormatPr defaultColWidth="9.140625" defaultRowHeight="11.25" x14ac:dyDescent="0.2"/>
  <cols>
    <col min="1" max="1" width="6.7109375" style="50" customWidth="1"/>
    <col min="2" max="2" width="4.28515625" style="51" bestFit="1" customWidth="1"/>
    <col min="3" max="3" width="13" style="52" customWidth="1"/>
    <col min="4" max="4" width="35.7109375" style="53" customWidth="1"/>
    <col min="5" max="5" width="10.7109375" style="54" customWidth="1"/>
    <col min="6" max="6" width="8.140625" style="24" customWidth="1"/>
    <col min="7" max="7" width="14.85546875" style="55" customWidth="1"/>
    <col min="8" max="8" width="11" style="55" customWidth="1"/>
    <col min="9" max="9" width="7.42578125" style="56" customWidth="1"/>
    <col min="10" max="10" width="8.28515625" style="56" customWidth="1"/>
    <col min="11" max="12" width="9" style="54" customWidth="1"/>
    <col min="13" max="14" width="9" style="24" customWidth="1"/>
    <col min="15" max="17" width="9" style="54" customWidth="1"/>
    <col min="18" max="20" width="9" style="57" customWidth="1"/>
    <col min="21" max="21" width="9" style="58" customWidth="1"/>
    <col min="22" max="32" width="9" style="24" customWidth="1"/>
    <col min="33" max="33" width="9.140625" style="9"/>
    <col min="34" max="35" width="9.140625" style="9" customWidth="1"/>
    <col min="36" max="16384" width="9.140625" style="9"/>
  </cols>
  <sheetData>
    <row r="1" spans="1:35" ht="21" x14ac:dyDescent="0.2">
      <c r="A1" s="1" t="s">
        <v>13</v>
      </c>
      <c r="B1" s="2"/>
      <c r="C1" s="2"/>
      <c r="D1" s="2"/>
      <c r="E1" s="5"/>
      <c r="F1" s="2"/>
      <c r="G1" s="6"/>
      <c r="H1" s="7"/>
      <c r="I1" s="8"/>
      <c r="J1" s="9"/>
      <c r="K1" s="9"/>
      <c r="L1" s="9"/>
      <c r="M1" s="9"/>
      <c r="N1" s="9"/>
      <c r="O1" s="10"/>
      <c r="P1" s="10"/>
      <c r="Q1" s="10"/>
      <c r="R1" s="9"/>
      <c r="S1" s="9"/>
      <c r="T1" s="9"/>
      <c r="U1" s="9"/>
      <c r="V1" s="9"/>
      <c r="W1" s="9"/>
      <c r="X1" s="11" t="s">
        <v>14</v>
      </c>
      <c r="Y1" s="12" t="s">
        <v>15</v>
      </c>
      <c r="Z1" s="11" t="s">
        <v>16</v>
      </c>
      <c r="AA1" s="11" t="s">
        <v>17</v>
      </c>
      <c r="AB1" s="11" t="s">
        <v>18</v>
      </c>
      <c r="AC1" s="13" t="s">
        <v>19</v>
      </c>
      <c r="AD1" s="14" t="s">
        <v>20</v>
      </c>
      <c r="AE1" s="9"/>
      <c r="AF1" s="9"/>
    </row>
    <row r="2" spans="1:35" x14ac:dyDescent="0.2">
      <c r="A2" s="3" t="s">
        <v>21</v>
      </c>
      <c r="B2" s="4"/>
      <c r="C2" s="4"/>
      <c r="D2" s="4"/>
      <c r="E2" s="15"/>
      <c r="F2" s="4"/>
      <c r="G2" s="16"/>
      <c r="H2" s="17"/>
      <c r="I2" s="8"/>
      <c r="J2" s="9"/>
      <c r="K2" s="9"/>
      <c r="L2" s="9"/>
      <c r="M2" s="9"/>
      <c r="N2" s="9"/>
      <c r="O2" s="10"/>
      <c r="P2" s="10"/>
      <c r="Q2" s="10"/>
      <c r="R2" s="9"/>
      <c r="S2" s="9"/>
      <c r="T2" s="9"/>
      <c r="U2" s="9"/>
      <c r="V2" s="9"/>
      <c r="W2" s="9"/>
      <c r="X2" s="11" t="s">
        <v>22</v>
      </c>
      <c r="Y2" s="18" t="s">
        <v>23</v>
      </c>
      <c r="Z2" s="18" t="s">
        <v>24</v>
      </c>
      <c r="AA2" s="18"/>
      <c r="AB2" s="19"/>
      <c r="AC2" s="13">
        <v>1</v>
      </c>
      <c r="AD2" s="20">
        <v>123.5</v>
      </c>
      <c r="AE2" s="9"/>
      <c r="AF2" s="9"/>
    </row>
    <row r="3" spans="1:35" x14ac:dyDescent="0.2">
      <c r="A3" s="3" t="s">
        <v>1127</v>
      </c>
      <c r="B3" s="4"/>
      <c r="C3" s="388"/>
      <c r="D3" s="388"/>
      <c r="E3" s="15"/>
      <c r="F3" s="4"/>
      <c r="G3" s="16"/>
      <c r="H3" s="17"/>
      <c r="I3" s="8"/>
      <c r="J3" s="9"/>
      <c r="K3" s="9"/>
      <c r="L3" s="9"/>
      <c r="M3" s="9"/>
      <c r="N3" s="9"/>
      <c r="O3" s="10"/>
      <c r="P3" s="10"/>
      <c r="Q3" s="10"/>
      <c r="R3" s="9"/>
      <c r="S3" s="9"/>
      <c r="T3" s="9"/>
      <c r="U3" s="9"/>
      <c r="V3" s="9"/>
      <c r="W3" s="9"/>
      <c r="X3" s="11" t="s">
        <v>25</v>
      </c>
      <c r="Y3" s="18" t="s">
        <v>26</v>
      </c>
      <c r="Z3" s="18" t="s">
        <v>24</v>
      </c>
      <c r="AA3" s="18" t="s">
        <v>27</v>
      </c>
      <c r="AB3" s="19" t="s">
        <v>28</v>
      </c>
      <c r="AC3" s="13">
        <v>2</v>
      </c>
      <c r="AD3" s="21">
        <v>123.46</v>
      </c>
      <c r="AE3" s="9"/>
      <c r="AF3" s="9"/>
    </row>
    <row r="4" spans="1:35" x14ac:dyDescent="0.2">
      <c r="A4" s="22"/>
      <c r="B4" s="4"/>
      <c r="C4" s="4"/>
      <c r="D4" s="4"/>
      <c r="E4" s="4"/>
      <c r="F4" s="4"/>
      <c r="G4" s="4"/>
      <c r="H4" s="23"/>
      <c r="I4" s="24"/>
      <c r="J4" s="24"/>
      <c r="K4" s="24"/>
      <c r="L4" s="24"/>
      <c r="O4" s="24"/>
      <c r="P4" s="24"/>
      <c r="Q4" s="24"/>
      <c r="R4" s="24"/>
      <c r="S4" s="24"/>
      <c r="T4" s="24"/>
      <c r="U4" s="24"/>
      <c r="AG4" s="24"/>
      <c r="AH4" s="24"/>
      <c r="AI4" s="24"/>
    </row>
    <row r="5" spans="1:35" x14ac:dyDescent="0.2">
      <c r="A5" s="3" t="s">
        <v>31</v>
      </c>
      <c r="B5" s="4"/>
      <c r="C5" s="4"/>
      <c r="D5" s="4"/>
      <c r="E5" s="4"/>
      <c r="F5" s="4"/>
      <c r="G5" s="4"/>
      <c r="H5" s="23"/>
      <c r="I5" s="24"/>
      <c r="J5" s="24"/>
      <c r="K5" s="24"/>
      <c r="L5" s="24"/>
      <c r="O5" s="24"/>
      <c r="P5" s="24"/>
      <c r="Q5" s="24"/>
      <c r="R5" s="24"/>
      <c r="S5" s="24"/>
      <c r="T5" s="24"/>
      <c r="U5" s="24"/>
      <c r="AG5" s="24"/>
      <c r="AH5" s="24"/>
      <c r="AI5" s="24"/>
    </row>
    <row r="6" spans="1:35" x14ac:dyDescent="0.2">
      <c r="A6" s="3"/>
      <c r="B6" s="4"/>
      <c r="C6" s="4"/>
      <c r="D6" s="4"/>
      <c r="E6" s="4"/>
      <c r="F6" s="4"/>
      <c r="G6" s="4"/>
      <c r="H6" s="23"/>
      <c r="I6" s="24"/>
      <c r="J6" s="24"/>
      <c r="K6" s="24"/>
      <c r="L6" s="24"/>
      <c r="O6" s="24"/>
      <c r="P6" s="24"/>
      <c r="Q6" s="24"/>
      <c r="R6" s="24"/>
      <c r="S6" s="24"/>
      <c r="T6" s="24"/>
      <c r="U6" s="24"/>
      <c r="AG6" s="24"/>
      <c r="AH6" s="24"/>
      <c r="AI6" s="24"/>
    </row>
    <row r="7" spans="1:35" ht="12.75" x14ac:dyDescent="0.2">
      <c r="A7" s="25"/>
      <c r="B7" s="26"/>
      <c r="C7" s="27"/>
      <c r="D7" s="28" t="str">
        <f>CONCATENATE(Y2," ",Z2," ",AA2," ",AB2)</f>
        <v xml:space="preserve">Prehľad rozpočtových nákladov v EUR  </v>
      </c>
      <c r="E7" s="29"/>
      <c r="F7" s="30"/>
      <c r="G7" s="31"/>
      <c r="H7" s="32"/>
      <c r="I7" s="24"/>
      <c r="J7" s="24"/>
      <c r="K7" s="24"/>
      <c r="L7" s="24"/>
      <c r="O7" s="24"/>
      <c r="P7" s="24"/>
      <c r="Q7" s="24"/>
      <c r="R7" s="24"/>
      <c r="S7" s="24"/>
      <c r="T7" s="24"/>
      <c r="U7" s="24"/>
      <c r="AG7" s="24"/>
      <c r="AH7" s="24"/>
      <c r="AI7" s="24"/>
    </row>
    <row r="8" spans="1:35" ht="25.5" customHeight="1" x14ac:dyDescent="0.2">
      <c r="A8" s="385" t="s">
        <v>1135</v>
      </c>
      <c r="B8" s="383" t="s">
        <v>1134</v>
      </c>
      <c r="C8" s="391" t="s">
        <v>35</v>
      </c>
      <c r="D8" s="383" t="s">
        <v>1133</v>
      </c>
      <c r="E8" s="383" t="s">
        <v>1132</v>
      </c>
      <c r="F8" s="383" t="s">
        <v>1131</v>
      </c>
      <c r="G8" s="383" t="s">
        <v>1129</v>
      </c>
      <c r="H8" s="389" t="s">
        <v>1130</v>
      </c>
      <c r="I8" s="24"/>
      <c r="J8" s="24"/>
      <c r="K8" s="24"/>
      <c r="L8" s="24"/>
      <c r="O8" s="24"/>
      <c r="P8" s="24"/>
      <c r="Q8" s="24"/>
      <c r="R8" s="24"/>
      <c r="S8" s="24"/>
      <c r="T8" s="24"/>
      <c r="U8" s="24"/>
      <c r="AG8" s="24"/>
      <c r="AH8" s="24"/>
      <c r="AI8" s="24"/>
    </row>
    <row r="9" spans="1:35" x14ac:dyDescent="0.2">
      <c r="A9" s="386"/>
      <c r="B9" s="384"/>
      <c r="C9" s="392"/>
      <c r="D9" s="384"/>
      <c r="E9" s="384"/>
      <c r="F9" s="384"/>
      <c r="G9" s="384"/>
      <c r="H9" s="390"/>
      <c r="I9" s="24"/>
      <c r="J9" s="24"/>
      <c r="K9" s="24"/>
      <c r="L9" s="24"/>
      <c r="O9" s="24"/>
      <c r="P9" s="24"/>
      <c r="Q9" s="24"/>
      <c r="R9" s="24"/>
      <c r="S9" s="24"/>
      <c r="T9" s="24"/>
      <c r="U9" s="24"/>
      <c r="AG9" s="24"/>
      <c r="AH9" s="24"/>
      <c r="AI9" s="24"/>
    </row>
    <row r="10" spans="1:35" x14ac:dyDescent="0.2">
      <c r="A10" s="33"/>
      <c r="B10" s="34"/>
      <c r="C10" s="35"/>
      <c r="D10" s="36"/>
      <c r="E10" s="37"/>
      <c r="F10" s="38"/>
      <c r="G10" s="39"/>
      <c r="H10" s="40"/>
      <c r="I10" s="24"/>
      <c r="J10" s="24"/>
      <c r="K10" s="24"/>
      <c r="L10" s="24"/>
      <c r="O10" s="24"/>
      <c r="P10" s="24"/>
      <c r="Q10" s="24"/>
      <c r="R10" s="24"/>
      <c r="S10" s="24"/>
      <c r="T10" s="24"/>
      <c r="U10" s="24"/>
      <c r="AG10" s="24"/>
      <c r="AH10" s="24"/>
      <c r="AI10" s="24"/>
    </row>
    <row r="11" spans="1:35" x14ac:dyDescent="0.2">
      <c r="A11" s="33"/>
      <c r="B11" s="34"/>
      <c r="C11" s="35"/>
      <c r="D11" s="41" t="s">
        <v>602</v>
      </c>
      <c r="E11" s="37"/>
      <c r="F11" s="38"/>
      <c r="G11" s="39"/>
      <c r="H11" s="40"/>
      <c r="I11" s="24"/>
      <c r="J11" s="24"/>
      <c r="K11" s="24"/>
      <c r="L11" s="24"/>
      <c r="O11" s="24"/>
      <c r="P11" s="24"/>
      <c r="Q11" s="24"/>
      <c r="R11" s="24"/>
      <c r="S11" s="24"/>
      <c r="T11" s="24"/>
      <c r="U11" s="24"/>
      <c r="AG11" s="24"/>
      <c r="AH11" s="24"/>
      <c r="AI11" s="24"/>
    </row>
    <row r="12" spans="1:35" ht="22.5" x14ac:dyDescent="0.2">
      <c r="A12" s="33">
        <v>1</v>
      </c>
      <c r="B12" s="34"/>
      <c r="C12" s="35" t="s">
        <v>603</v>
      </c>
      <c r="D12" s="373" t="s">
        <v>1139</v>
      </c>
      <c r="E12" s="37">
        <v>1</v>
      </c>
      <c r="F12" s="38" t="s">
        <v>793</v>
      </c>
      <c r="G12" s="60"/>
      <c r="H12" s="42">
        <f t="shared" ref="H12" si="0">E12*G12</f>
        <v>0</v>
      </c>
      <c r="I12" s="24"/>
      <c r="J12" s="24"/>
      <c r="K12" s="24"/>
      <c r="L12" s="24"/>
      <c r="O12" s="24"/>
      <c r="P12" s="24"/>
      <c r="Q12" s="24"/>
      <c r="R12" s="24"/>
      <c r="S12" s="24"/>
      <c r="T12" s="24"/>
      <c r="U12" s="24"/>
      <c r="AG12" s="24"/>
      <c r="AH12" s="24"/>
      <c r="AI12" s="24"/>
    </row>
    <row r="13" spans="1:35" ht="28.5" customHeight="1" x14ac:dyDescent="0.2">
      <c r="A13" s="33">
        <v>2</v>
      </c>
      <c r="B13" s="34"/>
      <c r="C13" s="35" t="s">
        <v>605</v>
      </c>
      <c r="D13" s="36" t="s">
        <v>604</v>
      </c>
      <c r="E13" s="374">
        <v>120</v>
      </c>
      <c r="F13" s="38" t="s">
        <v>1137</v>
      </c>
      <c r="G13" s="60"/>
      <c r="H13" s="42">
        <f>E13*G13</f>
        <v>0</v>
      </c>
      <c r="I13" s="24"/>
      <c r="J13" s="24"/>
      <c r="K13" s="24"/>
      <c r="L13" s="24"/>
      <c r="O13" s="24"/>
      <c r="P13" s="24"/>
      <c r="Q13" s="24"/>
      <c r="R13" s="24"/>
      <c r="S13" s="24"/>
      <c r="T13" s="24"/>
      <c r="U13" s="24"/>
      <c r="AG13" s="24"/>
      <c r="AH13" s="24"/>
      <c r="AI13" s="24"/>
    </row>
    <row r="14" spans="1:35" ht="13.5" customHeight="1" x14ac:dyDescent="0.2">
      <c r="A14" s="33">
        <v>3</v>
      </c>
      <c r="B14" s="34"/>
      <c r="C14" s="35" t="s">
        <v>606</v>
      </c>
      <c r="D14" s="36" t="s">
        <v>607</v>
      </c>
      <c r="E14" s="37">
        <v>1</v>
      </c>
      <c r="F14" s="38" t="s">
        <v>793</v>
      </c>
      <c r="G14" s="60"/>
      <c r="H14" s="42">
        <f t="shared" ref="H14:H16" si="1">E14*G14</f>
        <v>0</v>
      </c>
      <c r="I14" s="24"/>
      <c r="J14" s="24"/>
      <c r="K14" s="24"/>
      <c r="L14" s="24"/>
      <c r="O14" s="24"/>
      <c r="P14" s="24"/>
      <c r="Q14" s="24"/>
      <c r="R14" s="24"/>
      <c r="S14" s="24"/>
      <c r="T14" s="24"/>
      <c r="U14" s="24"/>
      <c r="AG14" s="24"/>
      <c r="AH14" s="24"/>
      <c r="AI14" s="24"/>
    </row>
    <row r="15" spans="1:35" x14ac:dyDescent="0.2">
      <c r="A15" s="33">
        <v>4</v>
      </c>
      <c r="B15" s="34"/>
      <c r="C15" s="35" t="s">
        <v>608</v>
      </c>
      <c r="D15" s="36" t="s">
        <v>610</v>
      </c>
      <c r="E15" s="37">
        <v>1</v>
      </c>
      <c r="F15" s="38" t="s">
        <v>793</v>
      </c>
      <c r="G15" s="60"/>
      <c r="H15" s="42">
        <f t="shared" si="1"/>
        <v>0</v>
      </c>
      <c r="I15" s="24"/>
      <c r="J15" s="24"/>
      <c r="K15" s="24"/>
      <c r="L15" s="24"/>
      <c r="O15" s="24"/>
      <c r="P15" s="24"/>
      <c r="Q15" s="24"/>
      <c r="R15" s="24"/>
      <c r="S15" s="24"/>
      <c r="T15" s="24"/>
      <c r="U15" s="24"/>
      <c r="AG15" s="24"/>
      <c r="AH15" s="24"/>
      <c r="AI15" s="24"/>
    </row>
    <row r="16" spans="1:35" ht="22.5" x14ac:dyDescent="0.2">
      <c r="A16" s="33">
        <v>5</v>
      </c>
      <c r="B16" s="34"/>
      <c r="C16" s="35" t="s">
        <v>608</v>
      </c>
      <c r="D16" s="36" t="s">
        <v>609</v>
      </c>
      <c r="E16" s="37">
        <v>1</v>
      </c>
      <c r="F16" s="38" t="s">
        <v>793</v>
      </c>
      <c r="G16" s="60"/>
      <c r="H16" s="42">
        <f t="shared" si="1"/>
        <v>0</v>
      </c>
      <c r="I16" s="24"/>
      <c r="J16" s="24"/>
      <c r="K16" s="24"/>
      <c r="L16" s="24"/>
      <c r="O16" s="24"/>
      <c r="P16" s="24"/>
      <c r="Q16" s="24"/>
      <c r="R16" s="24"/>
      <c r="S16" s="24"/>
      <c r="T16" s="24"/>
      <c r="U16" s="24"/>
      <c r="AG16" s="24"/>
      <c r="AH16" s="24"/>
      <c r="AI16" s="24"/>
    </row>
    <row r="17" spans="1:35" ht="13.5" thickBot="1" x14ac:dyDescent="0.25">
      <c r="A17" s="43"/>
      <c r="B17" s="44"/>
      <c r="C17" s="45"/>
      <c r="D17" s="46" t="s">
        <v>302</v>
      </c>
      <c r="E17" s="47"/>
      <c r="F17" s="48"/>
      <c r="G17" s="47"/>
      <c r="H17" s="49">
        <f>SUM(H12:H16)</f>
        <v>0</v>
      </c>
      <c r="I17" s="24"/>
      <c r="J17" s="24"/>
      <c r="K17" s="24"/>
      <c r="L17" s="24"/>
      <c r="O17" s="24"/>
      <c r="P17" s="24"/>
      <c r="Q17" s="24"/>
      <c r="R17" s="24"/>
      <c r="S17" s="24"/>
      <c r="T17" s="24"/>
      <c r="U17" s="24"/>
      <c r="AG17" s="24"/>
      <c r="AH17" s="24"/>
      <c r="AI17" s="24"/>
    </row>
    <row r="18" spans="1:35" x14ac:dyDescent="0.2">
      <c r="I18" s="24"/>
      <c r="J18" s="24"/>
      <c r="K18" s="24"/>
      <c r="L18" s="24"/>
      <c r="O18" s="24"/>
      <c r="P18" s="24"/>
      <c r="Q18" s="24"/>
      <c r="R18" s="24"/>
      <c r="S18" s="24"/>
      <c r="T18" s="24"/>
      <c r="U18" s="24"/>
      <c r="AG18" s="24"/>
      <c r="AH18" s="24"/>
      <c r="AI18" s="24"/>
    </row>
    <row r="19" spans="1:35" x14ac:dyDescent="0.2">
      <c r="A19" s="387" t="s">
        <v>1136</v>
      </c>
      <c r="B19" s="387"/>
      <c r="C19" s="387"/>
      <c r="D19" s="387"/>
      <c r="I19" s="24"/>
      <c r="J19" s="24"/>
      <c r="K19" s="24"/>
      <c r="L19" s="24"/>
      <c r="O19" s="24"/>
      <c r="P19" s="24"/>
      <c r="Q19" s="24"/>
      <c r="R19" s="24"/>
      <c r="S19" s="24"/>
      <c r="T19" s="24"/>
      <c r="U19" s="24"/>
      <c r="AG19" s="24"/>
      <c r="AH19" s="24"/>
      <c r="AI19" s="24"/>
    </row>
    <row r="20" spans="1:35" x14ac:dyDescent="0.2">
      <c r="I20" s="24"/>
      <c r="J20" s="24"/>
      <c r="K20" s="24"/>
      <c r="L20" s="24"/>
      <c r="O20" s="24"/>
      <c r="P20" s="24"/>
      <c r="Q20" s="24"/>
      <c r="R20" s="24"/>
      <c r="S20" s="24"/>
      <c r="T20" s="24"/>
      <c r="U20" s="24"/>
      <c r="AG20" s="24"/>
      <c r="AH20" s="24"/>
      <c r="AI20" s="24"/>
    </row>
    <row r="21" spans="1:35" x14ac:dyDescent="0.2">
      <c r="I21" s="24"/>
      <c r="J21" s="24"/>
      <c r="K21" s="24"/>
      <c r="L21" s="24"/>
      <c r="O21" s="24"/>
      <c r="P21" s="24"/>
      <c r="Q21" s="24"/>
      <c r="R21" s="24"/>
      <c r="S21" s="24"/>
      <c r="T21" s="24"/>
      <c r="U21" s="24"/>
      <c r="AG21" s="24"/>
      <c r="AH21" s="24"/>
      <c r="AI21" s="24"/>
    </row>
    <row r="22" spans="1:35" x14ac:dyDescent="0.2">
      <c r="I22" s="24"/>
      <c r="J22" s="24"/>
      <c r="K22" s="24"/>
      <c r="L22" s="24"/>
      <c r="O22" s="24"/>
      <c r="P22" s="24"/>
      <c r="Q22" s="24"/>
      <c r="R22" s="24"/>
      <c r="S22" s="24"/>
      <c r="T22" s="24"/>
      <c r="U22" s="24"/>
      <c r="AG22" s="24"/>
      <c r="AH22" s="24"/>
      <c r="AI22" s="24"/>
    </row>
    <row r="23" spans="1:35" x14ac:dyDescent="0.2">
      <c r="I23" s="24"/>
      <c r="J23" s="24"/>
      <c r="K23" s="24"/>
      <c r="L23" s="24"/>
      <c r="O23" s="24"/>
      <c r="P23" s="24"/>
      <c r="Q23" s="24"/>
      <c r="R23" s="24"/>
      <c r="S23" s="24"/>
      <c r="T23" s="24"/>
      <c r="U23" s="24"/>
      <c r="AG23" s="24"/>
      <c r="AH23" s="24"/>
      <c r="AI23" s="24"/>
    </row>
  </sheetData>
  <sheetProtection algorithmName="SHA-512" hashValue="cwHgYOQky4dSAE1NlHbTFCdM1gH2wZ1+xSV0dujhJcBKPuCeXzE4RBwQIR8bk7bftExrBg3Ok8tFDVStgJVbsg==" saltValue="bcjRnFFDaMV2Fsh2O6rpFw==" spinCount="100000" sheet="1" formatColumns="0" formatRows="0"/>
  <mergeCells count="10">
    <mergeCell ref="H8:H9"/>
    <mergeCell ref="F8:F9"/>
    <mergeCell ref="E8:E9"/>
    <mergeCell ref="D8:D9"/>
    <mergeCell ref="C8:C9"/>
    <mergeCell ref="B8:B9"/>
    <mergeCell ref="A8:A9"/>
    <mergeCell ref="A19:D19"/>
    <mergeCell ref="C3:D3"/>
    <mergeCell ref="G8:G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1E70-C524-45D9-8D49-6EEE4DD4A327}">
  <dimension ref="A1:AF167"/>
  <sheetViews>
    <sheetView workbookViewId="0">
      <selection activeCell="E34" sqref="E34"/>
    </sheetView>
  </sheetViews>
  <sheetFormatPr defaultColWidth="9.140625" defaultRowHeight="11.25" x14ac:dyDescent="0.2"/>
  <cols>
    <col min="1" max="1" width="6.7109375" style="125" customWidth="1"/>
    <col min="2" max="2" width="5.7109375" style="126" customWidth="1"/>
    <col min="3" max="3" width="11.5703125" style="127" customWidth="1"/>
    <col min="4" max="4" width="35.7109375" style="128" customWidth="1"/>
    <col min="5" max="5" width="10.7109375" style="129" customWidth="1"/>
    <col min="6" max="6" width="8.140625" style="89" customWidth="1"/>
    <col min="7" max="7" width="15" style="118" customWidth="1"/>
    <col min="8" max="8" width="13.5703125" style="118" customWidth="1"/>
    <col min="9" max="9" width="7.42578125" style="132" customWidth="1"/>
    <col min="10" max="10" width="7.85546875" style="132" customWidth="1"/>
    <col min="11" max="12" width="9.85546875" style="129" customWidth="1"/>
    <col min="13" max="14" width="9.85546875" style="89" customWidth="1"/>
    <col min="15" max="17" width="9.85546875" style="129" customWidth="1"/>
    <col min="18" max="20" width="9.85546875" style="130" customWidth="1"/>
    <col min="21" max="21" width="9.85546875" style="131" customWidth="1"/>
    <col min="22" max="32" width="9.85546875" style="89" customWidth="1"/>
    <col min="33" max="35" width="9.85546875" style="68" customWidth="1"/>
    <col min="36" max="16384" width="9.140625" style="68"/>
  </cols>
  <sheetData>
    <row r="1" spans="1:32" ht="21" x14ac:dyDescent="0.2">
      <c r="A1" s="61" t="s">
        <v>13</v>
      </c>
      <c r="B1" s="62"/>
      <c r="C1" s="62"/>
      <c r="D1" s="62"/>
      <c r="E1" s="63"/>
      <c r="F1" s="64"/>
      <c r="G1" s="65"/>
      <c r="H1" s="66"/>
      <c r="I1" s="67"/>
      <c r="J1" s="68"/>
      <c r="K1" s="68"/>
      <c r="L1" s="68"/>
      <c r="M1" s="68"/>
      <c r="N1" s="68"/>
      <c r="O1" s="69"/>
      <c r="P1" s="69"/>
      <c r="Q1" s="69"/>
      <c r="R1" s="68"/>
      <c r="S1" s="68"/>
      <c r="T1" s="68"/>
      <c r="U1" s="68"/>
      <c r="V1" s="68"/>
      <c r="W1" s="68"/>
      <c r="X1" s="70" t="s">
        <v>14</v>
      </c>
      <c r="Y1" s="71" t="s">
        <v>15</v>
      </c>
      <c r="Z1" s="70" t="s">
        <v>16</v>
      </c>
      <c r="AA1" s="70" t="s">
        <v>17</v>
      </c>
      <c r="AB1" s="70" t="s">
        <v>18</v>
      </c>
      <c r="AC1" s="72" t="s">
        <v>19</v>
      </c>
      <c r="AD1" s="73" t="s">
        <v>20</v>
      </c>
      <c r="AE1" s="68"/>
      <c r="AF1" s="68"/>
    </row>
    <row r="2" spans="1:32" x14ac:dyDescent="0.2">
      <c r="A2" s="74" t="s">
        <v>21</v>
      </c>
      <c r="B2" s="75"/>
      <c r="C2" s="75"/>
      <c r="D2" s="75"/>
      <c r="E2" s="76"/>
      <c r="F2" s="77"/>
      <c r="G2" s="78"/>
      <c r="H2" s="79"/>
      <c r="I2" s="67"/>
      <c r="J2" s="68"/>
      <c r="K2" s="68"/>
      <c r="L2" s="68"/>
      <c r="M2" s="68"/>
      <c r="N2" s="68"/>
      <c r="O2" s="69"/>
      <c r="P2" s="69"/>
      <c r="Q2" s="69"/>
      <c r="R2" s="68"/>
      <c r="S2" s="68"/>
      <c r="T2" s="68"/>
      <c r="U2" s="68"/>
      <c r="V2" s="68"/>
      <c r="W2" s="68"/>
      <c r="X2" s="70" t="s">
        <v>22</v>
      </c>
      <c r="Y2" s="80" t="s">
        <v>23</v>
      </c>
      <c r="Z2" s="80" t="s">
        <v>24</v>
      </c>
      <c r="AA2" s="80"/>
      <c r="AB2" s="81"/>
      <c r="AC2" s="72">
        <v>1</v>
      </c>
      <c r="AD2" s="82">
        <v>123.5</v>
      </c>
      <c r="AE2" s="68"/>
      <c r="AF2" s="68"/>
    </row>
    <row r="3" spans="1:32" x14ac:dyDescent="0.2">
      <c r="A3" s="74" t="s">
        <v>1127</v>
      </c>
      <c r="B3" s="75"/>
      <c r="C3" s="388"/>
      <c r="D3" s="388"/>
      <c r="E3" s="76"/>
      <c r="F3" s="77"/>
      <c r="G3" s="78"/>
      <c r="H3" s="79"/>
      <c r="I3" s="67"/>
      <c r="J3" s="68"/>
      <c r="K3" s="68"/>
      <c r="L3" s="68"/>
      <c r="M3" s="68"/>
      <c r="N3" s="68"/>
      <c r="O3" s="69"/>
      <c r="P3" s="69"/>
      <c r="Q3" s="69"/>
      <c r="R3" s="68"/>
      <c r="S3" s="68"/>
      <c r="T3" s="68"/>
      <c r="U3" s="68"/>
      <c r="V3" s="68"/>
      <c r="W3" s="68"/>
      <c r="X3" s="70" t="s">
        <v>25</v>
      </c>
      <c r="Y3" s="80" t="s">
        <v>26</v>
      </c>
      <c r="Z3" s="80" t="s">
        <v>24</v>
      </c>
      <c r="AA3" s="80" t="s">
        <v>27</v>
      </c>
      <c r="AB3" s="81" t="s">
        <v>28</v>
      </c>
      <c r="AC3" s="72">
        <v>2</v>
      </c>
      <c r="AD3" s="83">
        <v>123.46</v>
      </c>
      <c r="AE3" s="68"/>
      <c r="AF3" s="68"/>
    </row>
    <row r="4" spans="1:32" x14ac:dyDescent="0.2">
      <c r="A4" s="84"/>
      <c r="B4" s="77"/>
      <c r="C4" s="77"/>
      <c r="D4" s="77"/>
      <c r="E4" s="77"/>
      <c r="F4" s="77"/>
      <c r="G4" s="77"/>
      <c r="H4" s="85"/>
      <c r="I4" s="68"/>
      <c r="J4" s="68"/>
      <c r="K4" s="68"/>
      <c r="L4" s="68"/>
      <c r="M4" s="68"/>
      <c r="N4" s="68"/>
      <c r="O4" s="69"/>
      <c r="P4" s="69"/>
      <c r="Q4" s="69"/>
      <c r="R4" s="68"/>
      <c r="S4" s="68"/>
      <c r="T4" s="68"/>
      <c r="U4" s="68"/>
      <c r="V4" s="68"/>
      <c r="W4" s="68"/>
      <c r="X4" s="70" t="s">
        <v>29</v>
      </c>
      <c r="Y4" s="80" t="s">
        <v>30</v>
      </c>
      <c r="Z4" s="80" t="s">
        <v>24</v>
      </c>
      <c r="AA4" s="80"/>
      <c r="AB4" s="81"/>
      <c r="AC4" s="72">
        <v>3</v>
      </c>
      <c r="AD4" s="86">
        <v>123.45699999999999</v>
      </c>
      <c r="AE4" s="68"/>
      <c r="AF4" s="68"/>
    </row>
    <row r="5" spans="1:32" x14ac:dyDescent="0.2">
      <c r="A5" s="87" t="s">
        <v>31</v>
      </c>
      <c r="B5" s="77"/>
      <c r="C5" s="77"/>
      <c r="D5" s="77"/>
      <c r="E5" s="77"/>
      <c r="F5" s="77"/>
      <c r="G5" s="77"/>
      <c r="H5" s="85"/>
      <c r="I5" s="68"/>
      <c r="J5" s="68"/>
      <c r="K5" s="68"/>
      <c r="L5" s="68"/>
      <c r="M5" s="68"/>
      <c r="N5" s="68"/>
      <c r="O5" s="69"/>
      <c r="P5" s="69"/>
      <c r="Q5" s="69"/>
      <c r="R5" s="68"/>
      <c r="S5" s="68"/>
      <c r="T5" s="68"/>
      <c r="U5" s="68"/>
      <c r="V5" s="68"/>
      <c r="W5" s="68"/>
      <c r="X5" s="70" t="s">
        <v>32</v>
      </c>
      <c r="Y5" s="80" t="s">
        <v>26</v>
      </c>
      <c r="Z5" s="80" t="s">
        <v>24</v>
      </c>
      <c r="AA5" s="80" t="s">
        <v>27</v>
      </c>
      <c r="AB5" s="81" t="s">
        <v>28</v>
      </c>
      <c r="AC5" s="72">
        <v>4</v>
      </c>
      <c r="AD5" s="88">
        <v>123.4567</v>
      </c>
      <c r="AE5" s="68"/>
      <c r="AF5" s="68"/>
    </row>
    <row r="6" spans="1:32" x14ac:dyDescent="0.2">
      <c r="A6" s="87" t="s">
        <v>33</v>
      </c>
      <c r="B6" s="77"/>
      <c r="C6" s="77"/>
      <c r="D6" s="77"/>
      <c r="E6" s="77"/>
      <c r="F6" s="77"/>
      <c r="G6" s="77"/>
      <c r="H6" s="85"/>
      <c r="I6" s="68"/>
      <c r="J6" s="68"/>
      <c r="K6" s="68"/>
      <c r="L6" s="68"/>
      <c r="M6" s="68"/>
      <c r="N6" s="68"/>
      <c r="O6" s="69"/>
      <c r="P6" s="69"/>
      <c r="Q6" s="69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72" t="s">
        <v>34</v>
      </c>
      <c r="AD6" s="83">
        <v>123.46</v>
      </c>
      <c r="AE6" s="68"/>
      <c r="AF6" s="68"/>
    </row>
    <row r="7" spans="1:32" x14ac:dyDescent="0.2">
      <c r="A7" s="87" t="s">
        <v>799</v>
      </c>
      <c r="B7" s="77"/>
      <c r="C7" s="77"/>
      <c r="D7" s="77"/>
      <c r="E7" s="77"/>
      <c r="F7" s="77"/>
      <c r="G7" s="77"/>
      <c r="H7" s="85"/>
      <c r="I7" s="68"/>
      <c r="J7" s="68"/>
      <c r="K7" s="89"/>
      <c r="L7" s="89"/>
      <c r="O7" s="89"/>
      <c r="P7" s="89"/>
      <c r="Q7" s="89"/>
      <c r="R7" s="89"/>
      <c r="S7" s="89"/>
      <c r="T7" s="89"/>
      <c r="U7" s="89"/>
    </row>
    <row r="8" spans="1:32" ht="12.75" x14ac:dyDescent="0.2">
      <c r="A8" s="84"/>
      <c r="B8" s="90"/>
      <c r="C8" s="91"/>
      <c r="D8" s="92" t="str">
        <f>CONCATENATE(Y2," ",Z2," ",AA2," ",AB2)</f>
        <v xml:space="preserve">Prehľad rozpočtových nákladov v EUR  </v>
      </c>
      <c r="E8" s="93"/>
      <c r="F8" s="77"/>
      <c r="G8" s="78"/>
      <c r="H8" s="79"/>
      <c r="I8" s="89"/>
      <c r="J8" s="89"/>
      <c r="K8" s="89"/>
      <c r="L8" s="89"/>
      <c r="O8" s="89"/>
      <c r="P8" s="89"/>
      <c r="Q8" s="89"/>
      <c r="R8" s="89"/>
      <c r="S8" s="89"/>
      <c r="T8" s="89"/>
      <c r="U8" s="89"/>
    </row>
    <row r="9" spans="1:32" ht="12.75" customHeight="1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  <c r="I9" s="89"/>
      <c r="J9" s="89"/>
      <c r="K9" s="89"/>
      <c r="L9" s="89"/>
      <c r="O9" s="89"/>
      <c r="P9" s="89"/>
      <c r="Q9" s="89"/>
      <c r="R9" s="89"/>
      <c r="S9" s="89"/>
      <c r="T9" s="89"/>
      <c r="U9" s="89"/>
    </row>
    <row r="10" spans="1:32" x14ac:dyDescent="0.2">
      <c r="A10" s="398"/>
      <c r="B10" s="394"/>
      <c r="C10" s="400"/>
      <c r="D10" s="394"/>
      <c r="E10" s="394"/>
      <c r="F10" s="394"/>
      <c r="G10" s="394"/>
      <c r="H10" s="396"/>
      <c r="I10" s="89"/>
      <c r="J10" s="89"/>
      <c r="K10" s="89"/>
      <c r="L10" s="89"/>
      <c r="O10" s="89"/>
      <c r="P10" s="89"/>
      <c r="Q10" s="89"/>
      <c r="R10" s="89"/>
      <c r="S10" s="89"/>
      <c r="T10" s="89"/>
      <c r="U10" s="89"/>
    </row>
    <row r="11" spans="1:32" x14ac:dyDescent="0.2">
      <c r="A11" s="94"/>
      <c r="B11" s="95"/>
      <c r="C11" s="96"/>
      <c r="D11" s="97"/>
      <c r="E11" s="98"/>
      <c r="F11" s="99"/>
      <c r="G11" s="100"/>
      <c r="H11" s="101"/>
      <c r="I11" s="89"/>
      <c r="J11" s="89"/>
      <c r="K11" s="89"/>
      <c r="L11" s="89"/>
      <c r="O11" s="89"/>
      <c r="P11" s="89"/>
      <c r="Q11" s="89"/>
      <c r="R11" s="89"/>
      <c r="S11" s="89"/>
      <c r="T11" s="89"/>
      <c r="U11" s="89"/>
    </row>
    <row r="12" spans="1:32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  <c r="I12" s="89"/>
      <c r="J12" s="89"/>
      <c r="K12" s="89"/>
      <c r="L12" s="89"/>
      <c r="O12" s="89"/>
      <c r="P12" s="89"/>
      <c r="Q12" s="89"/>
      <c r="R12" s="89"/>
      <c r="S12" s="89"/>
      <c r="T12" s="89"/>
      <c r="U12" s="89"/>
    </row>
    <row r="13" spans="1:32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  <c r="I13" s="89"/>
      <c r="J13" s="89"/>
      <c r="K13" s="89"/>
      <c r="L13" s="89"/>
      <c r="O13" s="89"/>
      <c r="P13" s="89"/>
      <c r="Q13" s="89"/>
      <c r="R13" s="89"/>
      <c r="S13" s="89"/>
      <c r="T13" s="89"/>
      <c r="U13" s="89"/>
    </row>
    <row r="14" spans="1:32" x14ac:dyDescent="0.2">
      <c r="A14" s="106">
        <v>1</v>
      </c>
      <c r="B14" s="107" t="s">
        <v>39</v>
      </c>
      <c r="C14" s="108" t="s">
        <v>40</v>
      </c>
      <c r="D14" s="109" t="s">
        <v>41</v>
      </c>
      <c r="E14" s="110">
        <v>95.613</v>
      </c>
      <c r="F14" s="111" t="s">
        <v>42</v>
      </c>
      <c r="G14" s="151">
        <v>0</v>
      </c>
      <c r="H14" s="112">
        <f>ROUND(E14*G14,2)</f>
        <v>0</v>
      </c>
      <c r="I14" s="89"/>
      <c r="J14" s="89"/>
      <c r="K14" s="89"/>
      <c r="L14" s="89"/>
      <c r="O14" s="89"/>
      <c r="P14" s="89"/>
      <c r="Q14" s="89"/>
      <c r="R14" s="89"/>
      <c r="S14" s="89"/>
      <c r="T14" s="89"/>
      <c r="U14" s="89"/>
    </row>
    <row r="15" spans="1:32" x14ac:dyDescent="0.2">
      <c r="A15" s="106">
        <v>2</v>
      </c>
      <c r="B15" s="107" t="s">
        <v>39</v>
      </c>
      <c r="C15" s="108" t="s">
        <v>43</v>
      </c>
      <c r="D15" s="109" t="s">
        <v>44</v>
      </c>
      <c r="E15" s="110">
        <v>95.613</v>
      </c>
      <c r="F15" s="111" t="s">
        <v>42</v>
      </c>
      <c r="G15" s="151">
        <v>0</v>
      </c>
      <c r="H15" s="112">
        <f t="shared" ref="H15:H21" si="0">ROUND(E15*G15,2)</f>
        <v>0</v>
      </c>
      <c r="I15" s="89"/>
      <c r="J15" s="89"/>
      <c r="K15" s="89"/>
      <c r="L15" s="89"/>
      <c r="O15" s="89"/>
      <c r="P15" s="89"/>
      <c r="Q15" s="89"/>
      <c r="R15" s="89"/>
      <c r="S15" s="89"/>
      <c r="T15" s="89"/>
      <c r="U15" s="89"/>
    </row>
    <row r="16" spans="1:32" x14ac:dyDescent="0.2">
      <c r="A16" s="106">
        <v>3</v>
      </c>
      <c r="B16" s="107" t="s">
        <v>39</v>
      </c>
      <c r="C16" s="108" t="s">
        <v>45</v>
      </c>
      <c r="D16" s="109" t="s">
        <v>46</v>
      </c>
      <c r="E16" s="110">
        <v>25.92</v>
      </c>
      <c r="F16" s="111" t="s">
        <v>42</v>
      </c>
      <c r="G16" s="151">
        <v>0</v>
      </c>
      <c r="H16" s="112">
        <f>ROUND(E16*G16,2)</f>
        <v>0</v>
      </c>
      <c r="I16" s="89"/>
      <c r="J16" s="89"/>
      <c r="K16" s="89"/>
      <c r="L16" s="89"/>
      <c r="O16" s="89"/>
      <c r="P16" s="89"/>
      <c r="Q16" s="89"/>
      <c r="R16" s="89"/>
      <c r="S16" s="89"/>
      <c r="T16" s="89"/>
      <c r="U16" s="89"/>
    </row>
    <row r="17" spans="1:21" ht="22.5" x14ac:dyDescent="0.2">
      <c r="A17" s="106">
        <v>4</v>
      </c>
      <c r="B17" s="107" t="s">
        <v>39</v>
      </c>
      <c r="C17" s="108" t="s">
        <v>47</v>
      </c>
      <c r="D17" s="109" t="s">
        <v>48</v>
      </c>
      <c r="E17" s="110">
        <v>25.92</v>
      </c>
      <c r="F17" s="111" t="s">
        <v>42</v>
      </c>
      <c r="G17" s="151">
        <v>0</v>
      </c>
      <c r="H17" s="112">
        <f>ROUND(E17*G17,2)</f>
        <v>0</v>
      </c>
      <c r="I17" s="89"/>
      <c r="J17" s="89"/>
      <c r="K17" s="89"/>
      <c r="L17" s="89"/>
      <c r="O17" s="89"/>
      <c r="P17" s="89"/>
      <c r="Q17" s="89"/>
      <c r="R17" s="89"/>
      <c r="S17" s="89"/>
      <c r="T17" s="89"/>
      <c r="U17" s="89"/>
    </row>
    <row r="18" spans="1:21" ht="22.5" x14ac:dyDescent="0.2">
      <c r="A18" s="106">
        <v>5</v>
      </c>
      <c r="B18" s="107" t="s">
        <v>39</v>
      </c>
      <c r="C18" s="108" t="s">
        <v>49</v>
      </c>
      <c r="D18" s="109" t="s">
        <v>50</v>
      </c>
      <c r="E18" s="110">
        <v>121.533</v>
      </c>
      <c r="F18" s="111" t="s">
        <v>42</v>
      </c>
      <c r="G18" s="151">
        <v>0</v>
      </c>
      <c r="H18" s="112">
        <f t="shared" si="0"/>
        <v>0</v>
      </c>
      <c r="I18" s="89"/>
      <c r="J18" s="89"/>
      <c r="K18" s="89"/>
      <c r="L18" s="89"/>
      <c r="O18" s="89"/>
      <c r="P18" s="89"/>
      <c r="Q18" s="89"/>
      <c r="R18" s="89"/>
      <c r="S18" s="89"/>
      <c r="T18" s="89"/>
      <c r="U18" s="89"/>
    </row>
    <row r="19" spans="1:21" ht="12.75" customHeight="1" x14ac:dyDescent="0.2">
      <c r="A19" s="106">
        <v>6</v>
      </c>
      <c r="B19" s="107" t="s">
        <v>39</v>
      </c>
      <c r="C19" s="108" t="s">
        <v>51</v>
      </c>
      <c r="D19" s="109" t="s">
        <v>52</v>
      </c>
      <c r="E19" s="110">
        <v>121.533</v>
      </c>
      <c r="F19" s="111" t="s">
        <v>42</v>
      </c>
      <c r="G19" s="151">
        <v>0</v>
      </c>
      <c r="H19" s="112">
        <f t="shared" si="0"/>
        <v>0</v>
      </c>
      <c r="I19" s="89"/>
      <c r="J19" s="89"/>
      <c r="K19" s="89"/>
      <c r="L19" s="89"/>
      <c r="O19" s="89"/>
      <c r="P19" s="89"/>
      <c r="Q19" s="89"/>
      <c r="R19" s="89"/>
      <c r="S19" s="89"/>
      <c r="T19" s="89"/>
      <c r="U19" s="89"/>
    </row>
    <row r="20" spans="1:21" x14ac:dyDescent="0.2">
      <c r="A20" s="106">
        <v>7</v>
      </c>
      <c r="B20" s="107" t="s">
        <v>39</v>
      </c>
      <c r="C20" s="108" t="s">
        <v>53</v>
      </c>
      <c r="D20" s="109" t="s">
        <v>54</v>
      </c>
      <c r="E20" s="110">
        <v>121.533</v>
      </c>
      <c r="F20" s="111" t="s">
        <v>42</v>
      </c>
      <c r="G20" s="151">
        <v>0</v>
      </c>
      <c r="H20" s="112">
        <f t="shared" si="0"/>
        <v>0</v>
      </c>
      <c r="I20" s="89"/>
      <c r="J20" s="89"/>
      <c r="K20" s="89"/>
      <c r="L20" s="89"/>
      <c r="O20" s="89"/>
      <c r="P20" s="89"/>
      <c r="Q20" s="89"/>
      <c r="R20" s="89"/>
      <c r="S20" s="89"/>
      <c r="T20" s="89"/>
      <c r="U20" s="89"/>
    </row>
    <row r="21" spans="1:21" ht="22.5" x14ac:dyDescent="0.2">
      <c r="A21" s="106">
        <v>8</v>
      </c>
      <c r="B21" s="107" t="s">
        <v>55</v>
      </c>
      <c r="C21" s="108" t="s">
        <v>56</v>
      </c>
      <c r="D21" s="109" t="s">
        <v>57</v>
      </c>
      <c r="E21" s="110">
        <v>121.533</v>
      </c>
      <c r="F21" s="111" t="s">
        <v>42</v>
      </c>
      <c r="G21" s="151">
        <v>0</v>
      </c>
      <c r="H21" s="112">
        <f t="shared" si="0"/>
        <v>0</v>
      </c>
      <c r="I21" s="89"/>
      <c r="J21" s="89"/>
      <c r="K21" s="89"/>
      <c r="L21" s="89"/>
      <c r="O21" s="89"/>
      <c r="P21" s="89"/>
      <c r="Q21" s="89"/>
      <c r="R21" s="89"/>
      <c r="S21" s="89"/>
      <c r="T21" s="89"/>
      <c r="U21" s="89"/>
    </row>
    <row r="22" spans="1:21" ht="12.75" x14ac:dyDescent="0.2">
      <c r="A22" s="102"/>
      <c r="B22" s="103"/>
      <c r="C22" s="103"/>
      <c r="D22" s="113" t="s">
        <v>58</v>
      </c>
      <c r="E22" s="114"/>
      <c r="F22" s="103"/>
      <c r="G22" s="103"/>
      <c r="H22" s="112">
        <f>SUM(H14:H21)</f>
        <v>0</v>
      </c>
      <c r="I22" s="89"/>
      <c r="J22" s="89"/>
      <c r="K22" s="89"/>
      <c r="L22" s="89"/>
      <c r="O22" s="89"/>
      <c r="P22" s="89"/>
      <c r="Q22" s="89"/>
      <c r="R22" s="89"/>
      <c r="S22" s="89"/>
      <c r="T22" s="89"/>
      <c r="U22" s="89"/>
    </row>
    <row r="23" spans="1:21" ht="12.75" x14ac:dyDescent="0.2">
      <c r="A23" s="102"/>
      <c r="B23" s="103"/>
      <c r="C23" s="103"/>
      <c r="D23" s="104" t="s">
        <v>59</v>
      </c>
      <c r="E23" s="103"/>
      <c r="F23" s="103"/>
      <c r="G23" s="103"/>
      <c r="H23" s="105"/>
      <c r="I23" s="89"/>
      <c r="J23" s="89"/>
      <c r="K23" s="89"/>
      <c r="L23" s="89"/>
      <c r="O23" s="89"/>
      <c r="P23" s="89"/>
      <c r="Q23" s="89"/>
      <c r="R23" s="89"/>
      <c r="S23" s="89"/>
      <c r="T23" s="89"/>
      <c r="U23" s="89"/>
    </row>
    <row r="24" spans="1:21" x14ac:dyDescent="0.2">
      <c r="A24" s="106">
        <v>9</v>
      </c>
      <c r="B24" s="107" t="s">
        <v>60</v>
      </c>
      <c r="C24" s="108" t="s">
        <v>61</v>
      </c>
      <c r="D24" s="109" t="s">
        <v>62</v>
      </c>
      <c r="E24" s="110">
        <v>2.0739999999999998</v>
      </c>
      <c r="F24" s="111" t="s">
        <v>42</v>
      </c>
      <c r="G24" s="151">
        <v>0</v>
      </c>
      <c r="H24" s="112">
        <f t="shared" ref="H24:H30" si="1">ROUND(E24*G24,2)</f>
        <v>0</v>
      </c>
      <c r="I24" s="89"/>
      <c r="J24" s="89"/>
      <c r="K24" s="89"/>
      <c r="L24" s="89"/>
      <c r="O24" s="89"/>
      <c r="P24" s="89"/>
      <c r="Q24" s="89"/>
      <c r="R24" s="89"/>
      <c r="S24" s="89"/>
      <c r="T24" s="89"/>
      <c r="U24" s="89"/>
    </row>
    <row r="25" spans="1:21" x14ac:dyDescent="0.2">
      <c r="A25" s="106">
        <v>10</v>
      </c>
      <c r="B25" s="107" t="s">
        <v>60</v>
      </c>
      <c r="C25" s="108" t="s">
        <v>63</v>
      </c>
      <c r="D25" s="109" t="s">
        <v>64</v>
      </c>
      <c r="E25" s="110">
        <v>116.184</v>
      </c>
      <c r="F25" s="111" t="s">
        <v>42</v>
      </c>
      <c r="G25" s="151">
        <v>0</v>
      </c>
      <c r="H25" s="112">
        <f t="shared" si="1"/>
        <v>0</v>
      </c>
      <c r="I25" s="89"/>
      <c r="J25" s="89"/>
      <c r="K25" s="89"/>
      <c r="L25" s="89"/>
      <c r="O25" s="89"/>
      <c r="P25" s="89"/>
      <c r="Q25" s="89"/>
      <c r="R25" s="89"/>
      <c r="S25" s="89"/>
      <c r="T25" s="89"/>
      <c r="U25" s="89"/>
    </row>
    <row r="26" spans="1:21" x14ac:dyDescent="0.2">
      <c r="A26" s="106">
        <v>11</v>
      </c>
      <c r="B26" s="107" t="s">
        <v>65</v>
      </c>
      <c r="C26" s="108" t="s">
        <v>66</v>
      </c>
      <c r="D26" s="109" t="s">
        <v>67</v>
      </c>
      <c r="E26" s="110">
        <v>15.552</v>
      </c>
      <c r="F26" s="111" t="s">
        <v>42</v>
      </c>
      <c r="G26" s="151">
        <v>0</v>
      </c>
      <c r="H26" s="112">
        <f t="shared" si="1"/>
        <v>0</v>
      </c>
      <c r="I26" s="89"/>
      <c r="J26" s="89"/>
      <c r="K26" s="89"/>
      <c r="L26" s="89"/>
      <c r="O26" s="89"/>
      <c r="P26" s="89"/>
      <c r="Q26" s="89"/>
      <c r="R26" s="89"/>
      <c r="S26" s="89"/>
      <c r="T26" s="89"/>
      <c r="U26" s="89"/>
    </row>
    <row r="27" spans="1:21" ht="11.25" customHeight="1" x14ac:dyDescent="0.2">
      <c r="A27" s="106">
        <v>12</v>
      </c>
      <c r="B27" s="107" t="s">
        <v>65</v>
      </c>
      <c r="C27" s="108" t="s">
        <v>68</v>
      </c>
      <c r="D27" s="109" t="s">
        <v>69</v>
      </c>
      <c r="E27" s="110">
        <v>57.6</v>
      </c>
      <c r="F27" s="111" t="s">
        <v>70</v>
      </c>
      <c r="G27" s="151">
        <v>0</v>
      </c>
      <c r="H27" s="112">
        <f t="shared" si="1"/>
        <v>0</v>
      </c>
      <c r="I27" s="89"/>
      <c r="J27" s="89"/>
      <c r="K27" s="89"/>
      <c r="L27" s="89"/>
      <c r="O27" s="89"/>
      <c r="P27" s="89"/>
      <c r="Q27" s="89"/>
      <c r="R27" s="89"/>
      <c r="S27" s="89"/>
      <c r="T27" s="89"/>
      <c r="U27" s="89"/>
    </row>
    <row r="28" spans="1:21" ht="22.5" x14ac:dyDescent="0.2">
      <c r="A28" s="106">
        <v>13</v>
      </c>
      <c r="B28" s="107" t="s">
        <v>65</v>
      </c>
      <c r="C28" s="108" t="s">
        <v>71</v>
      </c>
      <c r="D28" s="109" t="s">
        <v>72</v>
      </c>
      <c r="E28" s="110">
        <v>57.6</v>
      </c>
      <c r="F28" s="111" t="s">
        <v>70</v>
      </c>
      <c r="G28" s="151">
        <v>0</v>
      </c>
      <c r="H28" s="112">
        <f t="shared" si="1"/>
        <v>0</v>
      </c>
      <c r="I28" s="89"/>
      <c r="J28" s="89"/>
      <c r="K28" s="89"/>
      <c r="L28" s="89"/>
      <c r="O28" s="89"/>
      <c r="P28" s="89"/>
      <c r="Q28" s="89"/>
      <c r="R28" s="89"/>
      <c r="S28" s="89"/>
      <c r="T28" s="89"/>
      <c r="U28" s="89"/>
    </row>
    <row r="29" spans="1:21" x14ac:dyDescent="0.2">
      <c r="A29" s="106">
        <v>14</v>
      </c>
      <c r="B29" s="107" t="s">
        <v>65</v>
      </c>
      <c r="C29" s="108" t="s">
        <v>73</v>
      </c>
      <c r="D29" s="109" t="s">
        <v>74</v>
      </c>
      <c r="E29" s="110">
        <v>1.4</v>
      </c>
      <c r="F29" s="111" t="s">
        <v>75</v>
      </c>
      <c r="G29" s="151">
        <v>0</v>
      </c>
      <c r="H29" s="112">
        <f t="shared" si="1"/>
        <v>0</v>
      </c>
      <c r="I29" s="89"/>
      <c r="J29" s="89"/>
      <c r="K29" s="89"/>
      <c r="L29" s="89"/>
      <c r="O29" s="89"/>
      <c r="P29" s="89"/>
      <c r="Q29" s="89"/>
      <c r="R29" s="89"/>
      <c r="S29" s="89"/>
      <c r="T29" s="89"/>
      <c r="U29" s="89"/>
    </row>
    <row r="30" spans="1:21" x14ac:dyDescent="0.2">
      <c r="A30" s="106">
        <v>15</v>
      </c>
      <c r="B30" s="107" t="s">
        <v>60</v>
      </c>
      <c r="C30" s="108" t="s">
        <v>76</v>
      </c>
      <c r="D30" s="109" t="s">
        <v>1140</v>
      </c>
      <c r="E30" s="110">
        <v>264.51</v>
      </c>
      <c r="F30" s="111" t="s">
        <v>70</v>
      </c>
      <c r="G30" s="151">
        <v>0</v>
      </c>
      <c r="H30" s="112">
        <f t="shared" si="1"/>
        <v>0</v>
      </c>
      <c r="I30" s="89"/>
      <c r="J30" s="89"/>
      <c r="K30" s="89"/>
      <c r="L30" s="89"/>
      <c r="O30" s="89"/>
      <c r="P30" s="89"/>
      <c r="Q30" s="89"/>
      <c r="R30" s="89"/>
      <c r="S30" s="89"/>
      <c r="T30" s="89"/>
      <c r="U30" s="89"/>
    </row>
    <row r="31" spans="1:21" ht="12.75" x14ac:dyDescent="0.2">
      <c r="A31" s="102"/>
      <c r="B31" s="103"/>
      <c r="C31" s="103"/>
      <c r="D31" s="113" t="s">
        <v>77</v>
      </c>
      <c r="E31" s="114"/>
      <c r="F31" s="103"/>
      <c r="G31" s="103"/>
      <c r="H31" s="112">
        <f>SUM(H24:H30)</f>
        <v>0</v>
      </c>
      <c r="I31" s="89"/>
      <c r="J31" s="89"/>
      <c r="K31" s="89"/>
      <c r="L31" s="89"/>
      <c r="O31" s="89"/>
      <c r="P31" s="89"/>
      <c r="Q31" s="89"/>
      <c r="R31" s="89"/>
      <c r="S31" s="89"/>
      <c r="T31" s="89"/>
      <c r="U31" s="89"/>
    </row>
    <row r="32" spans="1:21" ht="12.75" x14ac:dyDescent="0.2">
      <c r="A32" s="102"/>
      <c r="B32" s="103"/>
      <c r="C32" s="103"/>
      <c r="D32" s="104" t="s">
        <v>78</v>
      </c>
      <c r="E32" s="103"/>
      <c r="F32" s="103"/>
      <c r="G32" s="103"/>
      <c r="H32" s="105"/>
      <c r="I32" s="89"/>
      <c r="J32" s="89"/>
      <c r="K32" s="89"/>
      <c r="L32" s="89"/>
      <c r="O32" s="89"/>
      <c r="P32" s="89"/>
      <c r="Q32" s="89"/>
      <c r="R32" s="89"/>
      <c r="S32" s="89"/>
      <c r="T32" s="89"/>
      <c r="U32" s="89"/>
    </row>
    <row r="33" spans="1:21" ht="22.5" x14ac:dyDescent="0.2">
      <c r="A33" s="106">
        <v>16</v>
      </c>
      <c r="B33" s="107" t="s">
        <v>65</v>
      </c>
      <c r="C33" s="108" t="s">
        <v>79</v>
      </c>
      <c r="D33" s="109" t="s">
        <v>80</v>
      </c>
      <c r="E33" s="110">
        <v>15.446999999999999</v>
      </c>
      <c r="F33" s="111" t="s">
        <v>42</v>
      </c>
      <c r="G33" s="151">
        <v>0</v>
      </c>
      <c r="H33" s="112">
        <f>ROUND(E33*G33,2)</f>
        <v>0</v>
      </c>
      <c r="I33" s="89"/>
      <c r="J33" s="89"/>
      <c r="K33" s="89"/>
      <c r="L33" s="89"/>
      <c r="O33" s="89"/>
      <c r="P33" s="89"/>
      <c r="Q33" s="89"/>
      <c r="R33" s="89"/>
      <c r="S33" s="89"/>
      <c r="T33" s="89"/>
      <c r="U33" s="89"/>
    </row>
    <row r="34" spans="1:21" ht="22.5" x14ac:dyDescent="0.2">
      <c r="A34" s="106">
        <v>17</v>
      </c>
      <c r="B34" s="107" t="s">
        <v>65</v>
      </c>
      <c r="C34" s="108" t="s">
        <v>81</v>
      </c>
      <c r="D34" s="109" t="s">
        <v>82</v>
      </c>
      <c r="E34" s="110">
        <v>139.81800000000001</v>
      </c>
      <c r="F34" s="111" t="s">
        <v>70</v>
      </c>
      <c r="G34" s="151">
        <v>0</v>
      </c>
      <c r="H34" s="112">
        <f t="shared" ref="H34:H37" si="2">ROUND(E34*G34,2)</f>
        <v>0</v>
      </c>
      <c r="I34" s="89"/>
      <c r="J34" s="89"/>
      <c r="K34" s="89"/>
      <c r="L34" s="89"/>
      <c r="O34" s="89"/>
      <c r="P34" s="89"/>
      <c r="Q34" s="89"/>
      <c r="R34" s="89"/>
      <c r="S34" s="89"/>
      <c r="T34" s="89"/>
      <c r="U34" s="89"/>
    </row>
    <row r="35" spans="1:21" ht="22.5" x14ac:dyDescent="0.2">
      <c r="A35" s="106">
        <v>18</v>
      </c>
      <c r="B35" s="107" t="s">
        <v>65</v>
      </c>
      <c r="C35" s="108" t="s">
        <v>83</v>
      </c>
      <c r="D35" s="109" t="s">
        <v>84</v>
      </c>
      <c r="E35" s="110">
        <v>139.81800000000001</v>
      </c>
      <c r="F35" s="111" t="s">
        <v>70</v>
      </c>
      <c r="G35" s="151">
        <v>0</v>
      </c>
      <c r="H35" s="112">
        <f t="shared" si="2"/>
        <v>0</v>
      </c>
      <c r="I35" s="89"/>
      <c r="J35" s="89"/>
      <c r="K35" s="89"/>
      <c r="L35" s="89"/>
      <c r="O35" s="89"/>
      <c r="P35" s="89"/>
      <c r="Q35" s="89"/>
      <c r="R35" s="89"/>
      <c r="S35" s="89"/>
      <c r="T35" s="89"/>
      <c r="U35" s="89"/>
    </row>
    <row r="36" spans="1:21" ht="11.25" customHeight="1" x14ac:dyDescent="0.2">
      <c r="A36" s="106">
        <v>19</v>
      </c>
      <c r="B36" s="107" t="s">
        <v>65</v>
      </c>
      <c r="C36" s="108" t="s">
        <v>85</v>
      </c>
      <c r="D36" s="109" t="s">
        <v>86</v>
      </c>
      <c r="E36" s="110">
        <v>1.39</v>
      </c>
      <c r="F36" s="111" t="s">
        <v>75</v>
      </c>
      <c r="G36" s="151">
        <v>0</v>
      </c>
      <c r="H36" s="112">
        <f t="shared" si="2"/>
        <v>0</v>
      </c>
      <c r="I36" s="89"/>
      <c r="J36" s="89"/>
      <c r="K36" s="89"/>
      <c r="L36" s="89"/>
      <c r="O36" s="89"/>
      <c r="P36" s="89"/>
      <c r="Q36" s="89"/>
      <c r="R36" s="89"/>
      <c r="S36" s="89"/>
      <c r="T36" s="89"/>
      <c r="U36" s="89"/>
    </row>
    <row r="37" spans="1:21" x14ac:dyDescent="0.2">
      <c r="A37" s="106">
        <v>20</v>
      </c>
      <c r="B37" s="107" t="s">
        <v>65</v>
      </c>
      <c r="C37" s="108" t="s">
        <v>87</v>
      </c>
      <c r="D37" s="109" t="s">
        <v>88</v>
      </c>
      <c r="E37" s="110">
        <v>10</v>
      </c>
      <c r="F37" s="111" t="s">
        <v>89</v>
      </c>
      <c r="G37" s="151">
        <v>0</v>
      </c>
      <c r="H37" s="112">
        <f t="shared" si="2"/>
        <v>0</v>
      </c>
      <c r="I37" s="89"/>
      <c r="J37" s="89"/>
      <c r="K37" s="89"/>
      <c r="L37" s="89"/>
      <c r="O37" s="89"/>
      <c r="P37" s="89"/>
      <c r="Q37" s="89"/>
      <c r="R37" s="89"/>
      <c r="S37" s="89"/>
      <c r="T37" s="89"/>
      <c r="U37" s="89"/>
    </row>
    <row r="38" spans="1:21" ht="22.5" x14ac:dyDescent="0.2">
      <c r="A38" s="102"/>
      <c r="B38" s="103"/>
      <c r="C38" s="103"/>
      <c r="D38" s="113" t="s">
        <v>90</v>
      </c>
      <c r="E38" s="114"/>
      <c r="F38" s="103"/>
      <c r="G38" s="103"/>
      <c r="H38" s="112">
        <f>SUM(H33:H37)</f>
        <v>0</v>
      </c>
      <c r="I38" s="89"/>
      <c r="J38" s="89"/>
      <c r="K38" s="89"/>
      <c r="L38" s="89"/>
      <c r="O38" s="89"/>
      <c r="P38" s="89"/>
      <c r="Q38" s="89"/>
      <c r="R38" s="89"/>
      <c r="S38" s="89"/>
      <c r="T38" s="89"/>
      <c r="U38" s="89"/>
    </row>
    <row r="39" spans="1:21" ht="12.75" x14ac:dyDescent="0.2">
      <c r="A39" s="102"/>
      <c r="B39" s="103"/>
      <c r="C39" s="103"/>
      <c r="D39" s="104" t="s">
        <v>91</v>
      </c>
      <c r="E39" s="103"/>
      <c r="F39" s="103"/>
      <c r="G39" s="103"/>
      <c r="H39" s="105"/>
      <c r="I39" s="89"/>
      <c r="J39" s="89"/>
      <c r="K39" s="89"/>
      <c r="L39" s="89"/>
      <c r="O39" s="89"/>
      <c r="P39" s="89"/>
      <c r="Q39" s="89"/>
      <c r="R39" s="89"/>
      <c r="S39" s="89"/>
      <c r="T39" s="89"/>
      <c r="U39" s="89"/>
    </row>
    <row r="40" spans="1:21" ht="22.5" x14ac:dyDescent="0.2">
      <c r="A40" s="106">
        <v>21</v>
      </c>
      <c r="B40" s="107" t="s">
        <v>92</v>
      </c>
      <c r="C40" s="108" t="s">
        <v>93</v>
      </c>
      <c r="D40" s="109" t="s">
        <v>94</v>
      </c>
      <c r="E40" s="110">
        <v>513.399</v>
      </c>
      <c r="F40" s="111" t="s">
        <v>70</v>
      </c>
      <c r="G40" s="151">
        <v>0</v>
      </c>
      <c r="H40" s="112">
        <f t="shared" ref="H40:H49" si="3">ROUND(E40*G40,2)</f>
        <v>0</v>
      </c>
      <c r="I40" s="89"/>
      <c r="J40" s="89"/>
      <c r="K40" s="89"/>
      <c r="L40" s="89"/>
      <c r="O40" s="89"/>
      <c r="P40" s="89"/>
      <c r="Q40" s="89"/>
      <c r="R40" s="89"/>
      <c r="S40" s="89"/>
      <c r="T40" s="89"/>
      <c r="U40" s="89"/>
    </row>
    <row r="41" spans="1:21" ht="22.5" x14ac:dyDescent="0.2">
      <c r="A41" s="106">
        <v>22</v>
      </c>
      <c r="B41" s="107" t="s">
        <v>65</v>
      </c>
      <c r="C41" s="108" t="s">
        <v>95</v>
      </c>
      <c r="D41" s="109" t="s">
        <v>96</v>
      </c>
      <c r="E41" s="110">
        <v>37.5</v>
      </c>
      <c r="F41" s="111" t="s">
        <v>70</v>
      </c>
      <c r="G41" s="151">
        <v>0</v>
      </c>
      <c r="H41" s="112">
        <f t="shared" si="3"/>
        <v>0</v>
      </c>
      <c r="I41" s="89"/>
      <c r="J41" s="89"/>
      <c r="K41" s="89"/>
      <c r="L41" s="89"/>
      <c r="O41" s="89"/>
      <c r="P41" s="89"/>
      <c r="Q41" s="89"/>
      <c r="R41" s="89"/>
      <c r="S41" s="89"/>
      <c r="T41" s="89"/>
      <c r="U41" s="89"/>
    </row>
    <row r="42" spans="1:21" ht="22.5" x14ac:dyDescent="0.2">
      <c r="A42" s="106">
        <v>23</v>
      </c>
      <c r="B42" s="107" t="s">
        <v>65</v>
      </c>
      <c r="C42" s="108" t="s">
        <v>97</v>
      </c>
      <c r="D42" s="109" t="s">
        <v>98</v>
      </c>
      <c r="E42" s="110">
        <v>37.5</v>
      </c>
      <c r="F42" s="111" t="s">
        <v>70</v>
      </c>
      <c r="G42" s="151">
        <v>0</v>
      </c>
      <c r="H42" s="112">
        <f t="shared" si="3"/>
        <v>0</v>
      </c>
      <c r="I42" s="89"/>
      <c r="J42" s="89"/>
      <c r="K42" s="89"/>
      <c r="L42" s="89"/>
      <c r="O42" s="89"/>
      <c r="P42" s="89"/>
      <c r="Q42" s="89"/>
      <c r="R42" s="89"/>
      <c r="S42" s="89"/>
      <c r="T42" s="89"/>
      <c r="U42" s="89"/>
    </row>
    <row r="43" spans="1:21" ht="22.5" x14ac:dyDescent="0.2">
      <c r="A43" s="106">
        <v>24</v>
      </c>
      <c r="B43" s="107" t="s">
        <v>65</v>
      </c>
      <c r="C43" s="108" t="s">
        <v>99</v>
      </c>
      <c r="D43" s="109" t="s">
        <v>100</v>
      </c>
      <c r="E43" s="110">
        <v>37.5</v>
      </c>
      <c r="F43" s="111" t="s">
        <v>70</v>
      </c>
      <c r="G43" s="151">
        <v>0</v>
      </c>
      <c r="H43" s="112">
        <f t="shared" si="3"/>
        <v>0</v>
      </c>
      <c r="I43" s="89"/>
      <c r="J43" s="89"/>
      <c r="K43" s="89"/>
      <c r="L43" s="89"/>
      <c r="O43" s="89"/>
      <c r="P43" s="89"/>
      <c r="Q43" s="89"/>
      <c r="R43" s="89"/>
      <c r="S43" s="89"/>
      <c r="T43" s="89"/>
      <c r="U43" s="89"/>
    </row>
    <row r="44" spans="1:21" ht="22.5" x14ac:dyDescent="0.2">
      <c r="A44" s="106">
        <v>25</v>
      </c>
      <c r="B44" s="107" t="s">
        <v>65</v>
      </c>
      <c r="C44" s="108" t="s">
        <v>101</v>
      </c>
      <c r="D44" s="109" t="s">
        <v>1141</v>
      </c>
      <c r="E44" s="110">
        <v>37.5</v>
      </c>
      <c r="F44" s="111" t="s">
        <v>70</v>
      </c>
      <c r="G44" s="151">
        <v>0</v>
      </c>
      <c r="H44" s="112">
        <f t="shared" si="3"/>
        <v>0</v>
      </c>
      <c r="I44" s="89"/>
      <c r="J44" s="89"/>
      <c r="K44" s="89"/>
      <c r="L44" s="89"/>
      <c r="O44" s="89"/>
      <c r="P44" s="89"/>
      <c r="Q44" s="89"/>
      <c r="R44" s="89"/>
      <c r="S44" s="89"/>
      <c r="T44" s="89"/>
      <c r="U44" s="89"/>
    </row>
    <row r="45" spans="1:21" ht="22.5" x14ac:dyDescent="0.2">
      <c r="A45" s="106">
        <v>26</v>
      </c>
      <c r="B45" s="107" t="s">
        <v>65</v>
      </c>
      <c r="C45" s="108" t="s">
        <v>102</v>
      </c>
      <c r="D45" s="109" t="s">
        <v>1142</v>
      </c>
      <c r="E45" s="110">
        <v>55.421999999999997</v>
      </c>
      <c r="F45" s="111" t="s">
        <v>42</v>
      </c>
      <c r="G45" s="151">
        <v>0</v>
      </c>
      <c r="H45" s="112">
        <f t="shared" si="3"/>
        <v>0</v>
      </c>
      <c r="I45" s="89"/>
      <c r="J45" s="89"/>
      <c r="K45" s="89"/>
      <c r="L45" s="89"/>
      <c r="O45" s="89"/>
      <c r="P45" s="89"/>
      <c r="Q45" s="89"/>
      <c r="R45" s="89"/>
      <c r="S45" s="89"/>
      <c r="T45" s="89"/>
      <c r="U45" s="89"/>
    </row>
    <row r="46" spans="1:21" x14ac:dyDescent="0.2">
      <c r="A46" s="106">
        <v>27</v>
      </c>
      <c r="B46" s="107" t="s">
        <v>65</v>
      </c>
      <c r="C46" s="108" t="s">
        <v>103</v>
      </c>
      <c r="D46" s="109" t="s">
        <v>104</v>
      </c>
      <c r="E46" s="110">
        <v>277.11</v>
      </c>
      <c r="F46" s="111" t="s">
        <v>70</v>
      </c>
      <c r="G46" s="151">
        <v>0</v>
      </c>
      <c r="H46" s="112">
        <f t="shared" si="3"/>
        <v>0</v>
      </c>
      <c r="I46" s="89"/>
      <c r="J46" s="89"/>
      <c r="K46" s="89"/>
      <c r="L46" s="89"/>
      <c r="O46" s="89"/>
      <c r="P46" s="89"/>
      <c r="Q46" s="89"/>
      <c r="R46" s="89"/>
      <c r="S46" s="89"/>
      <c r="T46" s="89"/>
      <c r="U46" s="89"/>
    </row>
    <row r="47" spans="1:21" x14ac:dyDescent="0.2">
      <c r="A47" s="106">
        <v>28</v>
      </c>
      <c r="B47" s="107" t="s">
        <v>65</v>
      </c>
      <c r="C47" s="108" t="s">
        <v>105</v>
      </c>
      <c r="D47" s="109" t="s">
        <v>106</v>
      </c>
      <c r="E47" s="110">
        <v>25.29</v>
      </c>
      <c r="F47" s="111" t="s">
        <v>70</v>
      </c>
      <c r="G47" s="151">
        <v>0</v>
      </c>
      <c r="H47" s="112">
        <f t="shared" si="3"/>
        <v>0</v>
      </c>
      <c r="I47" s="89"/>
      <c r="J47" s="89"/>
      <c r="K47" s="89"/>
      <c r="L47" s="89"/>
      <c r="O47" s="89"/>
      <c r="P47" s="89"/>
      <c r="Q47" s="89"/>
      <c r="R47" s="89"/>
      <c r="S47" s="89"/>
      <c r="T47" s="89"/>
      <c r="U47" s="89"/>
    </row>
    <row r="48" spans="1:21" x14ac:dyDescent="0.2">
      <c r="A48" s="106">
        <v>29</v>
      </c>
      <c r="B48" s="107" t="s">
        <v>107</v>
      </c>
      <c r="C48" s="108" t="s">
        <v>108</v>
      </c>
      <c r="D48" s="109" t="s">
        <v>109</v>
      </c>
      <c r="E48" s="110">
        <v>277.11</v>
      </c>
      <c r="F48" s="111" t="s">
        <v>70</v>
      </c>
      <c r="G48" s="151">
        <v>0</v>
      </c>
      <c r="H48" s="112">
        <f t="shared" si="3"/>
        <v>0</v>
      </c>
      <c r="I48" s="89"/>
      <c r="J48" s="89"/>
      <c r="K48" s="89"/>
      <c r="L48" s="89"/>
      <c r="O48" s="89"/>
      <c r="P48" s="89"/>
      <c r="Q48" s="89"/>
      <c r="R48" s="89"/>
      <c r="S48" s="89"/>
      <c r="T48" s="89"/>
      <c r="U48" s="89"/>
    </row>
    <row r="49" spans="1:21" ht="33.75" x14ac:dyDescent="0.2">
      <c r="A49" s="106">
        <v>30</v>
      </c>
      <c r="B49" s="107" t="s">
        <v>65</v>
      </c>
      <c r="C49" s="108" t="s">
        <v>110</v>
      </c>
      <c r="D49" s="109" t="s">
        <v>111</v>
      </c>
      <c r="E49" s="110">
        <v>277.11</v>
      </c>
      <c r="F49" s="111" t="s">
        <v>70</v>
      </c>
      <c r="G49" s="151">
        <v>0</v>
      </c>
      <c r="H49" s="112">
        <f t="shared" si="3"/>
        <v>0</v>
      </c>
      <c r="I49" s="89"/>
      <c r="J49" s="89"/>
      <c r="K49" s="89"/>
      <c r="L49" s="89"/>
      <c r="O49" s="89"/>
      <c r="P49" s="89"/>
      <c r="Q49" s="89"/>
      <c r="R49" s="89"/>
      <c r="S49" s="89"/>
      <c r="T49" s="89"/>
      <c r="U49" s="89"/>
    </row>
    <row r="50" spans="1:21" ht="22.5" x14ac:dyDescent="0.2">
      <c r="A50" s="102"/>
      <c r="B50" s="103"/>
      <c r="C50" s="103"/>
      <c r="D50" s="113" t="s">
        <v>112</v>
      </c>
      <c r="E50" s="114"/>
      <c r="F50" s="103"/>
      <c r="G50" s="103"/>
      <c r="H50" s="112">
        <f>SUM(H40:H49)</f>
        <v>0</v>
      </c>
      <c r="I50" s="89"/>
      <c r="J50" s="89"/>
      <c r="K50" s="89"/>
      <c r="L50" s="89"/>
      <c r="O50" s="89"/>
      <c r="P50" s="89"/>
      <c r="Q50" s="89"/>
      <c r="R50" s="89"/>
      <c r="S50" s="89"/>
      <c r="T50" s="89"/>
      <c r="U50" s="89"/>
    </row>
    <row r="51" spans="1:21" ht="12.75" x14ac:dyDescent="0.2">
      <c r="A51" s="102"/>
      <c r="B51" s="103"/>
      <c r="C51" s="103"/>
      <c r="D51" s="104" t="s">
        <v>113</v>
      </c>
      <c r="E51" s="103"/>
      <c r="F51" s="103"/>
      <c r="G51" s="103"/>
      <c r="H51" s="105"/>
      <c r="I51" s="89"/>
      <c r="J51" s="89"/>
      <c r="K51" s="89"/>
      <c r="L51" s="89"/>
      <c r="O51" s="89"/>
      <c r="P51" s="89"/>
      <c r="Q51" s="89"/>
      <c r="R51" s="89"/>
      <c r="S51" s="89"/>
      <c r="T51" s="89"/>
      <c r="U51" s="89"/>
    </row>
    <row r="52" spans="1:21" ht="22.5" x14ac:dyDescent="0.2">
      <c r="A52" s="106">
        <v>31</v>
      </c>
      <c r="B52" s="107" t="s">
        <v>114</v>
      </c>
      <c r="C52" s="108" t="s">
        <v>115</v>
      </c>
      <c r="D52" s="109" t="s">
        <v>116</v>
      </c>
      <c r="E52" s="110">
        <v>358</v>
      </c>
      <c r="F52" s="111" t="s">
        <v>70</v>
      </c>
      <c r="G52" s="151">
        <v>0</v>
      </c>
      <c r="H52" s="112">
        <f t="shared" ref="H52:H58" si="4">ROUND(E52*G52,2)</f>
        <v>0</v>
      </c>
      <c r="I52" s="89"/>
      <c r="J52" s="89"/>
      <c r="K52" s="89"/>
      <c r="L52" s="89"/>
      <c r="O52" s="89"/>
      <c r="P52" s="89"/>
      <c r="Q52" s="89"/>
      <c r="R52" s="89"/>
      <c r="S52" s="89"/>
      <c r="T52" s="89"/>
      <c r="U52" s="89"/>
    </row>
    <row r="53" spans="1:21" ht="22.5" x14ac:dyDescent="0.2">
      <c r="A53" s="106">
        <v>32</v>
      </c>
      <c r="B53" s="107" t="s">
        <v>114</v>
      </c>
      <c r="C53" s="108" t="s">
        <v>117</v>
      </c>
      <c r="D53" s="109" t="s">
        <v>118</v>
      </c>
      <c r="E53" s="110">
        <v>358</v>
      </c>
      <c r="F53" s="111" t="s">
        <v>70</v>
      </c>
      <c r="G53" s="151">
        <v>0</v>
      </c>
      <c r="H53" s="112">
        <f t="shared" si="4"/>
        <v>0</v>
      </c>
      <c r="I53" s="89"/>
      <c r="J53" s="89"/>
      <c r="K53" s="89"/>
      <c r="L53" s="89"/>
      <c r="O53" s="89"/>
      <c r="P53" s="89"/>
      <c r="Q53" s="89"/>
      <c r="R53" s="89"/>
      <c r="S53" s="89"/>
      <c r="T53" s="89"/>
      <c r="U53" s="89"/>
    </row>
    <row r="54" spans="1:21" ht="22.5" x14ac:dyDescent="0.2">
      <c r="A54" s="106">
        <v>33</v>
      </c>
      <c r="B54" s="107" t="s">
        <v>114</v>
      </c>
      <c r="C54" s="108" t="s">
        <v>119</v>
      </c>
      <c r="D54" s="109" t="s">
        <v>120</v>
      </c>
      <c r="E54" s="110">
        <v>358</v>
      </c>
      <c r="F54" s="111" t="s">
        <v>70</v>
      </c>
      <c r="G54" s="151">
        <v>0</v>
      </c>
      <c r="H54" s="112">
        <f t="shared" si="4"/>
        <v>0</v>
      </c>
      <c r="I54" s="89"/>
      <c r="J54" s="89"/>
      <c r="K54" s="89"/>
      <c r="L54" s="89"/>
      <c r="O54" s="89"/>
      <c r="P54" s="89"/>
      <c r="Q54" s="89"/>
      <c r="R54" s="89"/>
      <c r="S54" s="89"/>
      <c r="T54" s="89"/>
      <c r="U54" s="89"/>
    </row>
    <row r="55" spans="1:21" ht="22.5" x14ac:dyDescent="0.2">
      <c r="A55" s="106">
        <v>34</v>
      </c>
      <c r="B55" s="107" t="s">
        <v>114</v>
      </c>
      <c r="C55" s="108" t="s">
        <v>121</v>
      </c>
      <c r="D55" s="109" t="s">
        <v>122</v>
      </c>
      <c r="E55" s="110">
        <v>277.11</v>
      </c>
      <c r="F55" s="111" t="s">
        <v>70</v>
      </c>
      <c r="G55" s="151">
        <v>0</v>
      </c>
      <c r="H55" s="112">
        <f t="shared" si="4"/>
        <v>0</v>
      </c>
      <c r="I55" s="89"/>
      <c r="J55" s="89"/>
      <c r="K55" s="89"/>
      <c r="L55" s="89"/>
      <c r="O55" s="89"/>
      <c r="P55" s="89"/>
      <c r="Q55" s="89"/>
      <c r="R55" s="89"/>
      <c r="S55" s="89"/>
      <c r="T55" s="89"/>
      <c r="U55" s="89"/>
    </row>
    <row r="56" spans="1:21" ht="22.5" x14ac:dyDescent="0.2">
      <c r="A56" s="106">
        <v>35</v>
      </c>
      <c r="B56" s="107" t="s">
        <v>65</v>
      </c>
      <c r="C56" s="108" t="s">
        <v>123</v>
      </c>
      <c r="D56" s="109" t="s">
        <v>124</v>
      </c>
      <c r="E56" s="110">
        <v>277.11</v>
      </c>
      <c r="F56" s="111" t="s">
        <v>70</v>
      </c>
      <c r="G56" s="151">
        <v>0</v>
      </c>
      <c r="H56" s="112">
        <f t="shared" si="4"/>
        <v>0</v>
      </c>
      <c r="I56" s="89"/>
      <c r="J56" s="89"/>
      <c r="K56" s="89"/>
      <c r="L56" s="89"/>
      <c r="O56" s="89"/>
      <c r="P56" s="89"/>
      <c r="Q56" s="89"/>
      <c r="R56" s="89"/>
      <c r="S56" s="89"/>
      <c r="T56" s="89"/>
      <c r="U56" s="89"/>
    </row>
    <row r="57" spans="1:21" ht="22.5" x14ac:dyDescent="0.2">
      <c r="A57" s="106">
        <v>36</v>
      </c>
      <c r="B57" s="107" t="s">
        <v>125</v>
      </c>
      <c r="C57" s="108" t="s">
        <v>126</v>
      </c>
      <c r="D57" s="109" t="s">
        <v>127</v>
      </c>
      <c r="E57" s="110">
        <v>121.533</v>
      </c>
      <c r="F57" s="111" t="s">
        <v>75</v>
      </c>
      <c r="G57" s="151">
        <v>0</v>
      </c>
      <c r="H57" s="112">
        <f t="shared" si="4"/>
        <v>0</v>
      </c>
      <c r="I57" s="89"/>
      <c r="J57" s="89"/>
      <c r="K57" s="89"/>
      <c r="L57" s="89"/>
      <c r="O57" s="89"/>
      <c r="P57" s="89"/>
      <c r="Q57" s="89"/>
      <c r="R57" s="89"/>
      <c r="S57" s="89"/>
      <c r="T57" s="89"/>
      <c r="U57" s="89"/>
    </row>
    <row r="58" spans="1:21" x14ac:dyDescent="0.2">
      <c r="A58" s="106">
        <v>37</v>
      </c>
      <c r="B58" s="107" t="s">
        <v>65</v>
      </c>
      <c r="C58" s="108" t="s">
        <v>128</v>
      </c>
      <c r="D58" s="109" t="s">
        <v>129</v>
      </c>
      <c r="E58" s="110">
        <v>960.22699999999998</v>
      </c>
      <c r="F58" s="111" t="s">
        <v>75</v>
      </c>
      <c r="G58" s="151">
        <v>0</v>
      </c>
      <c r="H58" s="112">
        <f t="shared" si="4"/>
        <v>0</v>
      </c>
      <c r="I58" s="89"/>
      <c r="J58" s="89"/>
      <c r="K58" s="89"/>
      <c r="L58" s="89"/>
      <c r="O58" s="89"/>
      <c r="P58" s="89"/>
      <c r="Q58" s="89"/>
      <c r="R58" s="89"/>
      <c r="S58" s="89"/>
      <c r="T58" s="89"/>
      <c r="U58" s="89"/>
    </row>
    <row r="59" spans="1:21" ht="12.75" x14ac:dyDescent="0.2">
      <c r="A59" s="102"/>
      <c r="B59" s="103"/>
      <c r="C59" s="103"/>
      <c r="D59" s="113" t="s">
        <v>130</v>
      </c>
      <c r="E59" s="114"/>
      <c r="F59" s="103"/>
      <c r="G59" s="103"/>
      <c r="H59" s="112">
        <f>SUM(H52:H58)</f>
        <v>0</v>
      </c>
      <c r="I59" s="89"/>
      <c r="J59" s="89"/>
      <c r="K59" s="89"/>
      <c r="L59" s="89"/>
      <c r="O59" s="89"/>
      <c r="P59" s="89"/>
      <c r="Q59" s="89"/>
      <c r="R59" s="89"/>
      <c r="S59" s="89"/>
      <c r="T59" s="89"/>
      <c r="U59" s="89"/>
    </row>
    <row r="60" spans="1:21" ht="12.75" x14ac:dyDescent="0.2">
      <c r="A60" s="102"/>
      <c r="B60" s="103"/>
      <c r="C60" s="103"/>
      <c r="D60" s="113" t="s">
        <v>131</v>
      </c>
      <c r="E60" s="114"/>
      <c r="F60" s="103"/>
      <c r="G60" s="103"/>
      <c r="H60" s="112">
        <f>H59+H50+H38+H31+H22</f>
        <v>0</v>
      </c>
      <c r="I60" s="89"/>
      <c r="J60" s="89"/>
      <c r="K60" s="89"/>
      <c r="L60" s="89"/>
      <c r="O60" s="89"/>
      <c r="P60" s="89"/>
      <c r="Q60" s="89"/>
      <c r="R60" s="89"/>
      <c r="S60" s="89"/>
      <c r="T60" s="89"/>
      <c r="U60" s="89"/>
    </row>
    <row r="61" spans="1:21" ht="12.75" x14ac:dyDescent="0.2">
      <c r="A61" s="102"/>
      <c r="B61" s="103"/>
      <c r="C61" s="103"/>
      <c r="D61" s="104" t="s">
        <v>132</v>
      </c>
      <c r="E61" s="103"/>
      <c r="F61" s="103"/>
      <c r="G61" s="103"/>
      <c r="H61" s="105"/>
      <c r="I61" s="89"/>
      <c r="J61" s="89"/>
      <c r="K61" s="89"/>
      <c r="L61" s="89"/>
      <c r="O61" s="89"/>
      <c r="P61" s="89"/>
      <c r="Q61" s="89"/>
      <c r="R61" s="89"/>
      <c r="S61" s="89"/>
      <c r="T61" s="89"/>
      <c r="U61" s="89"/>
    </row>
    <row r="62" spans="1:21" ht="12.75" x14ac:dyDescent="0.2">
      <c r="A62" s="102"/>
      <c r="B62" s="103"/>
      <c r="C62" s="103"/>
      <c r="D62" s="104" t="s">
        <v>133</v>
      </c>
      <c r="E62" s="103"/>
      <c r="F62" s="103"/>
      <c r="G62" s="103"/>
      <c r="H62" s="105"/>
      <c r="I62" s="89"/>
      <c r="J62" s="89"/>
      <c r="K62" s="89"/>
      <c r="L62" s="89"/>
      <c r="O62" s="89"/>
      <c r="P62" s="89"/>
      <c r="Q62" s="89"/>
      <c r="R62" s="89"/>
      <c r="S62" s="89"/>
      <c r="T62" s="89"/>
      <c r="U62" s="89"/>
    </row>
    <row r="63" spans="1:21" ht="12.75" x14ac:dyDescent="0.2">
      <c r="A63" s="102"/>
      <c r="B63" s="103"/>
      <c r="C63" s="103"/>
      <c r="D63" s="104" t="s">
        <v>134</v>
      </c>
      <c r="E63" s="103"/>
      <c r="F63" s="103"/>
      <c r="G63" s="103"/>
      <c r="H63" s="105"/>
      <c r="I63" s="89"/>
      <c r="J63" s="89"/>
      <c r="K63" s="89"/>
      <c r="L63" s="89"/>
      <c r="O63" s="89"/>
      <c r="P63" s="89"/>
      <c r="Q63" s="89"/>
      <c r="R63" s="89"/>
      <c r="S63" s="89"/>
      <c r="T63" s="89"/>
      <c r="U63" s="89"/>
    </row>
    <row r="64" spans="1:21" ht="24.75" customHeight="1" x14ac:dyDescent="0.2">
      <c r="A64" s="106">
        <v>38</v>
      </c>
      <c r="B64" s="107" t="s">
        <v>135</v>
      </c>
      <c r="C64" s="108" t="s">
        <v>136</v>
      </c>
      <c r="D64" s="109" t="s">
        <v>1143</v>
      </c>
      <c r="E64" s="110">
        <v>25.29</v>
      </c>
      <c r="F64" s="111" t="s">
        <v>70</v>
      </c>
      <c r="G64" s="151">
        <v>0</v>
      </c>
      <c r="H64" s="112">
        <f t="shared" ref="H64:H69" si="5">ROUND(E64*G64,2)</f>
        <v>0</v>
      </c>
      <c r="I64" s="89"/>
      <c r="J64" s="89"/>
      <c r="K64" s="89"/>
      <c r="L64" s="89"/>
      <c r="O64" s="89"/>
      <c r="P64" s="89"/>
      <c r="Q64" s="89"/>
      <c r="R64" s="89"/>
      <c r="S64" s="89"/>
      <c r="T64" s="89"/>
      <c r="U64" s="89"/>
    </row>
    <row r="65" spans="1:21" ht="22.5" x14ac:dyDescent="0.2">
      <c r="A65" s="106">
        <v>39</v>
      </c>
      <c r="B65" s="107" t="s">
        <v>135</v>
      </c>
      <c r="C65" s="108" t="s">
        <v>137</v>
      </c>
      <c r="D65" s="109" t="s">
        <v>1144</v>
      </c>
      <c r="E65" s="110">
        <v>120.229</v>
      </c>
      <c r="F65" s="111" t="s">
        <v>70</v>
      </c>
      <c r="G65" s="151">
        <v>0</v>
      </c>
      <c r="H65" s="112">
        <f t="shared" si="5"/>
        <v>0</v>
      </c>
      <c r="I65" s="89"/>
      <c r="J65" s="89"/>
      <c r="K65" s="89"/>
      <c r="L65" s="89"/>
      <c r="O65" s="89"/>
      <c r="P65" s="89"/>
      <c r="Q65" s="89"/>
      <c r="R65" s="89"/>
      <c r="S65" s="89"/>
      <c r="T65" s="89"/>
      <c r="U65" s="89"/>
    </row>
    <row r="66" spans="1:21" x14ac:dyDescent="0.2">
      <c r="A66" s="106">
        <v>40</v>
      </c>
      <c r="B66" s="107" t="s">
        <v>135</v>
      </c>
      <c r="C66" s="108" t="s">
        <v>138</v>
      </c>
      <c r="D66" s="109" t="s">
        <v>1145</v>
      </c>
      <c r="E66" s="110">
        <v>77.680000000000007</v>
      </c>
      <c r="F66" s="111" t="s">
        <v>70</v>
      </c>
      <c r="G66" s="151">
        <v>0</v>
      </c>
      <c r="H66" s="112">
        <f t="shared" si="5"/>
        <v>0</v>
      </c>
      <c r="I66" s="89"/>
      <c r="J66" s="89"/>
      <c r="K66" s="89"/>
      <c r="L66" s="89"/>
      <c r="O66" s="89"/>
      <c r="P66" s="89"/>
      <c r="Q66" s="89"/>
      <c r="R66" s="89"/>
      <c r="S66" s="89"/>
      <c r="T66" s="89"/>
      <c r="U66" s="89"/>
    </row>
    <row r="67" spans="1:21" ht="22.5" x14ac:dyDescent="0.2">
      <c r="A67" s="106">
        <v>41</v>
      </c>
      <c r="B67" s="107" t="s">
        <v>135</v>
      </c>
      <c r="C67" s="108" t="s">
        <v>139</v>
      </c>
      <c r="D67" s="109" t="s">
        <v>140</v>
      </c>
      <c r="E67" s="110">
        <v>366.97699999999998</v>
      </c>
      <c r="F67" s="111" t="s">
        <v>70</v>
      </c>
      <c r="G67" s="151">
        <v>0</v>
      </c>
      <c r="H67" s="112">
        <f t="shared" si="5"/>
        <v>0</v>
      </c>
      <c r="I67" s="89"/>
      <c r="J67" s="89"/>
      <c r="K67" s="89"/>
      <c r="L67" s="89"/>
      <c r="O67" s="89"/>
      <c r="P67" s="89"/>
      <c r="Q67" s="89"/>
      <c r="R67" s="89"/>
      <c r="S67" s="89"/>
      <c r="T67" s="89"/>
      <c r="U67" s="89"/>
    </row>
    <row r="68" spans="1:21" ht="22.5" x14ac:dyDescent="0.2">
      <c r="A68" s="106">
        <v>42</v>
      </c>
      <c r="B68" s="107" t="s">
        <v>135</v>
      </c>
      <c r="C68" s="108" t="s">
        <v>141</v>
      </c>
      <c r="D68" s="109" t="s">
        <v>142</v>
      </c>
      <c r="E68" s="110">
        <v>318.67700000000002</v>
      </c>
      <c r="F68" s="111" t="s">
        <v>70</v>
      </c>
      <c r="G68" s="151">
        <v>0</v>
      </c>
      <c r="H68" s="112">
        <f t="shared" si="5"/>
        <v>0</v>
      </c>
      <c r="I68" s="89"/>
      <c r="J68" s="89"/>
      <c r="K68" s="89"/>
      <c r="L68" s="89"/>
      <c r="O68" s="89"/>
      <c r="P68" s="89"/>
      <c r="Q68" s="89"/>
      <c r="R68" s="89"/>
      <c r="S68" s="89"/>
      <c r="T68" s="89"/>
      <c r="U68" s="89"/>
    </row>
    <row r="69" spans="1:21" ht="22.5" x14ac:dyDescent="0.2">
      <c r="A69" s="106">
        <v>43</v>
      </c>
      <c r="B69" s="107" t="s">
        <v>135</v>
      </c>
      <c r="C69" s="108" t="s">
        <v>143</v>
      </c>
      <c r="D69" s="109" t="s">
        <v>144</v>
      </c>
      <c r="E69" s="110">
        <f>SUM(H64:H68)/100</f>
        <v>0</v>
      </c>
      <c r="F69" s="111" t="s">
        <v>36</v>
      </c>
      <c r="G69" s="151">
        <v>0</v>
      </c>
      <c r="H69" s="112">
        <f t="shared" si="5"/>
        <v>0</v>
      </c>
      <c r="I69" s="89"/>
      <c r="J69" s="89"/>
      <c r="K69" s="89"/>
      <c r="L69" s="89"/>
      <c r="O69" s="89"/>
      <c r="P69" s="89"/>
      <c r="Q69" s="89"/>
      <c r="R69" s="89"/>
      <c r="S69" s="89"/>
      <c r="T69" s="89"/>
      <c r="U69" s="89"/>
    </row>
    <row r="70" spans="1:21" ht="12.75" x14ac:dyDescent="0.2">
      <c r="A70" s="102"/>
      <c r="B70" s="103"/>
      <c r="C70" s="103"/>
      <c r="D70" s="113" t="s">
        <v>145</v>
      </c>
      <c r="E70" s="114"/>
      <c r="F70" s="103"/>
      <c r="G70" s="152"/>
      <c r="H70" s="112">
        <f>SUM(H64:H69)</f>
        <v>0</v>
      </c>
      <c r="I70" s="89"/>
      <c r="J70" s="89"/>
      <c r="K70" s="89"/>
      <c r="L70" s="89"/>
      <c r="O70" s="89"/>
      <c r="P70" s="89"/>
      <c r="Q70" s="89"/>
      <c r="R70" s="89"/>
      <c r="S70" s="89"/>
      <c r="T70" s="89"/>
      <c r="U70" s="89"/>
    </row>
    <row r="71" spans="1:21" ht="12.75" x14ac:dyDescent="0.2">
      <c r="A71" s="102"/>
      <c r="B71" s="103"/>
      <c r="C71" s="103"/>
      <c r="D71" s="104" t="s">
        <v>146</v>
      </c>
      <c r="E71" s="103"/>
      <c r="F71" s="103"/>
      <c r="G71" s="152"/>
      <c r="H71" s="105"/>
      <c r="I71" s="89"/>
      <c r="J71" s="89"/>
      <c r="K71" s="89"/>
      <c r="L71" s="89"/>
      <c r="O71" s="89"/>
      <c r="P71" s="89"/>
      <c r="Q71" s="89"/>
      <c r="R71" s="89"/>
      <c r="S71" s="89"/>
      <c r="T71" s="89"/>
      <c r="U71" s="89"/>
    </row>
    <row r="72" spans="1:21" ht="22.5" x14ac:dyDescent="0.2">
      <c r="A72" s="106">
        <v>44</v>
      </c>
      <c r="B72" s="107" t="s">
        <v>147</v>
      </c>
      <c r="C72" s="108" t="s">
        <v>148</v>
      </c>
      <c r="D72" s="109" t="s">
        <v>149</v>
      </c>
      <c r="E72" s="110">
        <v>277.11</v>
      </c>
      <c r="F72" s="111" t="s">
        <v>70</v>
      </c>
      <c r="G72" s="151">
        <v>0</v>
      </c>
      <c r="H72" s="112">
        <f t="shared" ref="H72:H76" si="6">ROUND(E72*G72,2)</f>
        <v>0</v>
      </c>
      <c r="I72" s="89"/>
      <c r="J72" s="89"/>
      <c r="K72" s="89"/>
      <c r="L72" s="89"/>
      <c r="O72" s="89"/>
      <c r="P72" s="89"/>
      <c r="Q72" s="89"/>
      <c r="R72" s="89"/>
      <c r="S72" s="89"/>
      <c r="T72" s="89"/>
      <c r="U72" s="89"/>
    </row>
    <row r="73" spans="1:21" x14ac:dyDescent="0.2">
      <c r="A73" s="106">
        <v>45</v>
      </c>
      <c r="B73" s="107" t="s">
        <v>150</v>
      </c>
      <c r="C73" s="108" t="s">
        <v>151</v>
      </c>
      <c r="D73" s="109" t="s">
        <v>152</v>
      </c>
      <c r="E73" s="110">
        <v>304.82100000000003</v>
      </c>
      <c r="F73" s="111" t="s">
        <v>70</v>
      </c>
      <c r="G73" s="151">
        <v>0</v>
      </c>
      <c r="H73" s="112">
        <f t="shared" si="6"/>
        <v>0</v>
      </c>
      <c r="I73" s="89"/>
      <c r="J73" s="89"/>
      <c r="K73" s="89"/>
      <c r="L73" s="89"/>
      <c r="O73" s="89"/>
      <c r="P73" s="89"/>
      <c r="Q73" s="89"/>
      <c r="R73" s="89"/>
      <c r="S73" s="89"/>
      <c r="T73" s="89"/>
      <c r="U73" s="89"/>
    </row>
    <row r="74" spans="1:21" ht="22.5" x14ac:dyDescent="0.2">
      <c r="A74" s="106">
        <v>46</v>
      </c>
      <c r="B74" s="107" t="s">
        <v>147</v>
      </c>
      <c r="C74" s="108" t="s">
        <v>153</v>
      </c>
      <c r="D74" s="109" t="s">
        <v>154</v>
      </c>
      <c r="E74" s="110">
        <v>310.11</v>
      </c>
      <c r="F74" s="111" t="s">
        <v>70</v>
      </c>
      <c r="G74" s="151">
        <v>0</v>
      </c>
      <c r="H74" s="112">
        <f t="shared" si="6"/>
        <v>0</v>
      </c>
      <c r="I74" s="89"/>
      <c r="J74" s="89"/>
      <c r="K74" s="89"/>
      <c r="L74" s="89"/>
      <c r="O74" s="89"/>
      <c r="P74" s="89"/>
      <c r="Q74" s="89"/>
      <c r="R74" s="89"/>
      <c r="S74" s="89"/>
      <c r="T74" s="89"/>
      <c r="U74" s="89"/>
    </row>
    <row r="75" spans="1:21" x14ac:dyDescent="0.2">
      <c r="A75" s="106">
        <v>47</v>
      </c>
      <c r="B75" s="107" t="s">
        <v>150</v>
      </c>
      <c r="C75" s="108" t="s">
        <v>155</v>
      </c>
      <c r="D75" s="109" t="s">
        <v>1146</v>
      </c>
      <c r="E75" s="110">
        <v>341.12099999999998</v>
      </c>
      <c r="F75" s="111" t="s">
        <v>70</v>
      </c>
      <c r="G75" s="151">
        <v>0</v>
      </c>
      <c r="H75" s="112">
        <f t="shared" si="6"/>
        <v>0</v>
      </c>
      <c r="I75" s="89"/>
      <c r="J75" s="89"/>
      <c r="K75" s="89"/>
      <c r="L75" s="89"/>
      <c r="O75" s="89"/>
      <c r="P75" s="89"/>
      <c r="Q75" s="89"/>
      <c r="R75" s="89"/>
      <c r="S75" s="89"/>
      <c r="T75" s="89"/>
      <c r="U75" s="89"/>
    </row>
    <row r="76" spans="1:21" ht="22.5" x14ac:dyDescent="0.2">
      <c r="A76" s="106">
        <v>48</v>
      </c>
      <c r="B76" s="107" t="s">
        <v>147</v>
      </c>
      <c r="C76" s="108" t="s">
        <v>156</v>
      </c>
      <c r="D76" s="109" t="s">
        <v>157</v>
      </c>
      <c r="E76" s="110">
        <f>SUM(H72:H75)/100</f>
        <v>0</v>
      </c>
      <c r="F76" s="111" t="s">
        <v>36</v>
      </c>
      <c r="G76" s="151">
        <v>0</v>
      </c>
      <c r="H76" s="112">
        <f t="shared" si="6"/>
        <v>0</v>
      </c>
      <c r="I76" s="89"/>
      <c r="J76" s="89"/>
      <c r="K76" s="89"/>
      <c r="L76" s="89"/>
      <c r="O76" s="89"/>
      <c r="P76" s="89"/>
      <c r="Q76" s="89"/>
      <c r="R76" s="89"/>
      <c r="S76" s="89"/>
      <c r="T76" s="89"/>
      <c r="U76" s="89"/>
    </row>
    <row r="77" spans="1:21" ht="12.75" x14ac:dyDescent="0.2">
      <c r="A77" s="102"/>
      <c r="B77" s="103"/>
      <c r="C77" s="103"/>
      <c r="D77" s="113" t="s">
        <v>158</v>
      </c>
      <c r="E77" s="114"/>
      <c r="F77" s="103"/>
      <c r="G77" s="103"/>
      <c r="H77" s="112">
        <f>SUM(H72:H76)</f>
        <v>0</v>
      </c>
      <c r="I77" s="89"/>
      <c r="J77" s="89"/>
      <c r="K77" s="89"/>
      <c r="L77" s="89"/>
      <c r="O77" s="89"/>
      <c r="P77" s="89"/>
      <c r="Q77" s="89"/>
      <c r="R77" s="89"/>
      <c r="S77" s="89"/>
      <c r="T77" s="89"/>
      <c r="U77" s="89"/>
    </row>
    <row r="78" spans="1:21" ht="12.75" x14ac:dyDescent="0.2">
      <c r="A78" s="102"/>
      <c r="B78" s="103"/>
      <c r="C78" s="103"/>
      <c r="D78" s="104" t="s">
        <v>159</v>
      </c>
      <c r="E78" s="103"/>
      <c r="F78" s="103"/>
      <c r="G78" s="103"/>
      <c r="H78" s="105"/>
      <c r="I78" s="89"/>
      <c r="J78" s="89"/>
      <c r="K78" s="89"/>
      <c r="L78" s="89"/>
      <c r="O78" s="89"/>
      <c r="P78" s="89"/>
      <c r="Q78" s="89"/>
      <c r="R78" s="89"/>
      <c r="S78" s="89"/>
      <c r="T78" s="89"/>
      <c r="U78" s="89"/>
    </row>
    <row r="79" spans="1:21" x14ac:dyDescent="0.2">
      <c r="A79" s="106">
        <v>49</v>
      </c>
      <c r="B79" s="107" t="s">
        <v>160</v>
      </c>
      <c r="C79" s="108" t="s">
        <v>161</v>
      </c>
      <c r="D79" s="109" t="s">
        <v>162</v>
      </c>
      <c r="E79" s="110">
        <v>277.11</v>
      </c>
      <c r="F79" s="111" t="s">
        <v>70</v>
      </c>
      <c r="G79" s="151">
        <v>0</v>
      </c>
      <c r="H79" s="112">
        <f t="shared" ref="H79:H90" si="7">ROUND(E79*G79,2)</f>
        <v>0</v>
      </c>
      <c r="I79" s="89"/>
      <c r="J79" s="89"/>
      <c r="K79" s="89"/>
      <c r="L79" s="89"/>
      <c r="O79" s="89"/>
      <c r="P79" s="89"/>
      <c r="Q79" s="89"/>
      <c r="R79" s="89"/>
      <c r="S79" s="89"/>
      <c r="T79" s="89"/>
      <c r="U79" s="89"/>
    </row>
    <row r="80" spans="1:21" ht="22.5" x14ac:dyDescent="0.2">
      <c r="A80" s="106">
        <v>50</v>
      </c>
      <c r="B80" s="107" t="s">
        <v>150</v>
      </c>
      <c r="C80" s="108" t="s">
        <v>163</v>
      </c>
      <c r="D80" s="109" t="s">
        <v>164</v>
      </c>
      <c r="E80" s="110">
        <v>290.96600000000001</v>
      </c>
      <c r="F80" s="111" t="s">
        <v>70</v>
      </c>
      <c r="G80" s="151">
        <v>0</v>
      </c>
      <c r="H80" s="112">
        <f t="shared" si="7"/>
        <v>0</v>
      </c>
      <c r="I80" s="89"/>
      <c r="J80" s="89"/>
      <c r="K80" s="89"/>
      <c r="L80" s="89"/>
      <c r="O80" s="89"/>
      <c r="P80" s="89"/>
      <c r="Q80" s="89"/>
      <c r="R80" s="89"/>
      <c r="S80" s="89"/>
      <c r="T80" s="89"/>
      <c r="U80" s="89"/>
    </row>
    <row r="81" spans="1:21" ht="22.5" x14ac:dyDescent="0.2">
      <c r="A81" s="106">
        <v>51</v>
      </c>
      <c r="B81" s="107" t="s">
        <v>160</v>
      </c>
      <c r="C81" s="108" t="s">
        <v>165</v>
      </c>
      <c r="D81" s="109" t="s">
        <v>166</v>
      </c>
      <c r="E81" s="110">
        <v>40.18</v>
      </c>
      <c r="F81" s="111" t="s">
        <v>70</v>
      </c>
      <c r="G81" s="151">
        <v>0</v>
      </c>
      <c r="H81" s="112">
        <f t="shared" si="7"/>
        <v>0</v>
      </c>
      <c r="I81" s="89"/>
      <c r="J81" s="89"/>
      <c r="K81" s="89"/>
      <c r="L81" s="89"/>
      <c r="O81" s="89"/>
      <c r="P81" s="89"/>
      <c r="Q81" s="89"/>
      <c r="R81" s="89"/>
      <c r="S81" s="89"/>
      <c r="T81" s="89"/>
      <c r="U81" s="89"/>
    </row>
    <row r="82" spans="1:21" x14ac:dyDescent="0.2">
      <c r="A82" s="106">
        <v>52</v>
      </c>
      <c r="B82" s="107" t="s">
        <v>150</v>
      </c>
      <c r="C82" s="108" t="s">
        <v>167</v>
      </c>
      <c r="D82" s="109" t="s">
        <v>1147</v>
      </c>
      <c r="E82" s="110">
        <v>42.189</v>
      </c>
      <c r="F82" s="111" t="s">
        <v>70</v>
      </c>
      <c r="G82" s="151">
        <v>0</v>
      </c>
      <c r="H82" s="112">
        <f t="shared" si="7"/>
        <v>0</v>
      </c>
      <c r="I82" s="89"/>
      <c r="J82" s="89"/>
      <c r="K82" s="89"/>
      <c r="L82" s="89"/>
      <c r="O82" s="89"/>
      <c r="P82" s="89"/>
      <c r="Q82" s="89"/>
      <c r="R82" s="89"/>
      <c r="S82" s="89"/>
      <c r="T82" s="89"/>
      <c r="U82" s="89"/>
    </row>
    <row r="83" spans="1:21" ht="22.5" x14ac:dyDescent="0.2">
      <c r="A83" s="106">
        <v>53</v>
      </c>
      <c r="B83" s="107" t="s">
        <v>160</v>
      </c>
      <c r="C83" s="108" t="s">
        <v>168</v>
      </c>
      <c r="D83" s="109" t="s">
        <v>169</v>
      </c>
      <c r="E83" s="110">
        <v>554.22</v>
      </c>
      <c r="F83" s="111" t="s">
        <v>70</v>
      </c>
      <c r="G83" s="151">
        <v>0</v>
      </c>
      <c r="H83" s="112">
        <f t="shared" si="7"/>
        <v>0</v>
      </c>
      <c r="I83" s="89"/>
      <c r="J83" s="89"/>
      <c r="K83" s="89"/>
      <c r="L83" s="89"/>
      <c r="O83" s="89"/>
      <c r="P83" s="89"/>
      <c r="Q83" s="89"/>
      <c r="R83" s="89"/>
      <c r="S83" s="89"/>
      <c r="T83" s="89"/>
      <c r="U83" s="89"/>
    </row>
    <row r="84" spans="1:21" ht="22.5" x14ac:dyDescent="0.2">
      <c r="A84" s="106">
        <v>54</v>
      </c>
      <c r="B84" s="107" t="s">
        <v>150</v>
      </c>
      <c r="C84" s="108" t="s">
        <v>170</v>
      </c>
      <c r="D84" s="109" t="s">
        <v>1148</v>
      </c>
      <c r="E84" s="110">
        <v>290.96600000000001</v>
      </c>
      <c r="F84" s="111" t="s">
        <v>70</v>
      </c>
      <c r="G84" s="151">
        <v>0</v>
      </c>
      <c r="H84" s="112">
        <f t="shared" si="7"/>
        <v>0</v>
      </c>
      <c r="I84" s="89"/>
      <c r="J84" s="89"/>
      <c r="K84" s="89"/>
      <c r="L84" s="89"/>
      <c r="O84" s="89"/>
      <c r="P84" s="89"/>
      <c r="Q84" s="89"/>
      <c r="R84" s="89"/>
      <c r="S84" s="89"/>
      <c r="T84" s="89"/>
      <c r="U84" s="89"/>
    </row>
    <row r="85" spans="1:21" x14ac:dyDescent="0.2">
      <c r="A85" s="106">
        <v>55</v>
      </c>
      <c r="B85" s="107" t="s">
        <v>150</v>
      </c>
      <c r="C85" s="108" t="s">
        <v>171</v>
      </c>
      <c r="D85" s="109" t="s">
        <v>1149</v>
      </c>
      <c r="E85" s="110">
        <v>290.96600000000001</v>
      </c>
      <c r="F85" s="111" t="s">
        <v>70</v>
      </c>
      <c r="G85" s="151">
        <v>0</v>
      </c>
      <c r="H85" s="112">
        <f t="shared" si="7"/>
        <v>0</v>
      </c>
      <c r="I85" s="89"/>
      <c r="J85" s="89"/>
      <c r="K85" s="89"/>
      <c r="L85" s="89"/>
      <c r="O85" s="89"/>
      <c r="P85" s="89"/>
      <c r="Q85" s="89"/>
      <c r="R85" s="89"/>
      <c r="S85" s="89"/>
      <c r="T85" s="89"/>
      <c r="U85" s="89"/>
    </row>
    <row r="86" spans="1:21" ht="12.75" customHeight="1" x14ac:dyDescent="0.2">
      <c r="A86" s="106">
        <v>56</v>
      </c>
      <c r="B86" s="107" t="s">
        <v>160</v>
      </c>
      <c r="C86" s="108" t="s">
        <v>172</v>
      </c>
      <c r="D86" s="109" t="s">
        <v>173</v>
      </c>
      <c r="E86" s="110">
        <v>277.11</v>
      </c>
      <c r="F86" s="111" t="s">
        <v>70</v>
      </c>
      <c r="G86" s="151">
        <v>0</v>
      </c>
      <c r="H86" s="112">
        <f t="shared" si="7"/>
        <v>0</v>
      </c>
      <c r="I86" s="89"/>
      <c r="J86" s="89"/>
      <c r="K86" s="89"/>
      <c r="L86" s="89"/>
      <c r="O86" s="89"/>
      <c r="P86" s="89"/>
      <c r="Q86" s="89"/>
      <c r="R86" s="89"/>
      <c r="S86" s="89"/>
      <c r="T86" s="89"/>
      <c r="U86" s="89"/>
    </row>
    <row r="87" spans="1:21" x14ac:dyDescent="0.2">
      <c r="A87" s="106">
        <v>57</v>
      </c>
      <c r="B87" s="107" t="s">
        <v>150</v>
      </c>
      <c r="C87" s="108" t="s">
        <v>174</v>
      </c>
      <c r="D87" s="109" t="s">
        <v>175</v>
      </c>
      <c r="E87" s="110">
        <v>19.398</v>
      </c>
      <c r="F87" s="111" t="s">
        <v>42</v>
      </c>
      <c r="G87" s="151">
        <v>0</v>
      </c>
      <c r="H87" s="112">
        <f t="shared" si="7"/>
        <v>0</v>
      </c>
      <c r="I87" s="89"/>
      <c r="J87" s="89"/>
      <c r="K87" s="89"/>
      <c r="L87" s="89"/>
      <c r="O87" s="89"/>
      <c r="P87" s="89"/>
      <c r="Q87" s="89"/>
      <c r="R87" s="89"/>
      <c r="S87" s="89"/>
      <c r="T87" s="89"/>
      <c r="U87" s="89"/>
    </row>
    <row r="88" spans="1:21" x14ac:dyDescent="0.2">
      <c r="A88" s="106">
        <v>58</v>
      </c>
      <c r="B88" s="107" t="s">
        <v>160</v>
      </c>
      <c r="C88" s="108" t="s">
        <v>176</v>
      </c>
      <c r="D88" s="109" t="s">
        <v>177</v>
      </c>
      <c r="E88" s="110">
        <v>277.11</v>
      </c>
      <c r="F88" s="111" t="s">
        <v>70</v>
      </c>
      <c r="G88" s="151">
        <v>0</v>
      </c>
      <c r="H88" s="112">
        <f t="shared" si="7"/>
        <v>0</v>
      </c>
      <c r="I88" s="89"/>
      <c r="J88" s="89"/>
      <c r="K88" s="89"/>
      <c r="L88" s="89"/>
      <c r="O88" s="89"/>
      <c r="P88" s="89"/>
      <c r="Q88" s="89"/>
      <c r="R88" s="89"/>
      <c r="S88" s="89"/>
      <c r="T88" s="89"/>
      <c r="U88" s="89"/>
    </row>
    <row r="89" spans="1:21" x14ac:dyDescent="0.2">
      <c r="A89" s="106">
        <v>59</v>
      </c>
      <c r="B89" s="107" t="s">
        <v>150</v>
      </c>
      <c r="C89" s="108" t="s">
        <v>178</v>
      </c>
      <c r="D89" s="109" t="s">
        <v>1150</v>
      </c>
      <c r="E89" s="110">
        <v>304.82100000000003</v>
      </c>
      <c r="F89" s="111" t="s">
        <v>70</v>
      </c>
      <c r="G89" s="151">
        <v>0</v>
      </c>
      <c r="H89" s="112">
        <f t="shared" si="7"/>
        <v>0</v>
      </c>
      <c r="I89" s="89"/>
      <c r="J89" s="89"/>
      <c r="K89" s="89"/>
      <c r="L89" s="89"/>
      <c r="O89" s="89"/>
      <c r="P89" s="89"/>
      <c r="Q89" s="89"/>
      <c r="R89" s="89"/>
      <c r="S89" s="89"/>
      <c r="T89" s="89"/>
      <c r="U89" s="89"/>
    </row>
    <row r="90" spans="1:21" ht="22.5" x14ac:dyDescent="0.2">
      <c r="A90" s="106">
        <v>60</v>
      </c>
      <c r="B90" s="107" t="s">
        <v>160</v>
      </c>
      <c r="C90" s="108" t="s">
        <v>179</v>
      </c>
      <c r="D90" s="109" t="s">
        <v>180</v>
      </c>
      <c r="E90" s="110">
        <f>SUM(H79:H89)/100</f>
        <v>0</v>
      </c>
      <c r="F90" s="111" t="s">
        <v>36</v>
      </c>
      <c r="G90" s="151">
        <v>0</v>
      </c>
      <c r="H90" s="112">
        <f t="shared" si="7"/>
        <v>0</v>
      </c>
      <c r="I90" s="89"/>
      <c r="J90" s="89"/>
      <c r="K90" s="89"/>
      <c r="L90" s="89"/>
      <c r="O90" s="89"/>
      <c r="P90" s="89"/>
      <c r="Q90" s="89"/>
      <c r="R90" s="89"/>
      <c r="S90" s="89"/>
      <c r="T90" s="89"/>
      <c r="U90" s="89"/>
    </row>
    <row r="91" spans="1:21" ht="12.75" x14ac:dyDescent="0.2">
      <c r="A91" s="102"/>
      <c r="B91" s="103"/>
      <c r="C91" s="103"/>
      <c r="D91" s="113" t="s">
        <v>181</v>
      </c>
      <c r="E91" s="114"/>
      <c r="F91" s="103"/>
      <c r="G91" s="103"/>
      <c r="H91" s="112">
        <f>SUM(H79:H90)</f>
        <v>0</v>
      </c>
      <c r="I91" s="89"/>
      <c r="J91" s="89"/>
      <c r="K91" s="89"/>
      <c r="L91" s="89"/>
      <c r="O91" s="89"/>
      <c r="P91" s="89"/>
      <c r="Q91" s="89"/>
      <c r="R91" s="89"/>
      <c r="S91" s="89"/>
      <c r="T91" s="89"/>
      <c r="U91" s="89"/>
    </row>
    <row r="92" spans="1:21" ht="12.75" x14ac:dyDescent="0.2">
      <c r="A92" s="102"/>
      <c r="B92" s="103"/>
      <c r="C92" s="103"/>
      <c r="D92" s="113" t="s">
        <v>182</v>
      </c>
      <c r="E92" s="114"/>
      <c r="F92" s="103"/>
      <c r="G92" s="103"/>
      <c r="H92" s="112">
        <f>H91+H77+H70</f>
        <v>0</v>
      </c>
      <c r="I92" s="89"/>
      <c r="J92" s="89"/>
      <c r="K92" s="89"/>
      <c r="L92" s="89"/>
      <c r="O92" s="89"/>
      <c r="P92" s="89"/>
      <c r="Q92" s="89"/>
      <c r="R92" s="89"/>
      <c r="S92" s="89"/>
      <c r="T92" s="89"/>
      <c r="U92" s="89"/>
    </row>
    <row r="93" spans="1:21" ht="12.75" x14ac:dyDescent="0.2">
      <c r="A93" s="102"/>
      <c r="B93" s="103"/>
      <c r="C93" s="103"/>
      <c r="D93" s="104" t="s">
        <v>183</v>
      </c>
      <c r="E93" s="103"/>
      <c r="F93" s="103"/>
      <c r="G93" s="103"/>
      <c r="H93" s="105"/>
      <c r="I93" s="89"/>
      <c r="J93" s="89"/>
      <c r="K93" s="89"/>
      <c r="L93" s="89"/>
      <c r="O93" s="89"/>
      <c r="P93" s="89"/>
      <c r="Q93" s="89"/>
      <c r="R93" s="89"/>
      <c r="S93" s="89"/>
      <c r="T93" s="89"/>
      <c r="U93" s="89"/>
    </row>
    <row r="94" spans="1:21" ht="12.75" x14ac:dyDescent="0.2">
      <c r="A94" s="102"/>
      <c r="B94" s="103"/>
      <c r="C94" s="103"/>
      <c r="D94" s="104" t="s">
        <v>184</v>
      </c>
      <c r="E94" s="103"/>
      <c r="F94" s="103"/>
      <c r="G94" s="103"/>
      <c r="H94" s="105"/>
      <c r="I94" s="89"/>
      <c r="J94" s="89"/>
      <c r="K94" s="89"/>
      <c r="L94" s="89"/>
      <c r="O94" s="89"/>
      <c r="P94" s="89"/>
      <c r="Q94" s="89"/>
      <c r="R94" s="89"/>
      <c r="S94" s="89"/>
      <c r="T94" s="89"/>
      <c r="U94" s="89"/>
    </row>
    <row r="95" spans="1:21" x14ac:dyDescent="0.2">
      <c r="A95" s="106">
        <v>61</v>
      </c>
      <c r="B95" s="107" t="s">
        <v>185</v>
      </c>
      <c r="C95" s="108" t="s">
        <v>186</v>
      </c>
      <c r="D95" s="109" t="s">
        <v>187</v>
      </c>
      <c r="E95" s="110">
        <v>3</v>
      </c>
      <c r="F95" s="111" t="s">
        <v>188</v>
      </c>
      <c r="G95" s="151">
        <v>0</v>
      </c>
      <c r="H95" s="112">
        <f>ROUND(E95*G95,2)</f>
        <v>0</v>
      </c>
      <c r="I95" s="89"/>
      <c r="J95" s="89"/>
      <c r="K95" s="89"/>
      <c r="L95" s="89"/>
      <c r="O95" s="89"/>
      <c r="P95" s="89"/>
      <c r="Q95" s="89"/>
      <c r="R95" s="89"/>
      <c r="S95" s="89"/>
      <c r="T95" s="89"/>
      <c r="U95" s="89"/>
    </row>
    <row r="96" spans="1:21" ht="12.75" x14ac:dyDescent="0.2">
      <c r="A96" s="102"/>
      <c r="B96" s="103"/>
      <c r="C96" s="103"/>
      <c r="D96" s="113" t="s">
        <v>189</v>
      </c>
      <c r="E96" s="114"/>
      <c r="F96" s="103"/>
      <c r="G96" s="103"/>
      <c r="H96" s="112">
        <f>H95</f>
        <v>0</v>
      </c>
      <c r="I96" s="89"/>
      <c r="J96" s="89"/>
      <c r="K96" s="89"/>
      <c r="L96" s="89"/>
      <c r="O96" s="89"/>
      <c r="P96" s="89"/>
      <c r="Q96" s="89"/>
      <c r="R96" s="89"/>
      <c r="S96" s="89"/>
      <c r="T96" s="89"/>
      <c r="U96" s="89"/>
    </row>
    <row r="97" spans="1:21" ht="12.75" x14ac:dyDescent="0.2">
      <c r="A97" s="102"/>
      <c r="B97" s="103"/>
      <c r="C97" s="103"/>
      <c r="D97" s="104" t="s">
        <v>190</v>
      </c>
      <c r="E97" s="103"/>
      <c r="F97" s="103"/>
      <c r="G97" s="103"/>
      <c r="H97" s="105"/>
      <c r="I97" s="89"/>
      <c r="J97" s="89"/>
      <c r="K97" s="89"/>
      <c r="L97" s="89"/>
      <c r="O97" s="89"/>
      <c r="P97" s="89"/>
      <c r="Q97" s="89"/>
      <c r="R97" s="89"/>
      <c r="S97" s="89"/>
      <c r="T97" s="89"/>
      <c r="U97" s="89"/>
    </row>
    <row r="98" spans="1:21" ht="22.5" x14ac:dyDescent="0.2">
      <c r="A98" s="106">
        <v>62</v>
      </c>
      <c r="B98" s="107" t="s">
        <v>185</v>
      </c>
      <c r="C98" s="108" t="s">
        <v>191</v>
      </c>
      <c r="D98" s="109" t="s">
        <v>1151</v>
      </c>
      <c r="E98" s="110">
        <v>12.5</v>
      </c>
      <c r="F98" s="111" t="s">
        <v>70</v>
      </c>
      <c r="G98" s="151">
        <v>0</v>
      </c>
      <c r="H98" s="112">
        <f t="shared" ref="H98:H99" si="8">ROUND(E98*G98,2)</f>
        <v>0</v>
      </c>
      <c r="I98" s="89"/>
      <c r="J98" s="89"/>
      <c r="K98" s="89"/>
      <c r="L98" s="89"/>
      <c r="O98" s="89"/>
      <c r="P98" s="89"/>
      <c r="Q98" s="89"/>
      <c r="R98" s="89"/>
      <c r="S98" s="89"/>
      <c r="T98" s="89"/>
      <c r="U98" s="89"/>
    </row>
    <row r="99" spans="1:21" ht="22.5" x14ac:dyDescent="0.2">
      <c r="A99" s="106">
        <v>63</v>
      </c>
      <c r="B99" s="107" t="s">
        <v>185</v>
      </c>
      <c r="C99" s="108" t="s">
        <v>192</v>
      </c>
      <c r="D99" s="109" t="s">
        <v>193</v>
      </c>
      <c r="E99" s="110">
        <f>SUM(H98)/100</f>
        <v>0</v>
      </c>
      <c r="F99" s="111" t="s">
        <v>36</v>
      </c>
      <c r="G99" s="151">
        <v>0</v>
      </c>
      <c r="H99" s="112">
        <f t="shared" si="8"/>
        <v>0</v>
      </c>
      <c r="I99" s="89"/>
      <c r="J99" s="89"/>
      <c r="K99" s="89"/>
      <c r="L99" s="89"/>
      <c r="O99" s="89"/>
      <c r="P99" s="89"/>
      <c r="Q99" s="89"/>
      <c r="R99" s="89"/>
      <c r="S99" s="89"/>
      <c r="T99" s="89"/>
      <c r="U99" s="89"/>
    </row>
    <row r="100" spans="1:21" ht="12.75" x14ac:dyDescent="0.2">
      <c r="A100" s="102"/>
      <c r="B100" s="103"/>
      <c r="C100" s="103"/>
      <c r="D100" s="113" t="s">
        <v>194</v>
      </c>
      <c r="E100" s="114"/>
      <c r="F100" s="103"/>
      <c r="G100" s="103"/>
      <c r="H100" s="112">
        <f>SUM(H98:H99)</f>
        <v>0</v>
      </c>
      <c r="I100" s="89"/>
      <c r="J100" s="89"/>
      <c r="K100" s="89"/>
      <c r="L100" s="89"/>
      <c r="O100" s="89"/>
      <c r="P100" s="89"/>
      <c r="Q100" s="89"/>
      <c r="R100" s="89"/>
      <c r="S100" s="89"/>
      <c r="T100" s="89"/>
      <c r="U100" s="89"/>
    </row>
    <row r="101" spans="1:21" ht="22.5" x14ac:dyDescent="0.2">
      <c r="A101" s="102"/>
      <c r="B101" s="103"/>
      <c r="C101" s="103"/>
      <c r="D101" s="113" t="s">
        <v>195</v>
      </c>
      <c r="E101" s="114"/>
      <c r="F101" s="103"/>
      <c r="G101" s="103"/>
      <c r="H101" s="112">
        <f>H100+H96</f>
        <v>0</v>
      </c>
      <c r="I101" s="89"/>
      <c r="J101" s="89"/>
      <c r="K101" s="89"/>
      <c r="L101" s="89"/>
      <c r="O101" s="89"/>
      <c r="P101" s="89"/>
      <c r="Q101" s="89"/>
      <c r="R101" s="89"/>
      <c r="S101" s="89"/>
      <c r="T101" s="89"/>
      <c r="U101" s="89"/>
    </row>
    <row r="102" spans="1:21" ht="12.75" x14ac:dyDescent="0.2">
      <c r="A102" s="102"/>
      <c r="B102" s="103"/>
      <c r="C102" s="103"/>
      <c r="D102" s="104" t="s">
        <v>196</v>
      </c>
      <c r="E102" s="103"/>
      <c r="F102" s="103"/>
      <c r="G102" s="103"/>
      <c r="H102" s="105"/>
      <c r="I102" s="89"/>
      <c r="J102" s="89"/>
      <c r="K102" s="89"/>
      <c r="L102" s="89"/>
      <c r="O102" s="89"/>
      <c r="P102" s="89"/>
      <c r="Q102" s="89"/>
      <c r="R102" s="89"/>
      <c r="S102" s="89"/>
      <c r="T102" s="89"/>
      <c r="U102" s="89"/>
    </row>
    <row r="103" spans="1:21" ht="12.75" x14ac:dyDescent="0.2">
      <c r="A103" s="102"/>
      <c r="B103" s="103"/>
      <c r="C103" s="103"/>
      <c r="D103" s="104" t="s">
        <v>197</v>
      </c>
      <c r="E103" s="103"/>
      <c r="F103" s="103"/>
      <c r="G103" s="103"/>
      <c r="H103" s="105"/>
      <c r="I103" s="89"/>
      <c r="J103" s="89"/>
      <c r="K103" s="89"/>
      <c r="L103" s="89"/>
      <c r="O103" s="89"/>
      <c r="P103" s="89"/>
      <c r="Q103" s="89"/>
      <c r="R103" s="89"/>
      <c r="S103" s="89"/>
      <c r="T103" s="89"/>
      <c r="U103" s="89"/>
    </row>
    <row r="104" spans="1:21" ht="22.5" x14ac:dyDescent="0.2">
      <c r="A104" s="106">
        <v>64</v>
      </c>
      <c r="B104" s="107" t="s">
        <v>198</v>
      </c>
      <c r="C104" s="108" t="s">
        <v>199</v>
      </c>
      <c r="D104" s="109" t="s">
        <v>200</v>
      </c>
      <c r="E104" s="110">
        <v>233.28</v>
      </c>
      <c r="F104" s="111" t="s">
        <v>70</v>
      </c>
      <c r="G104" s="151">
        <v>0</v>
      </c>
      <c r="H104" s="112">
        <f t="shared" ref="H104:H108" si="9">ROUND(E104*G104,2)</f>
        <v>0</v>
      </c>
      <c r="I104" s="89"/>
      <c r="J104" s="89"/>
      <c r="K104" s="89"/>
      <c r="L104" s="89"/>
      <c r="O104" s="89"/>
      <c r="P104" s="89"/>
      <c r="Q104" s="89"/>
      <c r="R104" s="89"/>
      <c r="S104" s="89"/>
      <c r="T104" s="89"/>
      <c r="U104" s="89"/>
    </row>
    <row r="105" spans="1:21" ht="22.5" x14ac:dyDescent="0.2">
      <c r="A105" s="106">
        <v>65</v>
      </c>
      <c r="B105" s="107" t="s">
        <v>198</v>
      </c>
      <c r="C105" s="108" t="s">
        <v>201</v>
      </c>
      <c r="D105" s="109" t="s">
        <v>202</v>
      </c>
      <c r="E105" s="110">
        <v>17.02</v>
      </c>
      <c r="F105" s="111" t="s">
        <v>70</v>
      </c>
      <c r="G105" s="151">
        <v>0</v>
      </c>
      <c r="H105" s="112">
        <f t="shared" si="9"/>
        <v>0</v>
      </c>
      <c r="I105" s="89"/>
      <c r="J105" s="89"/>
      <c r="K105" s="89"/>
      <c r="L105" s="89"/>
      <c r="O105" s="89"/>
      <c r="P105" s="89"/>
      <c r="Q105" s="89"/>
      <c r="R105" s="89"/>
      <c r="S105" s="89"/>
      <c r="T105" s="89"/>
      <c r="U105" s="89"/>
    </row>
    <row r="106" spans="1:21" ht="22.5" x14ac:dyDescent="0.2">
      <c r="A106" s="106">
        <v>66</v>
      </c>
      <c r="B106" s="107" t="s">
        <v>198</v>
      </c>
      <c r="C106" s="108" t="s">
        <v>203</v>
      </c>
      <c r="D106" s="109" t="s">
        <v>204</v>
      </c>
      <c r="E106" s="110">
        <v>264.51</v>
      </c>
      <c r="F106" s="111" t="s">
        <v>70</v>
      </c>
      <c r="G106" s="151">
        <v>0</v>
      </c>
      <c r="H106" s="112">
        <f t="shared" si="9"/>
        <v>0</v>
      </c>
      <c r="I106" s="89"/>
      <c r="J106" s="89"/>
      <c r="K106" s="89"/>
      <c r="L106" s="89"/>
      <c r="O106" s="89"/>
      <c r="P106" s="89"/>
      <c r="Q106" s="89"/>
      <c r="R106" s="89"/>
      <c r="S106" s="89"/>
      <c r="T106" s="89"/>
      <c r="U106" s="89"/>
    </row>
    <row r="107" spans="1:21" ht="22.5" x14ac:dyDescent="0.2">
      <c r="A107" s="106">
        <v>67</v>
      </c>
      <c r="B107" s="107" t="s">
        <v>198</v>
      </c>
      <c r="C107" s="108" t="s">
        <v>205</v>
      </c>
      <c r="D107" s="109" t="s">
        <v>206</v>
      </c>
      <c r="E107" s="110">
        <v>5</v>
      </c>
      <c r="F107" s="111" t="s">
        <v>89</v>
      </c>
      <c r="G107" s="151">
        <v>0</v>
      </c>
      <c r="H107" s="112">
        <f t="shared" si="9"/>
        <v>0</v>
      </c>
      <c r="I107" s="89"/>
      <c r="J107" s="89"/>
      <c r="K107" s="89"/>
      <c r="L107" s="89"/>
      <c r="O107" s="89"/>
      <c r="P107" s="89"/>
      <c r="Q107" s="89"/>
      <c r="R107" s="89"/>
      <c r="S107" s="89"/>
      <c r="T107" s="89"/>
      <c r="U107" s="89"/>
    </row>
    <row r="108" spans="1:21" ht="22.5" x14ac:dyDescent="0.2">
      <c r="A108" s="106">
        <v>68</v>
      </c>
      <c r="B108" s="107" t="s">
        <v>198</v>
      </c>
      <c r="C108" s="108" t="s">
        <v>207</v>
      </c>
      <c r="D108" s="109" t="s">
        <v>208</v>
      </c>
      <c r="E108" s="110">
        <f>SUM(H104:H107)/100</f>
        <v>0</v>
      </c>
      <c r="F108" s="111" t="s">
        <v>36</v>
      </c>
      <c r="G108" s="151">
        <v>0</v>
      </c>
      <c r="H108" s="112">
        <f t="shared" si="9"/>
        <v>0</v>
      </c>
      <c r="I108" s="89"/>
      <c r="J108" s="89"/>
      <c r="K108" s="89"/>
      <c r="L108" s="89"/>
      <c r="O108" s="89"/>
      <c r="P108" s="89"/>
      <c r="Q108" s="89"/>
      <c r="R108" s="89"/>
      <c r="S108" s="89"/>
      <c r="T108" s="89"/>
      <c r="U108" s="89"/>
    </row>
    <row r="109" spans="1:21" ht="12.75" x14ac:dyDescent="0.2">
      <c r="A109" s="102"/>
      <c r="B109" s="103"/>
      <c r="C109" s="103"/>
      <c r="D109" s="113" t="s">
        <v>209</v>
      </c>
      <c r="E109" s="114"/>
      <c r="F109" s="103"/>
      <c r="G109" s="103"/>
      <c r="H109" s="112">
        <f>SUM(H104:H108)</f>
        <v>0</v>
      </c>
      <c r="I109" s="89"/>
      <c r="J109" s="89"/>
      <c r="K109" s="89"/>
      <c r="L109" s="89"/>
      <c r="O109" s="89"/>
      <c r="P109" s="89"/>
      <c r="Q109" s="89"/>
      <c r="R109" s="89"/>
      <c r="S109" s="89"/>
      <c r="T109" s="89"/>
      <c r="U109" s="89"/>
    </row>
    <row r="110" spans="1:21" ht="12.75" x14ac:dyDescent="0.2">
      <c r="A110" s="102"/>
      <c r="B110" s="103"/>
      <c r="C110" s="103"/>
      <c r="D110" s="104" t="s">
        <v>210</v>
      </c>
      <c r="E110" s="103"/>
      <c r="F110" s="103"/>
      <c r="G110" s="103"/>
      <c r="H110" s="105"/>
      <c r="I110" s="89"/>
      <c r="J110" s="89"/>
      <c r="K110" s="89"/>
      <c r="L110" s="89"/>
      <c r="O110" s="89"/>
      <c r="P110" s="89"/>
      <c r="Q110" s="89"/>
      <c r="R110" s="89"/>
      <c r="S110" s="89"/>
      <c r="T110" s="89"/>
      <c r="U110" s="89"/>
    </row>
    <row r="111" spans="1:21" x14ac:dyDescent="0.2">
      <c r="A111" s="106">
        <v>69</v>
      </c>
      <c r="B111" s="107" t="s">
        <v>211</v>
      </c>
      <c r="C111" s="108" t="s">
        <v>212</v>
      </c>
      <c r="D111" s="109" t="s">
        <v>213</v>
      </c>
      <c r="E111" s="110">
        <v>5</v>
      </c>
      <c r="F111" s="111" t="s">
        <v>89</v>
      </c>
      <c r="G111" s="151">
        <v>0</v>
      </c>
      <c r="H111" s="112">
        <f t="shared" ref="H111:H113" si="10">ROUND(E111*G111,2)</f>
        <v>0</v>
      </c>
      <c r="I111" s="89"/>
      <c r="J111" s="89"/>
      <c r="K111" s="89"/>
      <c r="L111" s="89"/>
      <c r="O111" s="89"/>
      <c r="P111" s="89"/>
      <c r="Q111" s="89"/>
      <c r="R111" s="89"/>
      <c r="S111" s="89"/>
      <c r="T111" s="89"/>
      <c r="U111" s="89"/>
    </row>
    <row r="112" spans="1:21" ht="22.5" x14ac:dyDescent="0.2">
      <c r="A112" s="106">
        <v>70</v>
      </c>
      <c r="B112" s="107" t="s">
        <v>150</v>
      </c>
      <c r="C112" s="108" t="s">
        <v>214</v>
      </c>
      <c r="D112" s="109" t="s">
        <v>215</v>
      </c>
      <c r="E112" s="110">
        <v>5</v>
      </c>
      <c r="F112" s="111" t="s">
        <v>89</v>
      </c>
      <c r="G112" s="151">
        <v>0</v>
      </c>
      <c r="H112" s="112">
        <f t="shared" si="10"/>
        <v>0</v>
      </c>
      <c r="I112" s="89"/>
      <c r="J112" s="89"/>
      <c r="K112" s="89"/>
      <c r="L112" s="89"/>
      <c r="O112" s="89"/>
      <c r="P112" s="89"/>
      <c r="Q112" s="89"/>
      <c r="R112" s="89"/>
      <c r="S112" s="89"/>
      <c r="T112" s="89"/>
      <c r="U112" s="89"/>
    </row>
    <row r="113" spans="1:21" ht="22.5" x14ac:dyDescent="0.2">
      <c r="A113" s="106">
        <v>71</v>
      </c>
      <c r="B113" s="107" t="s">
        <v>211</v>
      </c>
      <c r="C113" s="108" t="s">
        <v>216</v>
      </c>
      <c r="D113" s="109" t="s">
        <v>217</v>
      </c>
      <c r="E113" s="110">
        <f>SUM(H111:H112)/100</f>
        <v>0</v>
      </c>
      <c r="F113" s="111" t="s">
        <v>36</v>
      </c>
      <c r="G113" s="151">
        <v>0</v>
      </c>
      <c r="H113" s="112">
        <f t="shared" si="10"/>
        <v>0</v>
      </c>
      <c r="I113" s="89"/>
      <c r="J113" s="89"/>
      <c r="K113" s="89"/>
      <c r="L113" s="89"/>
      <c r="O113" s="89"/>
      <c r="P113" s="89"/>
      <c r="Q113" s="89"/>
      <c r="R113" s="89"/>
      <c r="S113" s="89"/>
      <c r="T113" s="89"/>
      <c r="U113" s="89"/>
    </row>
    <row r="114" spans="1:21" ht="12.75" x14ac:dyDescent="0.2">
      <c r="A114" s="102"/>
      <c r="B114" s="103"/>
      <c r="C114" s="103"/>
      <c r="D114" s="113" t="s">
        <v>218</v>
      </c>
      <c r="E114" s="114"/>
      <c r="F114" s="103"/>
      <c r="G114" s="103"/>
      <c r="H114" s="112">
        <f>SUM(H111:H113)</f>
        <v>0</v>
      </c>
      <c r="I114" s="89"/>
      <c r="J114" s="89"/>
      <c r="K114" s="89"/>
      <c r="L114" s="89"/>
      <c r="O114" s="89"/>
      <c r="P114" s="89"/>
      <c r="Q114" s="89"/>
      <c r="R114" s="89"/>
      <c r="S114" s="89"/>
      <c r="T114" s="89"/>
      <c r="U114" s="89"/>
    </row>
    <row r="115" spans="1:21" ht="12.75" x14ac:dyDescent="0.2">
      <c r="A115" s="102"/>
      <c r="B115" s="103"/>
      <c r="C115" s="103"/>
      <c r="D115" s="104" t="s">
        <v>219</v>
      </c>
      <c r="E115" s="103"/>
      <c r="F115" s="103"/>
      <c r="G115" s="103"/>
      <c r="H115" s="105"/>
      <c r="I115" s="89"/>
      <c r="J115" s="89"/>
      <c r="K115" s="89"/>
      <c r="L115" s="89"/>
      <c r="O115" s="89"/>
      <c r="P115" s="89"/>
      <c r="Q115" s="89"/>
      <c r="R115" s="89"/>
      <c r="S115" s="89"/>
      <c r="T115" s="89"/>
      <c r="U115" s="89"/>
    </row>
    <row r="116" spans="1:21" ht="22.5" x14ac:dyDescent="0.2">
      <c r="A116" s="106">
        <v>72</v>
      </c>
      <c r="B116" s="107" t="s">
        <v>220</v>
      </c>
      <c r="C116" s="108" t="s">
        <v>221</v>
      </c>
      <c r="D116" s="109" t="s">
        <v>222</v>
      </c>
      <c r="E116" s="110">
        <v>65.775000000000006</v>
      </c>
      <c r="F116" s="111" t="s">
        <v>70</v>
      </c>
      <c r="G116" s="151">
        <v>0</v>
      </c>
      <c r="H116" s="112">
        <f t="shared" ref="H116:H127" si="11">ROUND(E116*G116,2)</f>
        <v>0</v>
      </c>
      <c r="I116" s="89"/>
      <c r="J116" s="89"/>
      <c r="K116" s="89"/>
      <c r="L116" s="89"/>
      <c r="O116" s="89"/>
      <c r="P116" s="89"/>
      <c r="Q116" s="89"/>
      <c r="R116" s="89"/>
      <c r="S116" s="89"/>
      <c r="T116" s="89"/>
      <c r="U116" s="89"/>
    </row>
    <row r="117" spans="1:21" ht="22.5" x14ac:dyDescent="0.2">
      <c r="A117" s="106">
        <v>73</v>
      </c>
      <c r="B117" s="107" t="s">
        <v>220</v>
      </c>
      <c r="C117" s="108" t="s">
        <v>223</v>
      </c>
      <c r="D117" s="109" t="s">
        <v>224</v>
      </c>
      <c r="E117" s="110">
        <v>18</v>
      </c>
      <c r="F117" s="111" t="s">
        <v>70</v>
      </c>
      <c r="G117" s="151">
        <v>0</v>
      </c>
      <c r="H117" s="112">
        <f t="shared" si="11"/>
        <v>0</v>
      </c>
      <c r="I117" s="89"/>
      <c r="J117" s="89"/>
      <c r="K117" s="89"/>
      <c r="L117" s="89"/>
      <c r="O117" s="89"/>
      <c r="P117" s="89"/>
      <c r="Q117" s="89"/>
      <c r="R117" s="89"/>
      <c r="S117" s="89"/>
      <c r="T117" s="89"/>
      <c r="U117" s="89"/>
    </row>
    <row r="118" spans="1:21" ht="12.75" customHeight="1" x14ac:dyDescent="0.2">
      <c r="A118" s="106">
        <v>74</v>
      </c>
      <c r="B118" s="107" t="s">
        <v>220</v>
      </c>
      <c r="C118" s="108" t="s">
        <v>225</v>
      </c>
      <c r="D118" s="109" t="s">
        <v>226</v>
      </c>
      <c r="E118" s="110">
        <v>277.11</v>
      </c>
      <c r="F118" s="111" t="s">
        <v>70</v>
      </c>
      <c r="G118" s="151">
        <v>0</v>
      </c>
      <c r="H118" s="112">
        <f t="shared" si="11"/>
        <v>0</v>
      </c>
      <c r="I118" s="89"/>
      <c r="J118" s="89"/>
      <c r="K118" s="89"/>
      <c r="L118" s="89"/>
      <c r="O118" s="89"/>
      <c r="P118" s="89"/>
      <c r="Q118" s="89"/>
      <c r="R118" s="89"/>
      <c r="S118" s="89"/>
      <c r="T118" s="89"/>
      <c r="U118" s="89"/>
    </row>
    <row r="119" spans="1:21" x14ac:dyDescent="0.2">
      <c r="A119" s="106">
        <v>75</v>
      </c>
      <c r="B119" s="107" t="s">
        <v>150</v>
      </c>
      <c r="C119" s="108" t="s">
        <v>227</v>
      </c>
      <c r="D119" s="109" t="s">
        <v>228</v>
      </c>
      <c r="E119" s="110">
        <v>318.67700000000002</v>
      </c>
      <c r="F119" s="111" t="s">
        <v>70</v>
      </c>
      <c r="G119" s="151">
        <v>0</v>
      </c>
      <c r="H119" s="112">
        <f t="shared" si="11"/>
        <v>0</v>
      </c>
      <c r="I119" s="89"/>
      <c r="J119" s="89"/>
      <c r="K119" s="89"/>
      <c r="L119" s="89"/>
      <c r="O119" s="89"/>
      <c r="P119" s="89"/>
      <c r="Q119" s="89"/>
      <c r="R119" s="89"/>
      <c r="S119" s="89"/>
      <c r="T119" s="89"/>
      <c r="U119" s="89"/>
    </row>
    <row r="120" spans="1:21" ht="33.75" x14ac:dyDescent="0.2">
      <c r="A120" s="106">
        <v>76</v>
      </c>
      <c r="B120" s="107" t="s">
        <v>220</v>
      </c>
      <c r="C120" s="108" t="s">
        <v>229</v>
      </c>
      <c r="D120" s="109" t="s">
        <v>230</v>
      </c>
      <c r="E120" s="110">
        <v>251.33</v>
      </c>
      <c r="F120" s="111" t="s">
        <v>70</v>
      </c>
      <c r="G120" s="151">
        <v>0</v>
      </c>
      <c r="H120" s="112">
        <f t="shared" si="11"/>
        <v>0</v>
      </c>
      <c r="I120" s="89"/>
      <c r="J120" s="89"/>
      <c r="K120" s="89"/>
      <c r="L120" s="89"/>
      <c r="O120" s="89"/>
      <c r="P120" s="89"/>
      <c r="Q120" s="89"/>
      <c r="R120" s="89"/>
      <c r="S120" s="89"/>
      <c r="T120" s="89"/>
      <c r="U120" s="89"/>
    </row>
    <row r="121" spans="1:21" ht="22.5" x14ac:dyDescent="0.2">
      <c r="A121" s="106">
        <v>77</v>
      </c>
      <c r="B121" s="107" t="s">
        <v>150</v>
      </c>
      <c r="C121" s="108" t="s">
        <v>231</v>
      </c>
      <c r="D121" s="109" t="s">
        <v>232</v>
      </c>
      <c r="E121" s="110">
        <v>286.60000000000002</v>
      </c>
      <c r="F121" s="111" t="s">
        <v>70</v>
      </c>
      <c r="G121" s="151">
        <v>0</v>
      </c>
      <c r="H121" s="112">
        <f t="shared" si="11"/>
        <v>0</v>
      </c>
      <c r="I121" s="89"/>
      <c r="J121" s="89"/>
      <c r="K121" s="89"/>
      <c r="L121" s="89"/>
      <c r="O121" s="89"/>
      <c r="P121" s="89"/>
      <c r="Q121" s="89"/>
      <c r="R121" s="89"/>
      <c r="S121" s="89"/>
      <c r="T121" s="89"/>
      <c r="U121" s="89"/>
    </row>
    <row r="122" spans="1:21" ht="22.5" x14ac:dyDescent="0.2">
      <c r="A122" s="106">
        <v>78</v>
      </c>
      <c r="B122" s="107" t="s">
        <v>220</v>
      </c>
      <c r="C122" s="108" t="s">
        <v>233</v>
      </c>
      <c r="D122" s="109" t="s">
        <v>234</v>
      </c>
      <c r="E122" s="110">
        <v>268.24400000000003</v>
      </c>
      <c r="F122" s="111" t="s">
        <v>235</v>
      </c>
      <c r="G122" s="151">
        <v>0</v>
      </c>
      <c r="H122" s="112">
        <f t="shared" si="11"/>
        <v>0</v>
      </c>
      <c r="I122" s="89"/>
      <c r="J122" s="89"/>
      <c r="K122" s="89"/>
      <c r="L122" s="89"/>
      <c r="O122" s="89"/>
      <c r="P122" s="89"/>
      <c r="Q122" s="89"/>
      <c r="R122" s="89"/>
      <c r="S122" s="89"/>
      <c r="T122" s="89"/>
      <c r="U122" s="89"/>
    </row>
    <row r="123" spans="1:21" ht="22.5" x14ac:dyDescent="0.2">
      <c r="A123" s="106">
        <v>79</v>
      </c>
      <c r="B123" s="107" t="s">
        <v>220</v>
      </c>
      <c r="C123" s="108" t="s">
        <v>236</v>
      </c>
      <c r="D123" s="109" t="s">
        <v>237</v>
      </c>
      <c r="E123" s="110">
        <v>106.31</v>
      </c>
      <c r="F123" s="111" t="s">
        <v>235</v>
      </c>
      <c r="G123" s="151">
        <v>0</v>
      </c>
      <c r="H123" s="112">
        <f t="shared" si="11"/>
        <v>0</v>
      </c>
      <c r="I123" s="89"/>
      <c r="J123" s="89"/>
      <c r="K123" s="89"/>
      <c r="L123" s="89"/>
      <c r="O123" s="89"/>
      <c r="P123" s="89"/>
      <c r="Q123" s="89"/>
      <c r="R123" s="89"/>
      <c r="S123" s="89"/>
      <c r="T123" s="89"/>
      <c r="U123" s="89"/>
    </row>
    <row r="124" spans="1:21" ht="22.5" x14ac:dyDescent="0.2">
      <c r="A124" s="106">
        <v>80</v>
      </c>
      <c r="B124" s="107" t="s">
        <v>220</v>
      </c>
      <c r="C124" s="108" t="s">
        <v>238</v>
      </c>
      <c r="D124" s="109" t="s">
        <v>239</v>
      </c>
      <c r="E124" s="110">
        <v>66.311999999999998</v>
      </c>
      <c r="F124" s="111" t="s">
        <v>70</v>
      </c>
      <c r="G124" s="151">
        <v>0</v>
      </c>
      <c r="H124" s="112">
        <f t="shared" si="11"/>
        <v>0</v>
      </c>
      <c r="I124" s="89"/>
      <c r="J124" s="89"/>
      <c r="K124" s="89"/>
      <c r="L124" s="89"/>
      <c r="O124" s="89"/>
      <c r="P124" s="89"/>
      <c r="Q124" s="89"/>
      <c r="R124" s="89"/>
      <c r="S124" s="89"/>
      <c r="T124" s="89"/>
      <c r="U124" s="89"/>
    </row>
    <row r="125" spans="1:21" ht="22.5" x14ac:dyDescent="0.2">
      <c r="A125" s="106">
        <v>81</v>
      </c>
      <c r="B125" s="107" t="s">
        <v>220</v>
      </c>
      <c r="C125" s="108" t="s">
        <v>240</v>
      </c>
      <c r="D125" s="109" t="s">
        <v>241</v>
      </c>
      <c r="E125" s="110">
        <v>1089.1890000000001</v>
      </c>
      <c r="F125" s="111" t="s">
        <v>242</v>
      </c>
      <c r="G125" s="151">
        <v>0</v>
      </c>
      <c r="H125" s="112">
        <f t="shared" si="11"/>
        <v>0</v>
      </c>
      <c r="I125" s="89"/>
      <c r="J125" s="89"/>
      <c r="K125" s="89"/>
      <c r="L125" s="89"/>
      <c r="O125" s="89"/>
      <c r="P125" s="89"/>
      <c r="Q125" s="89"/>
      <c r="R125" s="89"/>
      <c r="S125" s="89"/>
      <c r="T125" s="89"/>
      <c r="U125" s="89"/>
    </row>
    <row r="126" spans="1:21" ht="22.5" x14ac:dyDescent="0.2">
      <c r="A126" s="106">
        <v>82</v>
      </c>
      <c r="B126" s="107" t="s">
        <v>150</v>
      </c>
      <c r="C126" s="108" t="s">
        <v>243</v>
      </c>
      <c r="D126" s="109" t="s">
        <v>244</v>
      </c>
      <c r="E126" s="110">
        <v>1198.1079999999999</v>
      </c>
      <c r="F126" s="111" t="s">
        <v>242</v>
      </c>
      <c r="G126" s="151">
        <v>0</v>
      </c>
      <c r="H126" s="112">
        <f t="shared" si="11"/>
        <v>0</v>
      </c>
      <c r="I126" s="89"/>
      <c r="J126" s="89"/>
      <c r="K126" s="89"/>
      <c r="L126" s="89"/>
      <c r="O126" s="89"/>
      <c r="P126" s="89"/>
      <c r="Q126" s="89"/>
      <c r="R126" s="89"/>
      <c r="S126" s="89"/>
      <c r="T126" s="89"/>
      <c r="U126" s="89"/>
    </row>
    <row r="127" spans="1:21" ht="22.5" x14ac:dyDescent="0.2">
      <c r="A127" s="106">
        <v>83</v>
      </c>
      <c r="B127" s="107" t="s">
        <v>220</v>
      </c>
      <c r="C127" s="108" t="s">
        <v>245</v>
      </c>
      <c r="D127" s="109" t="s">
        <v>246</v>
      </c>
      <c r="E127" s="110">
        <f>SUM(H116:H126)/100</f>
        <v>0</v>
      </c>
      <c r="F127" s="111" t="s">
        <v>36</v>
      </c>
      <c r="G127" s="151">
        <v>0</v>
      </c>
      <c r="H127" s="112">
        <f t="shared" si="11"/>
        <v>0</v>
      </c>
      <c r="I127" s="89"/>
      <c r="J127" s="89"/>
      <c r="K127" s="89"/>
      <c r="L127" s="89"/>
      <c r="O127" s="89"/>
      <c r="P127" s="89"/>
      <c r="Q127" s="89"/>
      <c r="R127" s="89"/>
      <c r="S127" s="89"/>
      <c r="T127" s="89"/>
      <c r="U127" s="89"/>
    </row>
    <row r="128" spans="1:21" ht="22.5" x14ac:dyDescent="0.2">
      <c r="A128" s="102"/>
      <c r="B128" s="103"/>
      <c r="C128" s="103"/>
      <c r="D128" s="113" t="s">
        <v>247</v>
      </c>
      <c r="E128" s="114"/>
      <c r="F128" s="103"/>
      <c r="G128" s="103"/>
      <c r="H128" s="112">
        <f>SUM(H116:H127)</f>
        <v>0</v>
      </c>
      <c r="I128" s="89"/>
      <c r="J128" s="89"/>
      <c r="K128" s="89"/>
      <c r="L128" s="89"/>
      <c r="O128" s="89"/>
      <c r="P128" s="89"/>
      <c r="Q128" s="89"/>
      <c r="R128" s="89"/>
      <c r="S128" s="89"/>
      <c r="T128" s="89"/>
      <c r="U128" s="89"/>
    </row>
    <row r="129" spans="1:21" ht="12.75" x14ac:dyDescent="0.2">
      <c r="A129" s="102"/>
      <c r="B129" s="103"/>
      <c r="C129" s="103"/>
      <c r="D129" s="113" t="s">
        <v>248</v>
      </c>
      <c r="E129" s="114"/>
      <c r="F129" s="103"/>
      <c r="G129" s="103"/>
      <c r="H129" s="112">
        <f>H128+H114+H109</f>
        <v>0</v>
      </c>
      <c r="I129" s="89"/>
      <c r="J129" s="89"/>
      <c r="K129" s="89"/>
      <c r="L129" s="89"/>
      <c r="O129" s="89"/>
      <c r="P129" s="89"/>
      <c r="Q129" s="89"/>
      <c r="R129" s="89"/>
      <c r="S129" s="89"/>
      <c r="T129" s="89"/>
      <c r="U129" s="89"/>
    </row>
    <row r="130" spans="1:21" ht="12.75" x14ac:dyDescent="0.2">
      <c r="A130" s="102"/>
      <c r="B130" s="103"/>
      <c r="C130" s="103"/>
      <c r="D130" s="104" t="s">
        <v>249</v>
      </c>
      <c r="E130" s="103"/>
      <c r="F130" s="103"/>
      <c r="G130" s="103"/>
      <c r="H130" s="105"/>
      <c r="I130" s="89"/>
      <c r="J130" s="89"/>
      <c r="K130" s="89"/>
      <c r="L130" s="89"/>
      <c r="O130" s="89"/>
      <c r="P130" s="89"/>
      <c r="Q130" s="89"/>
      <c r="R130" s="89"/>
      <c r="S130" s="89"/>
      <c r="T130" s="89"/>
      <c r="U130" s="89"/>
    </row>
    <row r="131" spans="1:21" ht="12.75" x14ac:dyDescent="0.2">
      <c r="A131" s="102"/>
      <c r="B131" s="103"/>
      <c r="C131" s="103"/>
      <c r="D131" s="104" t="s">
        <v>250</v>
      </c>
      <c r="E131" s="103"/>
      <c r="F131" s="103"/>
      <c r="G131" s="103"/>
      <c r="H131" s="105"/>
      <c r="I131" s="89"/>
      <c r="J131" s="89"/>
      <c r="K131" s="89"/>
      <c r="L131" s="89"/>
      <c r="O131" s="89"/>
      <c r="P131" s="89"/>
      <c r="Q131" s="89"/>
      <c r="R131" s="89"/>
      <c r="S131" s="89"/>
      <c r="T131" s="89"/>
      <c r="U131" s="89"/>
    </row>
    <row r="132" spans="1:21" x14ac:dyDescent="0.2">
      <c r="A132" s="106">
        <v>84</v>
      </c>
      <c r="B132" s="107" t="s">
        <v>251</v>
      </c>
      <c r="C132" s="108" t="s">
        <v>252</v>
      </c>
      <c r="D132" s="109" t="s">
        <v>253</v>
      </c>
      <c r="E132" s="110">
        <v>25.29</v>
      </c>
      <c r="F132" s="111" t="s">
        <v>70</v>
      </c>
      <c r="G132" s="151">
        <v>0</v>
      </c>
      <c r="H132" s="112">
        <f t="shared" ref="H132:H135" si="12">ROUND(E132*G132,2)</f>
        <v>0</v>
      </c>
      <c r="I132" s="89"/>
      <c r="J132" s="89"/>
      <c r="K132" s="89"/>
      <c r="L132" s="89"/>
      <c r="O132" s="89"/>
      <c r="P132" s="89"/>
      <c r="Q132" s="89"/>
      <c r="R132" s="89"/>
      <c r="S132" s="89"/>
      <c r="T132" s="89"/>
      <c r="U132" s="89"/>
    </row>
    <row r="133" spans="1:21" ht="22.5" x14ac:dyDescent="0.2">
      <c r="A133" s="106">
        <v>85</v>
      </c>
      <c r="B133" s="107" t="s">
        <v>150</v>
      </c>
      <c r="C133" s="108" t="s">
        <v>254</v>
      </c>
      <c r="D133" s="109" t="s">
        <v>255</v>
      </c>
      <c r="E133" s="110">
        <v>26.555</v>
      </c>
      <c r="F133" s="111" t="s">
        <v>70</v>
      </c>
      <c r="G133" s="151">
        <v>0</v>
      </c>
      <c r="H133" s="112">
        <f t="shared" si="12"/>
        <v>0</v>
      </c>
      <c r="I133" s="89"/>
      <c r="J133" s="89"/>
      <c r="K133" s="89"/>
      <c r="L133" s="89"/>
      <c r="O133" s="89"/>
      <c r="P133" s="89"/>
      <c r="Q133" s="89"/>
      <c r="R133" s="89"/>
      <c r="S133" s="89"/>
      <c r="T133" s="89"/>
      <c r="U133" s="89"/>
    </row>
    <row r="134" spans="1:21" ht="12.75" customHeight="1" x14ac:dyDescent="0.2">
      <c r="A134" s="106">
        <v>86</v>
      </c>
      <c r="B134" s="107" t="s">
        <v>251</v>
      </c>
      <c r="C134" s="108" t="s">
        <v>256</v>
      </c>
      <c r="D134" s="109" t="s">
        <v>257</v>
      </c>
      <c r="E134" s="110">
        <v>6.84</v>
      </c>
      <c r="F134" s="111" t="s">
        <v>70</v>
      </c>
      <c r="G134" s="151">
        <v>0</v>
      </c>
      <c r="H134" s="112">
        <f t="shared" si="12"/>
        <v>0</v>
      </c>
      <c r="I134" s="89"/>
      <c r="J134" s="89"/>
      <c r="K134" s="89"/>
      <c r="L134" s="89"/>
      <c r="O134" s="89"/>
      <c r="P134" s="89"/>
      <c r="Q134" s="89"/>
      <c r="R134" s="89"/>
      <c r="S134" s="89"/>
      <c r="T134" s="89"/>
      <c r="U134" s="89"/>
    </row>
    <row r="135" spans="1:21" ht="22.5" x14ac:dyDescent="0.2">
      <c r="A135" s="106">
        <v>87</v>
      </c>
      <c r="B135" s="107" t="s">
        <v>251</v>
      </c>
      <c r="C135" s="108" t="s">
        <v>258</v>
      </c>
      <c r="D135" s="109" t="s">
        <v>259</v>
      </c>
      <c r="E135" s="110">
        <f>SUM(H132:H134)/100</f>
        <v>0</v>
      </c>
      <c r="F135" s="111" t="s">
        <v>36</v>
      </c>
      <c r="G135" s="151">
        <v>0</v>
      </c>
      <c r="H135" s="112">
        <f t="shared" si="12"/>
        <v>0</v>
      </c>
      <c r="I135" s="89"/>
      <c r="J135" s="89"/>
      <c r="K135" s="89"/>
      <c r="L135" s="89"/>
      <c r="O135" s="89"/>
      <c r="P135" s="89"/>
      <c r="Q135" s="89"/>
      <c r="R135" s="89"/>
      <c r="S135" s="89"/>
      <c r="T135" s="89"/>
      <c r="U135" s="89"/>
    </row>
    <row r="136" spans="1:21" ht="12.75" x14ac:dyDescent="0.2">
      <c r="A136" s="102"/>
      <c r="B136" s="103"/>
      <c r="C136" s="103"/>
      <c r="D136" s="113" t="s">
        <v>260</v>
      </c>
      <c r="E136" s="114"/>
      <c r="F136" s="103"/>
      <c r="G136" s="103"/>
      <c r="H136" s="112">
        <f>SUM(H132:H135)</f>
        <v>0</v>
      </c>
      <c r="I136" s="89"/>
      <c r="J136" s="89"/>
      <c r="K136" s="89"/>
      <c r="L136" s="89"/>
      <c r="O136" s="89"/>
      <c r="P136" s="89"/>
      <c r="Q136" s="89"/>
      <c r="R136" s="89"/>
      <c r="S136" s="89"/>
      <c r="T136" s="89"/>
      <c r="U136" s="89"/>
    </row>
    <row r="137" spans="1:21" ht="12.75" x14ac:dyDescent="0.2">
      <c r="A137" s="102"/>
      <c r="B137" s="103"/>
      <c r="C137" s="103"/>
      <c r="D137" s="104" t="s">
        <v>261</v>
      </c>
      <c r="E137" s="103"/>
      <c r="F137" s="103"/>
      <c r="G137" s="103"/>
      <c r="H137" s="105"/>
      <c r="I137" s="89"/>
      <c r="J137" s="89"/>
      <c r="K137" s="89"/>
      <c r="L137" s="89"/>
      <c r="O137" s="89"/>
      <c r="P137" s="89"/>
      <c r="Q137" s="89"/>
      <c r="R137" s="89"/>
      <c r="S137" s="89"/>
      <c r="T137" s="89"/>
      <c r="U137" s="89"/>
    </row>
    <row r="138" spans="1:21" x14ac:dyDescent="0.2">
      <c r="A138" s="106">
        <v>88</v>
      </c>
      <c r="B138" s="107" t="s">
        <v>262</v>
      </c>
      <c r="C138" s="108" t="s">
        <v>263</v>
      </c>
      <c r="D138" s="109" t="s">
        <v>264</v>
      </c>
      <c r="E138" s="110">
        <v>57.59</v>
      </c>
      <c r="F138" s="111" t="s">
        <v>70</v>
      </c>
      <c r="G138" s="151">
        <v>0</v>
      </c>
      <c r="H138" s="112">
        <f t="shared" ref="H138:H140" si="13">ROUND(E138*G138,2)</f>
        <v>0</v>
      </c>
      <c r="I138" s="89"/>
      <c r="J138" s="89"/>
      <c r="K138" s="89"/>
      <c r="L138" s="89"/>
      <c r="O138" s="89"/>
      <c r="P138" s="89"/>
      <c r="Q138" s="89"/>
      <c r="R138" s="89"/>
      <c r="S138" s="89"/>
      <c r="T138" s="89"/>
      <c r="U138" s="89"/>
    </row>
    <row r="139" spans="1:21" ht="12" customHeight="1" x14ac:dyDescent="0.2">
      <c r="A139" s="106">
        <v>89</v>
      </c>
      <c r="B139" s="107" t="s">
        <v>262</v>
      </c>
      <c r="C139" s="108" t="s">
        <v>265</v>
      </c>
      <c r="D139" s="109" t="s">
        <v>266</v>
      </c>
      <c r="E139" s="110">
        <v>57.59</v>
      </c>
      <c r="F139" s="111" t="s">
        <v>70</v>
      </c>
      <c r="G139" s="151">
        <v>0</v>
      </c>
      <c r="H139" s="112">
        <f t="shared" si="13"/>
        <v>0</v>
      </c>
      <c r="I139" s="89"/>
      <c r="J139" s="89"/>
      <c r="K139" s="89"/>
      <c r="L139" s="89"/>
      <c r="O139" s="89"/>
      <c r="P139" s="89"/>
      <c r="Q139" s="89"/>
      <c r="R139" s="89"/>
      <c r="S139" s="89"/>
      <c r="T139" s="89"/>
      <c r="U139" s="89"/>
    </row>
    <row r="140" spans="1:21" ht="22.5" x14ac:dyDescent="0.2">
      <c r="A140" s="106">
        <v>90</v>
      </c>
      <c r="B140" s="107" t="s">
        <v>262</v>
      </c>
      <c r="C140" s="108" t="s">
        <v>267</v>
      </c>
      <c r="D140" s="109" t="s">
        <v>268</v>
      </c>
      <c r="E140" s="110">
        <f>SUM(H138:H139)/100</f>
        <v>0</v>
      </c>
      <c r="F140" s="111" t="s">
        <v>36</v>
      </c>
      <c r="G140" s="151">
        <v>0</v>
      </c>
      <c r="H140" s="112">
        <f t="shared" si="13"/>
        <v>0</v>
      </c>
      <c r="I140" s="89"/>
      <c r="J140" s="89"/>
      <c r="K140" s="89"/>
      <c r="L140" s="89"/>
      <c r="O140" s="89"/>
      <c r="P140" s="89"/>
      <c r="Q140" s="89"/>
      <c r="R140" s="89"/>
      <c r="S140" s="89"/>
      <c r="T140" s="89"/>
      <c r="U140" s="89"/>
    </row>
    <row r="141" spans="1:21" ht="12.75" x14ac:dyDescent="0.2">
      <c r="A141" s="102"/>
      <c r="B141" s="103"/>
      <c r="C141" s="103"/>
      <c r="D141" s="113" t="s">
        <v>269</v>
      </c>
      <c r="E141" s="114"/>
      <c r="F141" s="103"/>
      <c r="G141" s="103"/>
      <c r="H141" s="112">
        <f>SUM(H138:H140)</f>
        <v>0</v>
      </c>
      <c r="I141" s="89"/>
      <c r="J141" s="89"/>
      <c r="K141" s="89"/>
      <c r="L141" s="89"/>
      <c r="O141" s="89"/>
      <c r="P141" s="89"/>
      <c r="Q141" s="89"/>
      <c r="R141" s="89"/>
      <c r="S141" s="89"/>
      <c r="T141" s="89"/>
      <c r="U141" s="89"/>
    </row>
    <row r="142" spans="1:21" ht="12.75" x14ac:dyDescent="0.2">
      <c r="A142" s="102"/>
      <c r="B142" s="103"/>
      <c r="C142" s="103"/>
      <c r="D142" s="113" t="s">
        <v>270</v>
      </c>
      <c r="E142" s="114"/>
      <c r="F142" s="103"/>
      <c r="G142" s="103"/>
      <c r="H142" s="112">
        <f>H141+H136</f>
        <v>0</v>
      </c>
      <c r="I142" s="89"/>
      <c r="J142" s="89"/>
      <c r="K142" s="89"/>
      <c r="L142" s="89"/>
      <c r="O142" s="89"/>
      <c r="P142" s="89"/>
      <c r="Q142" s="89"/>
      <c r="R142" s="89"/>
      <c r="S142" s="89"/>
      <c r="T142" s="89"/>
      <c r="U142" s="89"/>
    </row>
    <row r="143" spans="1:21" ht="12.75" x14ac:dyDescent="0.2">
      <c r="A143" s="102"/>
      <c r="B143" s="103"/>
      <c r="C143" s="103"/>
      <c r="D143" s="104" t="s">
        <v>271</v>
      </c>
      <c r="E143" s="103"/>
      <c r="F143" s="103"/>
      <c r="G143" s="103"/>
      <c r="H143" s="105"/>
      <c r="I143" s="89"/>
      <c r="J143" s="89"/>
      <c r="K143" s="89"/>
      <c r="L143" s="89"/>
      <c r="O143" s="89"/>
      <c r="P143" s="89"/>
      <c r="Q143" s="89"/>
      <c r="R143" s="89"/>
      <c r="S143" s="89"/>
      <c r="T143" s="89"/>
      <c r="U143" s="89"/>
    </row>
    <row r="144" spans="1:21" ht="12.75" x14ac:dyDescent="0.2">
      <c r="A144" s="102"/>
      <c r="B144" s="103"/>
      <c r="C144" s="103"/>
      <c r="D144" s="104" t="s">
        <v>272</v>
      </c>
      <c r="E144" s="103"/>
      <c r="F144" s="103"/>
      <c r="G144" s="103"/>
      <c r="H144" s="105"/>
      <c r="I144" s="89"/>
      <c r="J144" s="89"/>
      <c r="K144" s="89"/>
      <c r="L144" s="89"/>
      <c r="O144" s="89"/>
      <c r="P144" s="89"/>
      <c r="Q144" s="89"/>
      <c r="R144" s="89"/>
      <c r="S144" s="89"/>
      <c r="T144" s="89"/>
      <c r="U144" s="89"/>
    </row>
    <row r="145" spans="1:21" ht="22.5" x14ac:dyDescent="0.2">
      <c r="A145" s="106">
        <v>91</v>
      </c>
      <c r="B145" s="107" t="s">
        <v>251</v>
      </c>
      <c r="C145" s="108" t="s">
        <v>273</v>
      </c>
      <c r="D145" s="109" t="s">
        <v>274</v>
      </c>
      <c r="E145" s="110">
        <v>120.23</v>
      </c>
      <c r="F145" s="111" t="s">
        <v>70</v>
      </c>
      <c r="G145" s="151">
        <v>0</v>
      </c>
      <c r="H145" s="112">
        <f t="shared" ref="H145:H147" si="14">ROUND(E145*G145,2)</f>
        <v>0</v>
      </c>
      <c r="I145" s="89"/>
      <c r="J145" s="89"/>
      <c r="K145" s="89"/>
      <c r="L145" s="89"/>
      <c r="O145" s="89"/>
      <c r="P145" s="89"/>
      <c r="Q145" s="89"/>
      <c r="R145" s="89"/>
      <c r="S145" s="89"/>
      <c r="T145" s="89"/>
      <c r="U145" s="89"/>
    </row>
    <row r="146" spans="1:21" ht="22.5" x14ac:dyDescent="0.2">
      <c r="A146" s="106">
        <v>92</v>
      </c>
      <c r="B146" s="107" t="s">
        <v>150</v>
      </c>
      <c r="C146" s="108" t="s">
        <v>275</v>
      </c>
      <c r="D146" s="109" t="s">
        <v>276</v>
      </c>
      <c r="E146" s="110">
        <v>123.837</v>
      </c>
      <c r="F146" s="111" t="s">
        <v>70</v>
      </c>
      <c r="G146" s="151">
        <v>0</v>
      </c>
      <c r="H146" s="112">
        <f t="shared" si="14"/>
        <v>0</v>
      </c>
      <c r="I146" s="89"/>
      <c r="J146" s="89"/>
      <c r="K146" s="89"/>
      <c r="L146" s="89"/>
      <c r="O146" s="89"/>
      <c r="P146" s="89"/>
      <c r="Q146" s="89"/>
      <c r="R146" s="89"/>
      <c r="S146" s="89"/>
      <c r="T146" s="89"/>
      <c r="U146" s="89"/>
    </row>
    <row r="147" spans="1:21" ht="22.5" x14ac:dyDescent="0.2">
      <c r="A147" s="106">
        <v>93</v>
      </c>
      <c r="B147" s="107" t="s">
        <v>251</v>
      </c>
      <c r="C147" s="108" t="s">
        <v>277</v>
      </c>
      <c r="D147" s="109" t="s">
        <v>278</v>
      </c>
      <c r="E147" s="110">
        <f>SUM(H145:H146)/100</f>
        <v>0</v>
      </c>
      <c r="F147" s="111" t="s">
        <v>36</v>
      </c>
      <c r="G147" s="151">
        <v>0</v>
      </c>
      <c r="H147" s="112">
        <f t="shared" si="14"/>
        <v>0</v>
      </c>
      <c r="I147" s="89"/>
      <c r="J147" s="89"/>
      <c r="K147" s="89"/>
      <c r="L147" s="89"/>
      <c r="O147" s="89"/>
      <c r="P147" s="89"/>
      <c r="Q147" s="89"/>
      <c r="R147" s="89"/>
      <c r="S147" s="89"/>
      <c r="T147" s="89"/>
      <c r="U147" s="89"/>
    </row>
    <row r="148" spans="1:21" ht="12.75" x14ac:dyDescent="0.2">
      <c r="A148" s="102"/>
      <c r="B148" s="103"/>
      <c r="C148" s="103"/>
      <c r="D148" s="113" t="s">
        <v>279</v>
      </c>
      <c r="E148" s="114"/>
      <c r="F148" s="103"/>
      <c r="G148" s="116"/>
      <c r="H148" s="112">
        <f>SUM(H145:H147)</f>
        <v>0</v>
      </c>
      <c r="I148" s="89"/>
      <c r="J148" s="89"/>
      <c r="K148" s="89"/>
      <c r="L148" s="89"/>
      <c r="O148" s="89"/>
      <c r="P148" s="89"/>
      <c r="Q148" s="89"/>
      <c r="R148" s="89"/>
      <c r="S148" s="89"/>
      <c r="T148" s="89"/>
      <c r="U148" s="89"/>
    </row>
    <row r="149" spans="1:21" ht="12.75" x14ac:dyDescent="0.2">
      <c r="A149" s="102"/>
      <c r="B149" s="103"/>
      <c r="C149" s="103"/>
      <c r="D149" s="104" t="s">
        <v>280</v>
      </c>
      <c r="E149" s="103"/>
      <c r="F149" s="103"/>
      <c r="G149" s="116"/>
      <c r="H149" s="117"/>
      <c r="I149" s="89"/>
      <c r="J149" s="89"/>
      <c r="K149" s="89"/>
      <c r="L149" s="89"/>
      <c r="O149" s="89"/>
      <c r="P149" s="89"/>
      <c r="Q149" s="89"/>
      <c r="R149" s="89"/>
      <c r="S149" s="89"/>
      <c r="T149" s="89"/>
      <c r="U149" s="89"/>
    </row>
    <row r="150" spans="1:21" ht="22.5" x14ac:dyDescent="0.2">
      <c r="A150" s="106">
        <v>94</v>
      </c>
      <c r="B150" s="107" t="s">
        <v>281</v>
      </c>
      <c r="C150" s="108" t="s">
        <v>282</v>
      </c>
      <c r="D150" s="109" t="s">
        <v>1152</v>
      </c>
      <c r="E150" s="110">
        <v>264.51</v>
      </c>
      <c r="F150" s="111" t="s">
        <v>70</v>
      </c>
      <c r="G150" s="151">
        <v>0</v>
      </c>
      <c r="H150" s="112">
        <f>ROUND(E150*G150,2)</f>
        <v>0</v>
      </c>
      <c r="I150" s="89"/>
      <c r="J150" s="89"/>
      <c r="K150" s="89"/>
      <c r="L150" s="89"/>
      <c r="O150" s="89"/>
      <c r="P150" s="89"/>
      <c r="Q150" s="89"/>
      <c r="R150" s="89"/>
      <c r="S150" s="89"/>
      <c r="T150" s="89"/>
      <c r="U150" s="89"/>
    </row>
    <row r="151" spans="1:21" ht="12.75" x14ac:dyDescent="0.2">
      <c r="A151" s="102"/>
      <c r="B151" s="103"/>
      <c r="C151" s="103"/>
      <c r="D151" s="113" t="s">
        <v>283</v>
      </c>
      <c r="E151" s="114"/>
      <c r="F151" s="103"/>
      <c r="G151" s="103"/>
      <c r="H151" s="112">
        <f>H150</f>
        <v>0</v>
      </c>
      <c r="I151" s="89"/>
      <c r="J151" s="89"/>
      <c r="K151" s="89"/>
      <c r="L151" s="89"/>
      <c r="O151" s="89"/>
      <c r="P151" s="89"/>
      <c r="Q151" s="89"/>
      <c r="R151" s="89"/>
      <c r="S151" s="89"/>
      <c r="T151" s="89"/>
      <c r="U151" s="89"/>
    </row>
    <row r="152" spans="1:21" ht="12.75" x14ac:dyDescent="0.2">
      <c r="A152" s="102"/>
      <c r="B152" s="103"/>
      <c r="C152" s="103"/>
      <c r="D152" s="104" t="s">
        <v>284</v>
      </c>
      <c r="E152" s="103"/>
      <c r="F152" s="103"/>
      <c r="G152" s="103"/>
      <c r="H152" s="105"/>
      <c r="I152" s="89"/>
      <c r="J152" s="89"/>
      <c r="K152" s="89"/>
      <c r="L152" s="89"/>
      <c r="O152" s="89"/>
      <c r="P152" s="89"/>
      <c r="Q152" s="89"/>
      <c r="R152" s="89"/>
      <c r="S152" s="89"/>
      <c r="T152" s="89"/>
      <c r="U152" s="89"/>
    </row>
    <row r="153" spans="1:21" x14ac:dyDescent="0.2">
      <c r="A153" s="106">
        <v>95</v>
      </c>
      <c r="B153" s="107" t="s">
        <v>285</v>
      </c>
      <c r="C153" s="108" t="s">
        <v>286</v>
      </c>
      <c r="D153" s="109" t="s">
        <v>287</v>
      </c>
      <c r="E153" s="110">
        <v>37.5</v>
      </c>
      <c r="F153" s="111" t="s">
        <v>70</v>
      </c>
      <c r="G153" s="151">
        <v>0</v>
      </c>
      <c r="H153" s="112">
        <f t="shared" ref="H153:H154" si="15">ROUND(E153*G153,2)</f>
        <v>0</v>
      </c>
      <c r="I153" s="89"/>
      <c r="J153" s="89"/>
      <c r="K153" s="89"/>
      <c r="L153" s="89"/>
      <c r="O153" s="89"/>
      <c r="P153" s="89"/>
      <c r="Q153" s="89"/>
      <c r="R153" s="89"/>
      <c r="S153" s="89"/>
      <c r="T153" s="89"/>
      <c r="U153" s="89"/>
    </row>
    <row r="154" spans="1:21" x14ac:dyDescent="0.2">
      <c r="A154" s="106">
        <v>96</v>
      </c>
      <c r="B154" s="107" t="s">
        <v>285</v>
      </c>
      <c r="C154" s="108" t="s">
        <v>288</v>
      </c>
      <c r="D154" s="109" t="s">
        <v>289</v>
      </c>
      <c r="E154" s="110">
        <v>475.899</v>
      </c>
      <c r="F154" s="111" t="s">
        <v>70</v>
      </c>
      <c r="G154" s="151">
        <v>0</v>
      </c>
      <c r="H154" s="112">
        <f t="shared" si="15"/>
        <v>0</v>
      </c>
      <c r="I154" s="89"/>
      <c r="J154" s="89"/>
      <c r="K154" s="89"/>
      <c r="L154" s="89"/>
      <c r="O154" s="89"/>
      <c r="P154" s="89"/>
      <c r="Q154" s="89"/>
      <c r="R154" s="89"/>
      <c r="S154" s="89"/>
      <c r="T154" s="89"/>
      <c r="U154" s="89"/>
    </row>
    <row r="155" spans="1:21" ht="12.75" x14ac:dyDescent="0.2">
      <c r="A155" s="102"/>
      <c r="B155" s="103"/>
      <c r="C155" s="103"/>
      <c r="D155" s="113" t="s">
        <v>290</v>
      </c>
      <c r="E155" s="114"/>
      <c r="F155" s="103"/>
      <c r="G155" s="103"/>
      <c r="H155" s="112">
        <f>SUM(H153:H154)</f>
        <v>0</v>
      </c>
      <c r="I155" s="89"/>
      <c r="J155" s="89"/>
      <c r="K155" s="89"/>
      <c r="L155" s="89"/>
      <c r="O155" s="89"/>
      <c r="P155" s="89"/>
      <c r="Q155" s="89"/>
      <c r="R155" s="89"/>
      <c r="S155" s="89"/>
      <c r="T155" s="89"/>
      <c r="U155" s="89"/>
    </row>
    <row r="156" spans="1:21" ht="12.75" x14ac:dyDescent="0.2">
      <c r="A156" s="102"/>
      <c r="B156" s="103"/>
      <c r="C156" s="103"/>
      <c r="D156" s="113" t="s">
        <v>291</v>
      </c>
      <c r="E156" s="114"/>
      <c r="F156" s="103"/>
      <c r="G156" s="103"/>
      <c r="H156" s="112">
        <f>H155+H151+H148</f>
        <v>0</v>
      </c>
      <c r="I156" s="89"/>
      <c r="J156" s="89"/>
      <c r="K156" s="89"/>
      <c r="L156" s="89"/>
      <c r="O156" s="89"/>
      <c r="P156" s="89"/>
      <c r="Q156" s="89"/>
      <c r="R156" s="89"/>
      <c r="S156" s="89"/>
      <c r="T156" s="89"/>
      <c r="U156" s="89"/>
    </row>
    <row r="157" spans="1:21" ht="12.75" x14ac:dyDescent="0.2">
      <c r="A157" s="102"/>
      <c r="B157" s="103"/>
      <c r="C157" s="103"/>
      <c r="D157" s="113" t="s">
        <v>292</v>
      </c>
      <c r="E157" s="114"/>
      <c r="F157" s="103"/>
      <c r="G157" s="103"/>
      <c r="H157" s="112">
        <f>H156+H142+H129+H101+H92</f>
        <v>0</v>
      </c>
      <c r="I157" s="89"/>
      <c r="J157" s="89"/>
      <c r="K157" s="89"/>
      <c r="L157" s="89"/>
      <c r="O157" s="89"/>
      <c r="P157" s="89"/>
      <c r="Q157" s="89"/>
      <c r="R157" s="89"/>
      <c r="S157" s="89"/>
      <c r="T157" s="89"/>
      <c r="U157" s="89"/>
    </row>
    <row r="158" spans="1:21" ht="12.75" x14ac:dyDescent="0.2">
      <c r="A158" s="102"/>
      <c r="B158" s="103"/>
      <c r="C158" s="103"/>
      <c r="D158" s="104" t="s">
        <v>293</v>
      </c>
      <c r="E158" s="103"/>
      <c r="F158" s="103"/>
      <c r="G158" s="103"/>
      <c r="H158" s="105"/>
      <c r="I158" s="89"/>
      <c r="J158" s="89"/>
      <c r="K158" s="89"/>
      <c r="L158" s="89"/>
      <c r="O158" s="89"/>
      <c r="P158" s="89"/>
      <c r="Q158" s="89"/>
      <c r="R158" s="89"/>
      <c r="S158" s="89"/>
      <c r="T158" s="89"/>
      <c r="U158" s="89"/>
    </row>
    <row r="159" spans="1:21" ht="12.75" x14ac:dyDescent="0.2">
      <c r="A159" s="102"/>
      <c r="B159" s="103"/>
      <c r="C159" s="103"/>
      <c r="D159" s="104" t="s">
        <v>294</v>
      </c>
      <c r="E159" s="103"/>
      <c r="F159" s="103"/>
      <c r="G159" s="103"/>
      <c r="H159" s="105"/>
      <c r="I159" s="89"/>
      <c r="J159" s="89"/>
      <c r="K159" s="89"/>
      <c r="L159" s="89"/>
      <c r="O159" s="89"/>
      <c r="P159" s="89"/>
      <c r="Q159" s="89"/>
      <c r="R159" s="89"/>
      <c r="S159" s="89"/>
      <c r="T159" s="89"/>
      <c r="U159" s="89"/>
    </row>
    <row r="160" spans="1:21" x14ac:dyDescent="0.2">
      <c r="A160" s="106">
        <v>97</v>
      </c>
      <c r="B160" s="107" t="s">
        <v>295</v>
      </c>
      <c r="C160" s="108" t="s">
        <v>296</v>
      </c>
      <c r="D160" s="109" t="s">
        <v>297</v>
      </c>
      <c r="E160" s="110">
        <v>22707</v>
      </c>
      <c r="F160" s="111" t="s">
        <v>242</v>
      </c>
      <c r="G160" s="151">
        <v>0</v>
      </c>
      <c r="H160" s="112">
        <f t="shared" ref="H160:H161" si="16">ROUND(E160*G160,2)</f>
        <v>0</v>
      </c>
      <c r="I160" s="89"/>
      <c r="J160" s="118"/>
      <c r="K160" s="118"/>
      <c r="L160" s="89"/>
      <c r="O160" s="89"/>
      <c r="P160" s="89"/>
      <c r="Q160" s="89"/>
      <c r="R160" s="89"/>
      <c r="S160" s="89"/>
      <c r="T160" s="89"/>
      <c r="U160" s="89"/>
    </row>
    <row r="161" spans="1:21" ht="22.5" x14ac:dyDescent="0.2">
      <c r="A161" s="106">
        <v>98</v>
      </c>
      <c r="B161" s="107" t="s">
        <v>150</v>
      </c>
      <c r="C161" s="108" t="s">
        <v>298</v>
      </c>
      <c r="D161" s="109" t="s">
        <v>299</v>
      </c>
      <c r="E161" s="110">
        <v>22707</v>
      </c>
      <c r="F161" s="111" t="s">
        <v>242</v>
      </c>
      <c r="G161" s="151">
        <v>0</v>
      </c>
      <c r="H161" s="112">
        <f t="shared" si="16"/>
        <v>0</v>
      </c>
      <c r="I161" s="89"/>
      <c r="J161" s="89"/>
      <c r="K161" s="89"/>
      <c r="L161" s="89"/>
      <c r="O161" s="89"/>
      <c r="P161" s="89"/>
      <c r="Q161" s="89"/>
      <c r="R161" s="89"/>
      <c r="S161" s="89"/>
      <c r="T161" s="89"/>
      <c r="U161" s="89"/>
    </row>
    <row r="162" spans="1:21" ht="22.5" x14ac:dyDescent="0.2">
      <c r="A162" s="102"/>
      <c r="B162" s="103"/>
      <c r="C162" s="103"/>
      <c r="D162" s="113" t="s">
        <v>300</v>
      </c>
      <c r="E162" s="114"/>
      <c r="F162" s="103"/>
      <c r="G162" s="103"/>
      <c r="H162" s="112">
        <f>SUM(H160:H161)</f>
        <v>0</v>
      </c>
      <c r="I162" s="89"/>
      <c r="J162" s="89"/>
      <c r="K162" s="89"/>
      <c r="L162" s="89"/>
      <c r="O162" s="89"/>
      <c r="P162" s="89"/>
      <c r="Q162" s="89"/>
      <c r="R162" s="89"/>
      <c r="S162" s="89"/>
      <c r="T162" s="89"/>
      <c r="U162" s="89"/>
    </row>
    <row r="163" spans="1:21" ht="12.75" x14ac:dyDescent="0.2">
      <c r="A163" s="102"/>
      <c r="B163" s="103"/>
      <c r="C163" s="103"/>
      <c r="D163" s="113" t="s">
        <v>301</v>
      </c>
      <c r="E163" s="114"/>
      <c r="F163" s="103"/>
      <c r="G163" s="103"/>
      <c r="H163" s="112">
        <f>H162</f>
        <v>0</v>
      </c>
      <c r="I163" s="89"/>
      <c r="J163" s="89"/>
      <c r="K163" s="89"/>
      <c r="L163" s="89"/>
      <c r="O163" s="89"/>
      <c r="P163" s="89"/>
      <c r="Q163" s="89"/>
      <c r="R163" s="89"/>
      <c r="S163" s="89"/>
      <c r="T163" s="89"/>
      <c r="U163" s="89"/>
    </row>
    <row r="164" spans="1:21" ht="13.5" thickBot="1" x14ac:dyDescent="0.25">
      <c r="A164" s="119"/>
      <c r="B164" s="120"/>
      <c r="C164" s="120"/>
      <c r="D164" s="121" t="s">
        <v>302</v>
      </c>
      <c r="E164" s="122"/>
      <c r="F164" s="123"/>
      <c r="G164" s="123"/>
      <c r="H164" s="124">
        <f>H163+H157+H60</f>
        <v>0</v>
      </c>
      <c r="I164" s="89"/>
      <c r="J164" s="89"/>
      <c r="K164" s="118"/>
      <c r="L164" s="89"/>
      <c r="O164" s="89"/>
      <c r="P164" s="89"/>
      <c r="Q164" s="89"/>
      <c r="R164" s="89"/>
      <c r="S164" s="89"/>
      <c r="T164" s="89"/>
      <c r="U164" s="89"/>
    </row>
    <row r="165" spans="1:21" x14ac:dyDescent="0.2">
      <c r="I165" s="89"/>
      <c r="J165" s="89"/>
      <c r="L165" s="89"/>
      <c r="O165" s="89"/>
      <c r="P165" s="89"/>
      <c r="Q165" s="89"/>
      <c r="R165" s="89"/>
      <c r="S165" s="89"/>
      <c r="T165" s="89"/>
      <c r="U165" s="89"/>
    </row>
    <row r="166" spans="1:21" x14ac:dyDescent="0.2">
      <c r="I166" s="89"/>
      <c r="J166" s="89"/>
      <c r="K166" s="89"/>
      <c r="L166" s="89"/>
      <c r="O166" s="89"/>
      <c r="P166" s="89"/>
      <c r="Q166" s="89"/>
      <c r="R166" s="89"/>
      <c r="S166" s="89"/>
      <c r="T166" s="89"/>
      <c r="U166" s="89"/>
    </row>
    <row r="167" spans="1:21" x14ac:dyDescent="0.2">
      <c r="I167" s="89"/>
      <c r="J167" s="89"/>
    </row>
  </sheetData>
  <sheetProtection algorithmName="SHA-512" hashValue="0S3xdVl+M7CHZotWAoZsk5PIUEzWVKtXLxui22dRgWo7JO6G9MFqpZ9LTwKMZGY8g00V50zcFdCEekDEIAHRrQ==" saltValue="ED4Aa8moAJEBJAQIjlfWmQ==" spinCount="100000" sheet="1" formatColumns="0" formatRows="0"/>
  <mergeCells count="9">
    <mergeCell ref="F9:F10"/>
    <mergeCell ref="G9:G10"/>
    <mergeCell ref="H9:H10"/>
    <mergeCell ref="C3:D3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E6F9-0DC0-42DC-B92D-4E0372F5FF80}">
  <dimension ref="A1:H30"/>
  <sheetViews>
    <sheetView workbookViewId="0">
      <selection activeCell="D27" sqref="D27"/>
    </sheetView>
  </sheetViews>
  <sheetFormatPr defaultColWidth="9.140625" defaultRowHeight="11.25" x14ac:dyDescent="0.2"/>
  <cols>
    <col min="1" max="1" width="6.7109375" style="188" customWidth="1"/>
    <col min="2" max="2" width="6.140625" style="189" customWidth="1"/>
    <col min="3" max="3" width="13" style="190" customWidth="1"/>
    <col min="4" max="4" width="35.7109375" style="191" customWidth="1"/>
    <col min="5" max="5" width="10.7109375" style="192" customWidth="1"/>
    <col min="6" max="6" width="8.28515625" style="193" customWidth="1"/>
    <col min="7" max="7" width="14.5703125" style="142" customWidth="1"/>
    <col min="8" max="8" width="12.8554687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33</v>
      </c>
      <c r="B6" s="75"/>
      <c r="C6" s="75"/>
      <c r="D6" s="75"/>
      <c r="E6" s="75"/>
      <c r="F6" s="75"/>
      <c r="G6" s="75"/>
      <c r="H6" s="171"/>
    </row>
    <row r="7" spans="1:8" x14ac:dyDescent="0.2">
      <c r="A7" s="74" t="s">
        <v>303</v>
      </c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ht="12.75" customHeight="1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</row>
    <row r="13" spans="1:8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</row>
    <row r="14" spans="1:8" ht="22.5" x14ac:dyDescent="0.2">
      <c r="A14" s="106">
        <v>1</v>
      </c>
      <c r="B14" s="107" t="s">
        <v>39</v>
      </c>
      <c r="C14" s="108" t="s">
        <v>304</v>
      </c>
      <c r="D14" s="109" t="s">
        <v>305</v>
      </c>
      <c r="E14" s="110">
        <v>246.5</v>
      </c>
      <c r="F14" s="111" t="s">
        <v>70</v>
      </c>
      <c r="G14" s="151">
        <v>0</v>
      </c>
      <c r="H14" s="112">
        <f>E14*G14</f>
        <v>0</v>
      </c>
    </row>
    <row r="15" spans="1:8" ht="22.5" x14ac:dyDescent="0.2">
      <c r="A15" s="102"/>
      <c r="B15" s="103"/>
      <c r="C15" s="103"/>
      <c r="D15" s="183" t="s">
        <v>306</v>
      </c>
      <c r="E15" s="184"/>
      <c r="F15" s="185"/>
      <c r="G15" s="186"/>
      <c r="H15" s="187"/>
    </row>
    <row r="16" spans="1:8" ht="22.5" x14ac:dyDescent="0.2">
      <c r="A16" s="106">
        <v>2</v>
      </c>
      <c r="B16" s="107" t="s">
        <v>39</v>
      </c>
      <c r="C16" s="108" t="s">
        <v>307</v>
      </c>
      <c r="D16" s="109" t="s">
        <v>308</v>
      </c>
      <c r="E16" s="110">
        <v>246.5</v>
      </c>
      <c r="F16" s="111" t="s">
        <v>70</v>
      </c>
      <c r="G16" s="151">
        <v>0</v>
      </c>
      <c r="H16" s="112">
        <f>E16*G16</f>
        <v>0</v>
      </c>
    </row>
    <row r="17" spans="1:8" ht="22.5" x14ac:dyDescent="0.2">
      <c r="A17" s="102"/>
      <c r="B17" s="103"/>
      <c r="C17" s="103"/>
      <c r="D17" s="183" t="s">
        <v>306</v>
      </c>
      <c r="E17" s="184"/>
      <c r="F17" s="185"/>
      <c r="G17" s="186"/>
      <c r="H17" s="187"/>
    </row>
    <row r="18" spans="1:8" x14ac:dyDescent="0.2">
      <c r="A18" s="106">
        <v>3</v>
      </c>
      <c r="B18" s="107" t="s">
        <v>39</v>
      </c>
      <c r="C18" s="108" t="s">
        <v>309</v>
      </c>
      <c r="D18" s="109" t="s">
        <v>310</v>
      </c>
      <c r="E18" s="110">
        <v>95.7</v>
      </c>
      <c r="F18" s="111" t="s">
        <v>42</v>
      </c>
      <c r="G18" s="151">
        <v>0</v>
      </c>
      <c r="H18" s="112">
        <f>E18*G18</f>
        <v>0</v>
      </c>
    </row>
    <row r="19" spans="1:8" ht="22.5" x14ac:dyDescent="0.2">
      <c r="A19" s="102"/>
      <c r="B19" s="103"/>
      <c r="C19" s="103"/>
      <c r="D19" s="183" t="s">
        <v>311</v>
      </c>
      <c r="E19" s="184"/>
      <c r="F19" s="185"/>
      <c r="G19" s="186"/>
      <c r="H19" s="187"/>
    </row>
    <row r="20" spans="1:8" ht="22.5" x14ac:dyDescent="0.2">
      <c r="A20" s="106">
        <v>4</v>
      </c>
      <c r="B20" s="107" t="s">
        <v>107</v>
      </c>
      <c r="C20" s="108" t="s">
        <v>312</v>
      </c>
      <c r="D20" s="109" t="s">
        <v>313</v>
      </c>
      <c r="E20" s="110">
        <v>565.5</v>
      </c>
      <c r="F20" s="111" t="s">
        <v>70</v>
      </c>
      <c r="G20" s="151">
        <v>0</v>
      </c>
      <c r="H20" s="112">
        <f>E20*G20</f>
        <v>0</v>
      </c>
    </row>
    <row r="21" spans="1:8" ht="12.75" x14ac:dyDescent="0.2">
      <c r="A21" s="102"/>
      <c r="B21" s="103"/>
      <c r="C21" s="103"/>
      <c r="D21" s="113" t="s">
        <v>58</v>
      </c>
      <c r="E21" s="114"/>
      <c r="F21" s="103"/>
      <c r="G21" s="103"/>
      <c r="H21" s="112">
        <f>SUM(H14,H16,H18,H20)</f>
        <v>0</v>
      </c>
    </row>
    <row r="22" spans="1:8" ht="12.75" x14ac:dyDescent="0.2">
      <c r="A22" s="102"/>
      <c r="B22" s="103"/>
      <c r="C22" s="103"/>
      <c r="D22" s="104" t="s">
        <v>113</v>
      </c>
      <c r="E22" s="103"/>
      <c r="F22" s="103"/>
      <c r="G22" s="103"/>
      <c r="H22" s="105"/>
    </row>
    <row r="23" spans="1:8" ht="22.5" x14ac:dyDescent="0.2">
      <c r="A23" s="106">
        <v>5</v>
      </c>
      <c r="B23" s="107" t="s">
        <v>314</v>
      </c>
      <c r="C23" s="108" t="s">
        <v>315</v>
      </c>
      <c r="D23" s="109" t="s">
        <v>316</v>
      </c>
      <c r="E23" s="110">
        <v>25</v>
      </c>
      <c r="F23" s="111" t="s">
        <v>235</v>
      </c>
      <c r="G23" s="151">
        <v>0</v>
      </c>
      <c r="H23" s="112">
        <f>E23*G23</f>
        <v>0</v>
      </c>
    </row>
    <row r="24" spans="1:8" ht="22.5" x14ac:dyDescent="0.2">
      <c r="A24" s="106">
        <v>6</v>
      </c>
      <c r="B24" s="107" t="s">
        <v>125</v>
      </c>
      <c r="C24" s="108" t="s">
        <v>317</v>
      </c>
      <c r="D24" s="109" t="s">
        <v>318</v>
      </c>
      <c r="E24" s="110">
        <v>87.757999999999996</v>
      </c>
      <c r="F24" s="111" t="s">
        <v>75</v>
      </c>
      <c r="G24" s="151">
        <v>0</v>
      </c>
      <c r="H24" s="112">
        <f>E24*G24</f>
        <v>0</v>
      </c>
    </row>
    <row r="25" spans="1:8" ht="22.5" x14ac:dyDescent="0.2">
      <c r="A25" s="106">
        <v>7</v>
      </c>
      <c r="B25" s="107" t="s">
        <v>125</v>
      </c>
      <c r="C25" s="108" t="s">
        <v>319</v>
      </c>
      <c r="D25" s="109" t="s">
        <v>320</v>
      </c>
      <c r="E25" s="110">
        <v>263.274</v>
      </c>
      <c r="F25" s="111" t="s">
        <v>75</v>
      </c>
      <c r="G25" s="151">
        <v>0</v>
      </c>
      <c r="H25" s="112">
        <f>E25*G25</f>
        <v>0</v>
      </c>
    </row>
    <row r="26" spans="1:8" x14ac:dyDescent="0.2">
      <c r="A26" s="106">
        <v>8</v>
      </c>
      <c r="B26" s="107" t="s">
        <v>39</v>
      </c>
      <c r="C26" s="108" t="s">
        <v>321</v>
      </c>
      <c r="D26" s="109" t="s">
        <v>322</v>
      </c>
      <c r="E26" s="110">
        <v>87.757999999999996</v>
      </c>
      <c r="F26" s="111" t="s">
        <v>75</v>
      </c>
      <c r="G26" s="151">
        <v>0</v>
      </c>
      <c r="H26" s="112">
        <f>E26*G26</f>
        <v>0</v>
      </c>
    </row>
    <row r="27" spans="1:8" ht="22.5" x14ac:dyDescent="0.2">
      <c r="A27" s="106">
        <v>9</v>
      </c>
      <c r="B27" s="107" t="s">
        <v>125</v>
      </c>
      <c r="C27" s="108" t="s">
        <v>323</v>
      </c>
      <c r="D27" s="109" t="s">
        <v>324</v>
      </c>
      <c r="E27" s="110">
        <v>87.757999999999996</v>
      </c>
      <c r="F27" s="111" t="s">
        <v>75</v>
      </c>
      <c r="G27" s="151">
        <v>0</v>
      </c>
      <c r="H27" s="112">
        <f>E27*G27</f>
        <v>0</v>
      </c>
    </row>
    <row r="28" spans="1:8" ht="12.75" x14ac:dyDescent="0.2">
      <c r="A28" s="102"/>
      <c r="B28" s="103"/>
      <c r="C28" s="103"/>
      <c r="D28" s="113" t="s">
        <v>130</v>
      </c>
      <c r="E28" s="114"/>
      <c r="F28" s="103"/>
      <c r="G28" s="103"/>
      <c r="H28" s="112">
        <f>SUM(H23:H27)</f>
        <v>0</v>
      </c>
    </row>
    <row r="29" spans="1:8" ht="12.75" x14ac:dyDescent="0.2">
      <c r="A29" s="102"/>
      <c r="B29" s="103"/>
      <c r="C29" s="103"/>
      <c r="D29" s="113" t="s">
        <v>131</v>
      </c>
      <c r="E29" s="114"/>
      <c r="F29" s="103"/>
      <c r="G29" s="103"/>
      <c r="H29" s="112">
        <f>SUM(H21+H28)</f>
        <v>0</v>
      </c>
    </row>
    <row r="30" spans="1:8" ht="13.5" thickBot="1" x14ac:dyDescent="0.25">
      <c r="A30" s="119"/>
      <c r="B30" s="120"/>
      <c r="C30" s="120"/>
      <c r="D30" s="121" t="s">
        <v>302</v>
      </c>
      <c r="E30" s="122"/>
      <c r="F30" s="123"/>
      <c r="G30" s="123"/>
      <c r="H30" s="124">
        <f>H29</f>
        <v>0</v>
      </c>
    </row>
  </sheetData>
  <sheetProtection algorithmName="SHA-512" hashValue="xOPuc7L/SQkMpQtB1tWPJsoF4oKFDtttjnt1nT12yHPgUGhhFAdK1sRjMPG5VZekW978wGYeU/5XWTa5ForpkA==" saltValue="HCVR74y4B1mRNrlpWU5Cjw==" spinCount="100000" sheet="1" formatColumns="0" formatRows="0"/>
  <mergeCells count="9">
    <mergeCell ref="F9:F10"/>
    <mergeCell ref="G9:G10"/>
    <mergeCell ref="H9:H10"/>
    <mergeCell ref="C3:D3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F23A-0460-4960-B028-4EA2967A613B}">
  <dimension ref="A1:H175"/>
  <sheetViews>
    <sheetView workbookViewId="0">
      <selection activeCell="D29" sqref="D29"/>
    </sheetView>
  </sheetViews>
  <sheetFormatPr defaultColWidth="9.140625" defaultRowHeight="14.25" x14ac:dyDescent="0.2"/>
  <cols>
    <col min="1" max="1" width="4.85546875" style="201" customWidth="1"/>
    <col min="2" max="2" width="8.140625" style="233" customWidth="1"/>
    <col min="3" max="3" width="11.85546875" style="233" customWidth="1"/>
    <col min="4" max="4" width="45" style="234" customWidth="1"/>
    <col min="5" max="5" width="10.85546875" style="234" bestFit="1" customWidth="1"/>
    <col min="6" max="6" width="8" style="234" customWidth="1"/>
    <col min="7" max="7" width="15.5703125" style="234" customWidth="1"/>
    <col min="8" max="8" width="11.42578125" style="234" bestFit="1" customWidth="1"/>
    <col min="9" max="9" width="12.5703125" style="201" customWidth="1"/>
    <col min="10" max="10" width="15" style="201" bestFit="1" customWidth="1"/>
    <col min="11" max="13" width="10.85546875" style="201" customWidth="1"/>
    <col min="14" max="14" width="12.85546875" style="201" customWidth="1"/>
    <col min="15" max="16384" width="9.140625" style="201"/>
  </cols>
  <sheetData>
    <row r="1" spans="1:8" ht="14.25" customHeight="1" x14ac:dyDescent="0.2">
      <c r="A1" s="61" t="s">
        <v>13</v>
      </c>
      <c r="B1" s="62"/>
      <c r="C1" s="62"/>
      <c r="D1" s="62"/>
      <c r="E1" s="63"/>
      <c r="F1" s="199"/>
      <c r="G1" s="199"/>
      <c r="H1" s="200"/>
    </row>
    <row r="2" spans="1:8" ht="14.25" customHeight="1" x14ac:dyDescent="0.3">
      <c r="A2" s="74" t="s">
        <v>21</v>
      </c>
      <c r="B2" s="75"/>
      <c r="C2" s="75"/>
      <c r="D2" s="75"/>
      <c r="E2" s="76"/>
      <c r="F2" s="202"/>
      <c r="G2" s="202"/>
      <c r="H2" s="203"/>
    </row>
    <row r="3" spans="1:8" ht="14.25" customHeight="1" x14ac:dyDescent="0.3">
      <c r="A3" s="74" t="s">
        <v>1127</v>
      </c>
      <c r="B3" s="75"/>
      <c r="C3" s="388"/>
      <c r="D3" s="388"/>
      <c r="E3" s="76"/>
      <c r="F3" s="202"/>
      <c r="G3" s="202"/>
      <c r="H3" s="203"/>
    </row>
    <row r="4" spans="1:8" ht="8.25" customHeight="1" x14ac:dyDescent="0.3">
      <c r="A4" s="170"/>
      <c r="B4" s="202"/>
      <c r="C4" s="202"/>
      <c r="D4" s="202"/>
      <c r="E4" s="202"/>
      <c r="F4" s="202"/>
      <c r="G4" s="202"/>
      <c r="H4" s="203"/>
    </row>
    <row r="5" spans="1:8" ht="14.25" customHeight="1" x14ac:dyDescent="0.3">
      <c r="A5" s="74" t="s">
        <v>31</v>
      </c>
      <c r="B5" s="202"/>
      <c r="C5" s="202"/>
      <c r="D5" s="202"/>
      <c r="E5" s="202"/>
      <c r="F5" s="202"/>
      <c r="G5" s="202"/>
      <c r="H5" s="203"/>
    </row>
    <row r="6" spans="1:8" ht="14.25" customHeight="1" x14ac:dyDescent="0.3">
      <c r="A6" s="74" t="s">
        <v>800</v>
      </c>
      <c r="B6" s="202"/>
      <c r="C6" s="202"/>
      <c r="D6" s="202"/>
      <c r="E6" s="202"/>
      <c r="F6" s="202"/>
      <c r="G6" s="202"/>
      <c r="H6" s="203"/>
    </row>
    <row r="7" spans="1:8" ht="13.5" customHeight="1" x14ac:dyDescent="0.3">
      <c r="A7" s="204"/>
      <c r="B7" s="202"/>
      <c r="C7" s="202"/>
      <c r="D7" s="202"/>
      <c r="E7" s="202"/>
      <c r="F7" s="202"/>
      <c r="G7" s="202"/>
      <c r="H7" s="203"/>
    </row>
    <row r="8" spans="1:8" ht="18" customHeight="1" x14ac:dyDescent="0.3">
      <c r="A8" s="204"/>
      <c r="B8" s="202"/>
      <c r="C8" s="202"/>
      <c r="D8" s="92" t="s">
        <v>1138</v>
      </c>
      <c r="E8" s="202"/>
      <c r="F8" s="202"/>
      <c r="G8" s="202"/>
      <c r="H8" s="203"/>
    </row>
    <row r="9" spans="1:8" ht="8.25" customHeight="1" x14ac:dyDescent="0.2">
      <c r="A9" s="205"/>
      <c r="B9" s="206"/>
      <c r="C9" s="206"/>
      <c r="D9" s="207"/>
      <c r="E9" s="207"/>
      <c r="F9" s="207"/>
      <c r="G9" s="207"/>
      <c r="H9" s="203"/>
    </row>
    <row r="10" spans="1:8" x14ac:dyDescent="0.2">
      <c r="A10" s="397" t="s">
        <v>1135</v>
      </c>
      <c r="B10" s="393" t="s">
        <v>1134</v>
      </c>
      <c r="C10" s="399" t="s">
        <v>35</v>
      </c>
      <c r="D10" s="393" t="s">
        <v>1133</v>
      </c>
      <c r="E10" s="393" t="s">
        <v>1132</v>
      </c>
      <c r="F10" s="393" t="s">
        <v>1131</v>
      </c>
      <c r="G10" s="393" t="s">
        <v>1129</v>
      </c>
      <c r="H10" s="395" t="s">
        <v>1130</v>
      </c>
    </row>
    <row r="11" spans="1:8" x14ac:dyDescent="0.2">
      <c r="A11" s="398"/>
      <c r="B11" s="394"/>
      <c r="C11" s="400"/>
      <c r="D11" s="394"/>
      <c r="E11" s="394"/>
      <c r="F11" s="394"/>
      <c r="G11" s="394"/>
      <c r="H11" s="396"/>
    </row>
    <row r="12" spans="1:8" x14ac:dyDescent="0.2">
      <c r="A12" s="94"/>
      <c r="B12" s="95"/>
      <c r="C12" s="96"/>
      <c r="D12" s="208"/>
      <c r="E12" s="98"/>
      <c r="F12" s="99"/>
      <c r="G12" s="100"/>
      <c r="H12" s="101"/>
    </row>
    <row r="13" spans="1:8" x14ac:dyDescent="0.2">
      <c r="A13" s="209"/>
      <c r="B13" s="210"/>
      <c r="C13" s="211" t="s">
        <v>801</v>
      </c>
      <c r="D13" s="212" t="s">
        <v>802</v>
      </c>
      <c r="E13" s="213"/>
      <c r="F13" s="214"/>
      <c r="G13" s="215"/>
      <c r="H13" s="216"/>
    </row>
    <row r="14" spans="1:8" x14ac:dyDescent="0.2">
      <c r="A14" s="209">
        <v>1</v>
      </c>
      <c r="B14" s="210" t="s">
        <v>803</v>
      </c>
      <c r="C14" s="217" t="s">
        <v>804</v>
      </c>
      <c r="D14" s="218" t="s">
        <v>805</v>
      </c>
      <c r="E14" s="213">
        <v>1050</v>
      </c>
      <c r="F14" s="214" t="s">
        <v>235</v>
      </c>
      <c r="G14" s="151">
        <v>0</v>
      </c>
      <c r="H14" s="112">
        <f>ROUND(E14*G14,2)</f>
        <v>0</v>
      </c>
    </row>
    <row r="15" spans="1:8" x14ac:dyDescent="0.2">
      <c r="A15" s="209">
        <v>2</v>
      </c>
      <c r="B15" s="210" t="s">
        <v>150</v>
      </c>
      <c r="C15" s="217" t="s">
        <v>806</v>
      </c>
      <c r="D15" s="218" t="s">
        <v>1153</v>
      </c>
      <c r="E15" s="213">
        <v>1050</v>
      </c>
      <c r="F15" s="214" t="s">
        <v>235</v>
      </c>
      <c r="G15" s="151">
        <v>0</v>
      </c>
      <c r="H15" s="112">
        <f t="shared" ref="H15:H26" si="0">ROUND(E15*G15,2)</f>
        <v>0</v>
      </c>
    </row>
    <row r="16" spans="1:8" x14ac:dyDescent="0.2">
      <c r="A16" s="209">
        <v>3</v>
      </c>
      <c r="B16" s="210" t="s">
        <v>803</v>
      </c>
      <c r="C16" s="217" t="s">
        <v>807</v>
      </c>
      <c r="D16" s="218" t="s">
        <v>808</v>
      </c>
      <c r="E16" s="213">
        <v>265</v>
      </c>
      <c r="F16" s="214" t="s">
        <v>235</v>
      </c>
      <c r="G16" s="151">
        <v>0</v>
      </c>
      <c r="H16" s="112">
        <f t="shared" si="0"/>
        <v>0</v>
      </c>
    </row>
    <row r="17" spans="1:8" x14ac:dyDescent="0.2">
      <c r="A17" s="209">
        <v>4</v>
      </c>
      <c r="B17" s="210" t="s">
        <v>150</v>
      </c>
      <c r="C17" s="217" t="s">
        <v>809</v>
      </c>
      <c r="D17" s="218" t="s">
        <v>1154</v>
      </c>
      <c r="E17" s="213">
        <v>265</v>
      </c>
      <c r="F17" s="214" t="s">
        <v>235</v>
      </c>
      <c r="G17" s="151">
        <v>0</v>
      </c>
      <c r="H17" s="112">
        <f t="shared" si="0"/>
        <v>0</v>
      </c>
    </row>
    <row r="18" spans="1:8" ht="22.5" x14ac:dyDescent="0.2">
      <c r="A18" s="209">
        <v>5</v>
      </c>
      <c r="B18" s="210" t="s">
        <v>803</v>
      </c>
      <c r="C18" s="217" t="s">
        <v>810</v>
      </c>
      <c r="D18" s="218" t="s">
        <v>811</v>
      </c>
      <c r="E18" s="213">
        <v>26</v>
      </c>
      <c r="F18" s="214" t="s">
        <v>89</v>
      </c>
      <c r="G18" s="151">
        <v>0</v>
      </c>
      <c r="H18" s="112">
        <f t="shared" si="0"/>
        <v>0</v>
      </c>
    </row>
    <row r="19" spans="1:8" ht="22.5" x14ac:dyDescent="0.2">
      <c r="A19" s="209">
        <v>6</v>
      </c>
      <c r="B19" s="210" t="s">
        <v>150</v>
      </c>
      <c r="C19" s="217" t="s">
        <v>812</v>
      </c>
      <c r="D19" s="218" t="s">
        <v>1155</v>
      </c>
      <c r="E19" s="213">
        <v>26</v>
      </c>
      <c r="F19" s="214" t="s">
        <v>89</v>
      </c>
      <c r="G19" s="151">
        <v>0</v>
      </c>
      <c r="H19" s="112">
        <f t="shared" si="0"/>
        <v>0</v>
      </c>
    </row>
    <row r="20" spans="1:8" ht="22.5" x14ac:dyDescent="0.2">
      <c r="A20" s="209">
        <v>7</v>
      </c>
      <c r="B20" s="210" t="s">
        <v>803</v>
      </c>
      <c r="C20" s="217" t="s">
        <v>813</v>
      </c>
      <c r="D20" s="218" t="s">
        <v>814</v>
      </c>
      <c r="E20" s="213">
        <v>9</v>
      </c>
      <c r="F20" s="214" t="s">
        <v>89</v>
      </c>
      <c r="G20" s="151">
        <v>0</v>
      </c>
      <c r="H20" s="112">
        <f t="shared" si="0"/>
        <v>0</v>
      </c>
    </row>
    <row r="21" spans="1:8" ht="22.5" x14ac:dyDescent="0.2">
      <c r="A21" s="209">
        <v>8</v>
      </c>
      <c r="B21" s="210" t="s">
        <v>150</v>
      </c>
      <c r="C21" s="217" t="s">
        <v>815</v>
      </c>
      <c r="D21" s="218" t="s">
        <v>1156</v>
      </c>
      <c r="E21" s="213">
        <v>6</v>
      </c>
      <c r="F21" s="214" t="s">
        <v>89</v>
      </c>
      <c r="G21" s="151">
        <v>0</v>
      </c>
      <c r="H21" s="112">
        <f t="shared" si="0"/>
        <v>0</v>
      </c>
    </row>
    <row r="22" spans="1:8" ht="22.5" x14ac:dyDescent="0.2">
      <c r="A22" s="209">
        <v>9</v>
      </c>
      <c r="B22" s="210" t="s">
        <v>150</v>
      </c>
      <c r="C22" s="217" t="s">
        <v>816</v>
      </c>
      <c r="D22" s="218" t="s">
        <v>1157</v>
      </c>
      <c r="E22" s="213">
        <v>3</v>
      </c>
      <c r="F22" s="214" t="s">
        <v>89</v>
      </c>
      <c r="G22" s="151">
        <v>0</v>
      </c>
      <c r="H22" s="112">
        <f t="shared" si="0"/>
        <v>0</v>
      </c>
    </row>
    <row r="23" spans="1:8" ht="22.5" x14ac:dyDescent="0.2">
      <c r="A23" s="209">
        <v>10</v>
      </c>
      <c r="B23" s="210" t="s">
        <v>803</v>
      </c>
      <c r="C23" s="217" t="s">
        <v>817</v>
      </c>
      <c r="D23" s="218" t="s">
        <v>818</v>
      </c>
      <c r="E23" s="213">
        <v>9</v>
      </c>
      <c r="F23" s="214" t="s">
        <v>89</v>
      </c>
      <c r="G23" s="151">
        <v>0</v>
      </c>
      <c r="H23" s="112">
        <f t="shared" si="0"/>
        <v>0</v>
      </c>
    </row>
    <row r="24" spans="1:8" ht="22.5" x14ac:dyDescent="0.2">
      <c r="A24" s="209">
        <v>11</v>
      </c>
      <c r="B24" s="210" t="s">
        <v>150</v>
      </c>
      <c r="C24" s="217" t="s">
        <v>819</v>
      </c>
      <c r="D24" s="218" t="s">
        <v>820</v>
      </c>
      <c r="E24" s="213">
        <v>9</v>
      </c>
      <c r="F24" s="214" t="s">
        <v>89</v>
      </c>
      <c r="G24" s="151">
        <v>0</v>
      </c>
      <c r="H24" s="112">
        <f t="shared" si="0"/>
        <v>0</v>
      </c>
    </row>
    <row r="25" spans="1:8" ht="14.25" customHeight="1" x14ac:dyDescent="0.2">
      <c r="A25" s="209">
        <v>12</v>
      </c>
      <c r="B25" s="210" t="s">
        <v>803</v>
      </c>
      <c r="C25" s="217" t="s">
        <v>821</v>
      </c>
      <c r="D25" s="218" t="s">
        <v>822</v>
      </c>
      <c r="E25" s="213">
        <v>95</v>
      </c>
      <c r="F25" s="214" t="s">
        <v>89</v>
      </c>
      <c r="G25" s="151">
        <v>0</v>
      </c>
      <c r="H25" s="112">
        <f t="shared" si="0"/>
        <v>0</v>
      </c>
    </row>
    <row r="26" spans="1:8" ht="22.5" x14ac:dyDescent="0.2">
      <c r="A26" s="209">
        <v>13</v>
      </c>
      <c r="B26" s="210" t="s">
        <v>150</v>
      </c>
      <c r="C26" s="217" t="s">
        <v>823</v>
      </c>
      <c r="D26" s="218" t="s">
        <v>1158</v>
      </c>
      <c r="E26" s="213">
        <v>95</v>
      </c>
      <c r="F26" s="214" t="s">
        <v>89</v>
      </c>
      <c r="G26" s="151">
        <v>0</v>
      </c>
      <c r="H26" s="112">
        <f t="shared" si="0"/>
        <v>0</v>
      </c>
    </row>
    <row r="27" spans="1:8" x14ac:dyDescent="0.2">
      <c r="A27" s="209"/>
      <c r="B27" s="210"/>
      <c r="C27" s="217"/>
      <c r="D27" s="219" t="s">
        <v>824</v>
      </c>
      <c r="E27" s="215"/>
      <c r="F27" s="214"/>
      <c r="G27" s="215"/>
      <c r="H27" s="112">
        <f>SUM(H14:H26)</f>
        <v>0</v>
      </c>
    </row>
    <row r="28" spans="1:8" x14ac:dyDescent="0.2">
      <c r="A28" s="209"/>
      <c r="B28" s="210"/>
      <c r="C28" s="211" t="s">
        <v>825</v>
      </c>
      <c r="D28" s="212" t="s">
        <v>826</v>
      </c>
      <c r="E28" s="213"/>
      <c r="F28" s="214"/>
      <c r="G28" s="215"/>
      <c r="H28" s="216"/>
    </row>
    <row r="29" spans="1:8" ht="22.5" x14ac:dyDescent="0.2">
      <c r="A29" s="209">
        <v>14</v>
      </c>
      <c r="B29" s="210" t="s">
        <v>803</v>
      </c>
      <c r="C29" s="217" t="s">
        <v>827</v>
      </c>
      <c r="D29" s="218" t="s">
        <v>828</v>
      </c>
      <c r="E29" s="213">
        <v>16</v>
      </c>
      <c r="F29" s="214" t="s">
        <v>89</v>
      </c>
      <c r="G29" s="151">
        <v>0</v>
      </c>
      <c r="H29" s="112">
        <f t="shared" ref="H29:H53" si="1">ROUND(E29*G29,2)</f>
        <v>0</v>
      </c>
    </row>
    <row r="30" spans="1:8" ht="22.5" x14ac:dyDescent="0.2">
      <c r="A30" s="209">
        <v>15</v>
      </c>
      <c r="B30" s="210" t="s">
        <v>150</v>
      </c>
      <c r="C30" s="217" t="s">
        <v>829</v>
      </c>
      <c r="D30" s="218" t="s">
        <v>1159</v>
      </c>
      <c r="E30" s="213">
        <v>16</v>
      </c>
      <c r="F30" s="214" t="s">
        <v>89</v>
      </c>
      <c r="G30" s="151">
        <v>0</v>
      </c>
      <c r="H30" s="112">
        <f t="shared" si="1"/>
        <v>0</v>
      </c>
    </row>
    <row r="31" spans="1:8" ht="22.5" x14ac:dyDescent="0.2">
      <c r="A31" s="209">
        <v>16</v>
      </c>
      <c r="B31" s="210" t="s">
        <v>150</v>
      </c>
      <c r="C31" s="217" t="s">
        <v>830</v>
      </c>
      <c r="D31" s="218" t="s">
        <v>1160</v>
      </c>
      <c r="E31" s="213">
        <v>16</v>
      </c>
      <c r="F31" s="214" t="s">
        <v>89</v>
      </c>
      <c r="G31" s="151">
        <v>0</v>
      </c>
      <c r="H31" s="112">
        <f t="shared" si="1"/>
        <v>0</v>
      </c>
    </row>
    <row r="32" spans="1:8" ht="22.5" x14ac:dyDescent="0.2">
      <c r="A32" s="209">
        <v>17</v>
      </c>
      <c r="B32" s="210" t="s">
        <v>150</v>
      </c>
      <c r="C32" s="217" t="s">
        <v>831</v>
      </c>
      <c r="D32" s="218" t="s">
        <v>1161</v>
      </c>
      <c r="E32" s="213">
        <v>16</v>
      </c>
      <c r="F32" s="214" t="s">
        <v>89</v>
      </c>
      <c r="G32" s="151">
        <v>0</v>
      </c>
      <c r="H32" s="112">
        <f t="shared" si="1"/>
        <v>0</v>
      </c>
    </row>
    <row r="33" spans="1:8" ht="22.5" x14ac:dyDescent="0.2">
      <c r="A33" s="209">
        <v>18</v>
      </c>
      <c r="B33" s="210" t="s">
        <v>150</v>
      </c>
      <c r="C33" s="217" t="s">
        <v>832</v>
      </c>
      <c r="D33" s="218" t="s">
        <v>1162</v>
      </c>
      <c r="E33" s="213">
        <v>16</v>
      </c>
      <c r="F33" s="214" t="s">
        <v>89</v>
      </c>
      <c r="G33" s="151">
        <v>0</v>
      </c>
      <c r="H33" s="112">
        <f t="shared" si="1"/>
        <v>0</v>
      </c>
    </row>
    <row r="34" spans="1:8" x14ac:dyDescent="0.2">
      <c r="A34" s="209">
        <v>19</v>
      </c>
      <c r="B34" s="210" t="s">
        <v>150</v>
      </c>
      <c r="C34" s="217" t="s">
        <v>833</v>
      </c>
      <c r="D34" s="218" t="s">
        <v>1163</v>
      </c>
      <c r="E34" s="213">
        <v>16</v>
      </c>
      <c r="F34" s="214" t="s">
        <v>89</v>
      </c>
      <c r="G34" s="151">
        <v>0</v>
      </c>
      <c r="H34" s="112">
        <f t="shared" si="1"/>
        <v>0</v>
      </c>
    </row>
    <row r="35" spans="1:8" ht="22.5" x14ac:dyDescent="0.2">
      <c r="A35" s="209">
        <v>20</v>
      </c>
      <c r="B35" s="210" t="s">
        <v>803</v>
      </c>
      <c r="C35" s="217" t="s">
        <v>834</v>
      </c>
      <c r="D35" s="218" t="s">
        <v>835</v>
      </c>
      <c r="E35" s="213">
        <v>96</v>
      </c>
      <c r="F35" s="214" t="s">
        <v>89</v>
      </c>
      <c r="G35" s="151">
        <v>0</v>
      </c>
      <c r="H35" s="112">
        <f t="shared" si="1"/>
        <v>0</v>
      </c>
    </row>
    <row r="36" spans="1:8" x14ac:dyDescent="0.2">
      <c r="A36" s="209">
        <v>21</v>
      </c>
      <c r="B36" s="210" t="s">
        <v>150</v>
      </c>
      <c r="C36" s="217" t="s">
        <v>836</v>
      </c>
      <c r="D36" s="218" t="s">
        <v>1164</v>
      </c>
      <c r="E36" s="213">
        <v>96</v>
      </c>
      <c r="F36" s="214" t="s">
        <v>89</v>
      </c>
      <c r="G36" s="151">
        <v>0</v>
      </c>
      <c r="H36" s="112">
        <f t="shared" si="1"/>
        <v>0</v>
      </c>
    </row>
    <row r="37" spans="1:8" x14ac:dyDescent="0.2">
      <c r="A37" s="209">
        <v>22</v>
      </c>
      <c r="B37" s="210" t="s">
        <v>837</v>
      </c>
      <c r="C37" s="217" t="s">
        <v>838</v>
      </c>
      <c r="D37" s="218" t="s">
        <v>839</v>
      </c>
      <c r="E37" s="213">
        <v>48</v>
      </c>
      <c r="F37" s="214" t="s">
        <v>89</v>
      </c>
      <c r="G37" s="151">
        <v>0</v>
      </c>
      <c r="H37" s="112">
        <f t="shared" si="1"/>
        <v>0</v>
      </c>
    </row>
    <row r="38" spans="1:8" ht="22.5" x14ac:dyDescent="0.2">
      <c r="A38" s="209">
        <v>23</v>
      </c>
      <c r="B38" s="210" t="s">
        <v>150</v>
      </c>
      <c r="C38" s="217" t="s">
        <v>840</v>
      </c>
      <c r="D38" s="218" t="s">
        <v>1165</v>
      </c>
      <c r="E38" s="213">
        <v>48</v>
      </c>
      <c r="F38" s="214" t="s">
        <v>89</v>
      </c>
      <c r="G38" s="151">
        <v>0</v>
      </c>
      <c r="H38" s="112">
        <f t="shared" si="1"/>
        <v>0</v>
      </c>
    </row>
    <row r="39" spans="1:8" ht="22.5" x14ac:dyDescent="0.2">
      <c r="A39" s="209">
        <v>24</v>
      </c>
      <c r="B39" s="210" t="s">
        <v>803</v>
      </c>
      <c r="C39" s="217" t="s">
        <v>827</v>
      </c>
      <c r="D39" s="218" t="s">
        <v>828</v>
      </c>
      <c r="E39" s="213">
        <v>7</v>
      </c>
      <c r="F39" s="214" t="s">
        <v>89</v>
      </c>
      <c r="G39" s="151">
        <v>0</v>
      </c>
      <c r="H39" s="112">
        <f t="shared" si="1"/>
        <v>0</v>
      </c>
    </row>
    <row r="40" spans="1:8" ht="22.5" x14ac:dyDescent="0.2">
      <c r="A40" s="209">
        <v>25</v>
      </c>
      <c r="B40" s="210" t="s">
        <v>150</v>
      </c>
      <c r="C40" s="217" t="s">
        <v>829</v>
      </c>
      <c r="D40" s="218" t="s">
        <v>1167</v>
      </c>
      <c r="E40" s="213">
        <v>7</v>
      </c>
      <c r="F40" s="214" t="s">
        <v>89</v>
      </c>
      <c r="G40" s="151">
        <v>0</v>
      </c>
      <c r="H40" s="112">
        <f t="shared" si="1"/>
        <v>0</v>
      </c>
    </row>
    <row r="41" spans="1:8" x14ac:dyDescent="0.2">
      <c r="A41" s="209">
        <v>26</v>
      </c>
      <c r="B41" s="210" t="s">
        <v>150</v>
      </c>
      <c r="C41" s="217" t="s">
        <v>841</v>
      </c>
      <c r="D41" s="218" t="s">
        <v>1166</v>
      </c>
      <c r="E41" s="213">
        <v>7</v>
      </c>
      <c r="F41" s="214" t="s">
        <v>89</v>
      </c>
      <c r="G41" s="151">
        <v>0</v>
      </c>
      <c r="H41" s="112">
        <f t="shared" si="1"/>
        <v>0</v>
      </c>
    </row>
    <row r="42" spans="1:8" ht="22.5" x14ac:dyDescent="0.2">
      <c r="A42" s="209">
        <v>27</v>
      </c>
      <c r="B42" s="210" t="s">
        <v>150</v>
      </c>
      <c r="C42" s="217" t="s">
        <v>842</v>
      </c>
      <c r="D42" s="218" t="s">
        <v>1168</v>
      </c>
      <c r="E42" s="213">
        <v>7</v>
      </c>
      <c r="F42" s="214" t="s">
        <v>89</v>
      </c>
      <c r="G42" s="151">
        <v>0</v>
      </c>
      <c r="H42" s="112">
        <f t="shared" si="1"/>
        <v>0</v>
      </c>
    </row>
    <row r="43" spans="1:8" ht="22.5" x14ac:dyDescent="0.2">
      <c r="A43" s="209">
        <v>28</v>
      </c>
      <c r="B43" s="210" t="s">
        <v>150</v>
      </c>
      <c r="C43" s="217" t="s">
        <v>843</v>
      </c>
      <c r="D43" s="218" t="s">
        <v>1169</v>
      </c>
      <c r="E43" s="213">
        <v>7</v>
      </c>
      <c r="F43" s="214" t="s">
        <v>89</v>
      </c>
      <c r="G43" s="151">
        <v>0</v>
      </c>
      <c r="H43" s="112">
        <f t="shared" si="1"/>
        <v>0</v>
      </c>
    </row>
    <row r="44" spans="1:8" x14ac:dyDescent="0.2">
      <c r="A44" s="209">
        <v>29</v>
      </c>
      <c r="B44" s="210" t="s">
        <v>150</v>
      </c>
      <c r="C44" s="217" t="s">
        <v>844</v>
      </c>
      <c r="D44" s="218" t="s">
        <v>1170</v>
      </c>
      <c r="E44" s="213">
        <v>7</v>
      </c>
      <c r="F44" s="214" t="s">
        <v>89</v>
      </c>
      <c r="G44" s="151">
        <v>0</v>
      </c>
      <c r="H44" s="112">
        <f t="shared" si="1"/>
        <v>0</v>
      </c>
    </row>
    <row r="45" spans="1:8" ht="22.5" x14ac:dyDescent="0.2">
      <c r="A45" s="209">
        <v>30</v>
      </c>
      <c r="B45" s="210" t="s">
        <v>803</v>
      </c>
      <c r="C45" s="217" t="s">
        <v>834</v>
      </c>
      <c r="D45" s="218" t="s">
        <v>835</v>
      </c>
      <c r="E45" s="213">
        <v>28</v>
      </c>
      <c r="F45" s="214" t="s">
        <v>89</v>
      </c>
      <c r="G45" s="151">
        <v>0</v>
      </c>
      <c r="H45" s="112">
        <f t="shared" si="1"/>
        <v>0</v>
      </c>
    </row>
    <row r="46" spans="1:8" x14ac:dyDescent="0.2">
      <c r="A46" s="209">
        <v>31</v>
      </c>
      <c r="B46" s="210" t="s">
        <v>150</v>
      </c>
      <c r="C46" s="217" t="s">
        <v>836</v>
      </c>
      <c r="D46" s="218" t="s">
        <v>1164</v>
      </c>
      <c r="E46" s="213">
        <v>28</v>
      </c>
      <c r="F46" s="214" t="s">
        <v>89</v>
      </c>
      <c r="G46" s="151">
        <v>0</v>
      </c>
      <c r="H46" s="112">
        <f t="shared" si="1"/>
        <v>0</v>
      </c>
    </row>
    <row r="47" spans="1:8" x14ac:dyDescent="0.2">
      <c r="A47" s="209">
        <v>32</v>
      </c>
      <c r="B47" s="210" t="s">
        <v>837</v>
      </c>
      <c r="C47" s="217" t="s">
        <v>838</v>
      </c>
      <c r="D47" s="218" t="s">
        <v>839</v>
      </c>
      <c r="E47" s="213">
        <v>14</v>
      </c>
      <c r="F47" s="214" t="s">
        <v>89</v>
      </c>
      <c r="G47" s="151">
        <v>0</v>
      </c>
      <c r="H47" s="112">
        <f t="shared" si="1"/>
        <v>0</v>
      </c>
    </row>
    <row r="48" spans="1:8" ht="22.5" x14ac:dyDescent="0.2">
      <c r="A48" s="209">
        <v>33</v>
      </c>
      <c r="B48" s="210" t="s">
        <v>150</v>
      </c>
      <c r="C48" s="217" t="s">
        <v>840</v>
      </c>
      <c r="D48" s="218" t="s">
        <v>1165</v>
      </c>
      <c r="E48" s="213">
        <v>14</v>
      </c>
      <c r="F48" s="214" t="s">
        <v>89</v>
      </c>
      <c r="G48" s="151">
        <v>0</v>
      </c>
      <c r="H48" s="112">
        <f t="shared" si="1"/>
        <v>0</v>
      </c>
    </row>
    <row r="49" spans="1:8" x14ac:dyDescent="0.2">
      <c r="A49" s="209">
        <v>34</v>
      </c>
      <c r="B49" s="210" t="s">
        <v>803</v>
      </c>
      <c r="C49" s="217" t="s">
        <v>845</v>
      </c>
      <c r="D49" s="218" t="s">
        <v>846</v>
      </c>
      <c r="E49" s="213">
        <v>50</v>
      </c>
      <c r="F49" s="214" t="s">
        <v>235</v>
      </c>
      <c r="G49" s="151">
        <v>0</v>
      </c>
      <c r="H49" s="112">
        <f t="shared" si="1"/>
        <v>0</v>
      </c>
    </row>
    <row r="50" spans="1:8" ht="22.5" x14ac:dyDescent="0.2">
      <c r="A50" s="209">
        <v>35</v>
      </c>
      <c r="B50" s="210" t="s">
        <v>150</v>
      </c>
      <c r="C50" s="217" t="s">
        <v>847</v>
      </c>
      <c r="D50" s="218" t="s">
        <v>1171</v>
      </c>
      <c r="E50" s="213">
        <v>50</v>
      </c>
      <c r="F50" s="214" t="s">
        <v>235</v>
      </c>
      <c r="G50" s="151">
        <v>0</v>
      </c>
      <c r="H50" s="112">
        <f t="shared" si="1"/>
        <v>0</v>
      </c>
    </row>
    <row r="51" spans="1:8" ht="22.5" x14ac:dyDescent="0.2">
      <c r="A51" s="209">
        <v>36</v>
      </c>
      <c r="B51" s="210" t="s">
        <v>150</v>
      </c>
      <c r="C51" s="217" t="s">
        <v>848</v>
      </c>
      <c r="D51" s="218" t="s">
        <v>1172</v>
      </c>
      <c r="E51" s="213">
        <v>150</v>
      </c>
      <c r="F51" s="214" t="s">
        <v>89</v>
      </c>
      <c r="G51" s="151">
        <v>0</v>
      </c>
      <c r="H51" s="112">
        <f t="shared" si="1"/>
        <v>0</v>
      </c>
    </row>
    <row r="52" spans="1:8" ht="22.5" x14ac:dyDescent="0.2">
      <c r="A52" s="209">
        <v>37</v>
      </c>
      <c r="B52" s="210" t="s">
        <v>803</v>
      </c>
      <c r="C52" s="217" t="s">
        <v>849</v>
      </c>
      <c r="D52" s="218" t="s">
        <v>850</v>
      </c>
      <c r="E52" s="213">
        <v>300</v>
      </c>
      <c r="F52" s="214" t="s">
        <v>89</v>
      </c>
      <c r="G52" s="151">
        <v>0</v>
      </c>
      <c r="H52" s="112">
        <f t="shared" si="1"/>
        <v>0</v>
      </c>
    </row>
    <row r="53" spans="1:8" x14ac:dyDescent="0.2">
      <c r="A53" s="209">
        <v>38</v>
      </c>
      <c r="B53" s="210" t="s">
        <v>150</v>
      </c>
      <c r="C53" s="217" t="s">
        <v>851</v>
      </c>
      <c r="D53" s="218" t="s">
        <v>852</v>
      </c>
      <c r="E53" s="213">
        <v>300</v>
      </c>
      <c r="F53" s="214" t="s">
        <v>89</v>
      </c>
      <c r="G53" s="151">
        <v>0</v>
      </c>
      <c r="H53" s="112">
        <f t="shared" si="1"/>
        <v>0</v>
      </c>
    </row>
    <row r="54" spans="1:8" ht="22.5" x14ac:dyDescent="0.2">
      <c r="A54" s="209"/>
      <c r="B54" s="210"/>
      <c r="C54" s="217"/>
      <c r="D54" s="219" t="s">
        <v>853</v>
      </c>
      <c r="E54" s="215"/>
      <c r="F54" s="214"/>
      <c r="G54" s="215"/>
      <c r="H54" s="112">
        <f>SUM(H29:H53)</f>
        <v>0</v>
      </c>
    </row>
    <row r="55" spans="1:8" x14ac:dyDescent="0.2">
      <c r="A55" s="209"/>
      <c r="B55" s="210"/>
      <c r="C55" s="211" t="s">
        <v>854</v>
      </c>
      <c r="D55" s="212" t="s">
        <v>855</v>
      </c>
      <c r="E55" s="213"/>
      <c r="F55" s="214"/>
      <c r="G55" s="215"/>
      <c r="H55" s="216"/>
    </row>
    <row r="56" spans="1:8" ht="22.5" x14ac:dyDescent="0.2">
      <c r="A56" s="209">
        <v>39</v>
      </c>
      <c r="B56" s="210" t="s">
        <v>803</v>
      </c>
      <c r="C56" s="217" t="s">
        <v>856</v>
      </c>
      <c r="D56" s="218" t="s">
        <v>857</v>
      </c>
      <c r="E56" s="213">
        <v>84</v>
      </c>
      <c r="F56" s="214" t="s">
        <v>235</v>
      </c>
      <c r="G56" s="151">
        <v>0</v>
      </c>
      <c r="H56" s="112">
        <f t="shared" ref="H56:H58" si="2">ROUND(E56*G56,2)</f>
        <v>0</v>
      </c>
    </row>
    <row r="57" spans="1:8" ht="22.5" x14ac:dyDescent="0.2">
      <c r="A57" s="209">
        <v>40</v>
      </c>
      <c r="B57" s="210" t="s">
        <v>150</v>
      </c>
      <c r="C57" s="217" t="s">
        <v>858</v>
      </c>
      <c r="D57" s="218" t="s">
        <v>1174</v>
      </c>
      <c r="E57" s="213">
        <v>84</v>
      </c>
      <c r="F57" s="214" t="s">
        <v>235</v>
      </c>
      <c r="G57" s="151">
        <v>0</v>
      </c>
      <c r="H57" s="112">
        <f t="shared" si="2"/>
        <v>0</v>
      </c>
    </row>
    <row r="58" spans="1:8" ht="22.5" x14ac:dyDescent="0.2">
      <c r="A58" s="209">
        <v>41</v>
      </c>
      <c r="B58" s="210" t="s">
        <v>150</v>
      </c>
      <c r="C58" s="217" t="s">
        <v>859</v>
      </c>
      <c r="D58" s="218" t="s">
        <v>1173</v>
      </c>
      <c r="E58" s="213">
        <v>84</v>
      </c>
      <c r="F58" s="214" t="s">
        <v>235</v>
      </c>
      <c r="G58" s="151">
        <v>0</v>
      </c>
      <c r="H58" s="112">
        <f t="shared" si="2"/>
        <v>0</v>
      </c>
    </row>
    <row r="59" spans="1:8" x14ac:dyDescent="0.2">
      <c r="A59" s="209"/>
      <c r="B59" s="210"/>
      <c r="C59" s="217"/>
      <c r="D59" s="219" t="s">
        <v>860</v>
      </c>
      <c r="E59" s="215"/>
      <c r="F59" s="214"/>
      <c r="G59" s="215"/>
      <c r="H59" s="112">
        <f>SUM(H56:H58)</f>
        <v>0</v>
      </c>
    </row>
    <row r="60" spans="1:8" x14ac:dyDescent="0.2">
      <c r="A60" s="209"/>
      <c r="B60" s="210"/>
      <c r="C60" s="211" t="s">
        <v>861</v>
      </c>
      <c r="D60" s="212" t="s">
        <v>862</v>
      </c>
      <c r="E60" s="213"/>
      <c r="F60" s="214"/>
      <c r="G60" s="215"/>
      <c r="H60" s="216"/>
    </row>
    <row r="61" spans="1:8" ht="22.5" x14ac:dyDescent="0.2">
      <c r="A61" s="209">
        <v>42</v>
      </c>
      <c r="B61" s="210" t="s">
        <v>803</v>
      </c>
      <c r="C61" s="217" t="s">
        <v>863</v>
      </c>
      <c r="D61" s="218" t="s">
        <v>864</v>
      </c>
      <c r="E61" s="213">
        <v>1418</v>
      </c>
      <c r="F61" s="214" t="s">
        <v>235</v>
      </c>
      <c r="G61" s="151">
        <v>0</v>
      </c>
      <c r="H61" s="112">
        <f t="shared" ref="H61:H65" si="3">ROUND(E61*G61,2)</f>
        <v>0</v>
      </c>
    </row>
    <row r="62" spans="1:8" x14ac:dyDescent="0.2">
      <c r="A62" s="209">
        <v>43</v>
      </c>
      <c r="B62" s="210" t="s">
        <v>150</v>
      </c>
      <c r="C62" s="217" t="s">
        <v>865</v>
      </c>
      <c r="D62" s="218" t="s">
        <v>1175</v>
      </c>
      <c r="E62" s="213">
        <v>1353</v>
      </c>
      <c r="F62" s="214" t="s">
        <v>235</v>
      </c>
      <c r="G62" s="151">
        <v>0</v>
      </c>
      <c r="H62" s="112">
        <f t="shared" si="3"/>
        <v>0</v>
      </c>
    </row>
    <row r="63" spans="1:8" x14ac:dyDescent="0.2">
      <c r="A63" s="209">
        <v>44</v>
      </c>
      <c r="B63" s="210" t="s">
        <v>150</v>
      </c>
      <c r="C63" s="217" t="s">
        <v>866</v>
      </c>
      <c r="D63" s="218" t="s">
        <v>1176</v>
      </c>
      <c r="E63" s="213">
        <v>65</v>
      </c>
      <c r="F63" s="214" t="s">
        <v>235</v>
      </c>
      <c r="G63" s="151">
        <v>0</v>
      </c>
      <c r="H63" s="112">
        <f t="shared" si="3"/>
        <v>0</v>
      </c>
    </row>
    <row r="64" spans="1:8" ht="22.5" x14ac:dyDescent="0.2">
      <c r="A64" s="209">
        <v>45</v>
      </c>
      <c r="B64" s="210" t="s">
        <v>803</v>
      </c>
      <c r="C64" s="217" t="s">
        <v>867</v>
      </c>
      <c r="D64" s="218" t="s">
        <v>868</v>
      </c>
      <c r="E64" s="213">
        <v>1345</v>
      </c>
      <c r="F64" s="214" t="s">
        <v>235</v>
      </c>
      <c r="G64" s="151">
        <v>0</v>
      </c>
      <c r="H64" s="112">
        <f t="shared" si="3"/>
        <v>0</v>
      </c>
    </row>
    <row r="65" spans="1:8" x14ac:dyDescent="0.2">
      <c r="A65" s="209">
        <v>46</v>
      </c>
      <c r="B65" s="210" t="s">
        <v>150</v>
      </c>
      <c r="C65" s="217" t="s">
        <v>869</v>
      </c>
      <c r="D65" s="218" t="s">
        <v>1177</v>
      </c>
      <c r="E65" s="213">
        <v>1250</v>
      </c>
      <c r="F65" s="214" t="s">
        <v>235</v>
      </c>
      <c r="G65" s="151">
        <v>0</v>
      </c>
      <c r="H65" s="112">
        <f t="shared" si="3"/>
        <v>0</v>
      </c>
    </row>
    <row r="66" spans="1:8" x14ac:dyDescent="0.2">
      <c r="A66" s="209"/>
      <c r="B66" s="210"/>
      <c r="C66" s="217"/>
      <c r="D66" s="220" t="s">
        <v>870</v>
      </c>
      <c r="E66" s="221"/>
      <c r="F66" s="222"/>
      <c r="G66" s="223"/>
      <c r="H66" s="224"/>
    </row>
    <row r="67" spans="1:8" x14ac:dyDescent="0.2">
      <c r="A67" s="209">
        <v>47</v>
      </c>
      <c r="B67" s="210" t="s">
        <v>150</v>
      </c>
      <c r="C67" s="217" t="s">
        <v>869</v>
      </c>
      <c r="D67" s="218" t="s">
        <v>1177</v>
      </c>
      <c r="E67" s="213">
        <v>95</v>
      </c>
      <c r="F67" s="214" t="s">
        <v>235</v>
      </c>
      <c r="G67" s="151">
        <v>0</v>
      </c>
      <c r="H67" s="112">
        <f>ROUND(E67*G67,2)</f>
        <v>0</v>
      </c>
    </row>
    <row r="68" spans="1:8" x14ac:dyDescent="0.2">
      <c r="A68" s="209"/>
      <c r="B68" s="210"/>
      <c r="C68" s="217"/>
      <c r="D68" s="220" t="s">
        <v>871</v>
      </c>
      <c r="E68" s="221"/>
      <c r="F68" s="222"/>
      <c r="G68" s="223"/>
      <c r="H68" s="224"/>
    </row>
    <row r="69" spans="1:8" ht="22.5" x14ac:dyDescent="0.2">
      <c r="A69" s="209">
        <v>48</v>
      </c>
      <c r="B69" s="210" t="s">
        <v>803</v>
      </c>
      <c r="C69" s="217" t="s">
        <v>872</v>
      </c>
      <c r="D69" s="218" t="s">
        <v>873</v>
      </c>
      <c r="E69" s="213">
        <v>45</v>
      </c>
      <c r="F69" s="214" t="s">
        <v>235</v>
      </c>
      <c r="G69" s="151">
        <v>0</v>
      </c>
      <c r="H69" s="112">
        <f t="shared" ref="H69:H72" si="4">ROUND(E69*G69,2)</f>
        <v>0</v>
      </c>
    </row>
    <row r="70" spans="1:8" x14ac:dyDescent="0.2">
      <c r="A70" s="209">
        <v>49</v>
      </c>
      <c r="B70" s="210" t="s">
        <v>150</v>
      </c>
      <c r="C70" s="217" t="s">
        <v>874</v>
      </c>
      <c r="D70" s="218" t="s">
        <v>1178</v>
      </c>
      <c r="E70" s="213">
        <v>45</v>
      </c>
      <c r="F70" s="214" t="s">
        <v>235</v>
      </c>
      <c r="G70" s="151">
        <v>0</v>
      </c>
      <c r="H70" s="112">
        <f t="shared" si="4"/>
        <v>0</v>
      </c>
    </row>
    <row r="71" spans="1:8" ht="22.5" x14ac:dyDescent="0.2">
      <c r="A71" s="209">
        <v>50</v>
      </c>
      <c r="B71" s="210" t="s">
        <v>803</v>
      </c>
      <c r="C71" s="217" t="s">
        <v>875</v>
      </c>
      <c r="D71" s="218" t="s">
        <v>876</v>
      </c>
      <c r="E71" s="213">
        <v>102</v>
      </c>
      <c r="F71" s="214" t="s">
        <v>235</v>
      </c>
      <c r="G71" s="151">
        <v>0</v>
      </c>
      <c r="H71" s="112">
        <f t="shared" si="4"/>
        <v>0</v>
      </c>
    </row>
    <row r="72" spans="1:8" x14ac:dyDescent="0.2">
      <c r="A72" s="209">
        <v>51</v>
      </c>
      <c r="B72" s="210" t="s">
        <v>150</v>
      </c>
      <c r="C72" s="217" t="s">
        <v>877</v>
      </c>
      <c r="D72" s="218" t="s">
        <v>1179</v>
      </c>
      <c r="E72" s="213">
        <v>102</v>
      </c>
      <c r="F72" s="214" t="s">
        <v>235</v>
      </c>
      <c r="G72" s="151">
        <v>0</v>
      </c>
      <c r="H72" s="112">
        <f t="shared" si="4"/>
        <v>0</v>
      </c>
    </row>
    <row r="73" spans="1:8" x14ac:dyDescent="0.2">
      <c r="A73" s="209"/>
      <c r="B73" s="210"/>
      <c r="C73" s="217"/>
      <c r="D73" s="220" t="s">
        <v>878</v>
      </c>
      <c r="E73" s="221"/>
      <c r="F73" s="222"/>
      <c r="G73" s="223"/>
      <c r="H73" s="224"/>
    </row>
    <row r="74" spans="1:8" ht="22.5" x14ac:dyDescent="0.2">
      <c r="A74" s="209">
        <v>52</v>
      </c>
      <c r="B74" s="210" t="s">
        <v>803</v>
      </c>
      <c r="C74" s="217" t="s">
        <v>879</v>
      </c>
      <c r="D74" s="218" t="s">
        <v>880</v>
      </c>
      <c r="E74" s="213">
        <v>32</v>
      </c>
      <c r="F74" s="214" t="s">
        <v>235</v>
      </c>
      <c r="G74" s="151">
        <v>0</v>
      </c>
      <c r="H74" s="112">
        <f t="shared" ref="H74:H75" si="5">ROUND(E74*G74,2)</f>
        <v>0</v>
      </c>
    </row>
    <row r="75" spans="1:8" x14ac:dyDescent="0.2">
      <c r="A75" s="209">
        <v>53</v>
      </c>
      <c r="B75" s="210" t="s">
        <v>150</v>
      </c>
      <c r="C75" s="217" t="s">
        <v>881</v>
      </c>
      <c r="D75" s="218" t="s">
        <v>1180</v>
      </c>
      <c r="E75" s="213">
        <v>32</v>
      </c>
      <c r="F75" s="214" t="s">
        <v>235</v>
      </c>
      <c r="G75" s="151">
        <v>0</v>
      </c>
      <c r="H75" s="112">
        <f t="shared" si="5"/>
        <v>0</v>
      </c>
    </row>
    <row r="76" spans="1:8" x14ac:dyDescent="0.2">
      <c r="A76" s="209"/>
      <c r="B76" s="210"/>
      <c r="C76" s="217"/>
      <c r="D76" s="220" t="s">
        <v>882</v>
      </c>
      <c r="E76" s="221"/>
      <c r="F76" s="222"/>
      <c r="G76" s="223"/>
      <c r="H76" s="224"/>
    </row>
    <row r="77" spans="1:8" x14ac:dyDescent="0.2">
      <c r="A77" s="209"/>
      <c r="B77" s="210"/>
      <c r="C77" s="217"/>
      <c r="D77" s="219" t="s">
        <v>883</v>
      </c>
      <c r="E77" s="215"/>
      <c r="F77" s="214"/>
      <c r="G77" s="215"/>
      <c r="H77" s="112">
        <f>SUM(H61:H76)</f>
        <v>0</v>
      </c>
    </row>
    <row r="78" spans="1:8" x14ac:dyDescent="0.2">
      <c r="A78" s="209"/>
      <c r="B78" s="210"/>
      <c r="C78" s="211" t="s">
        <v>884</v>
      </c>
      <c r="D78" s="212" t="s">
        <v>885</v>
      </c>
      <c r="E78" s="213"/>
      <c r="F78" s="214"/>
      <c r="G78" s="215"/>
      <c r="H78" s="216"/>
    </row>
    <row r="79" spans="1:8" x14ac:dyDescent="0.2">
      <c r="A79" s="209">
        <v>54</v>
      </c>
      <c r="B79" s="210" t="s">
        <v>803</v>
      </c>
      <c r="C79" s="217" t="s">
        <v>886</v>
      </c>
      <c r="D79" s="218" t="s">
        <v>887</v>
      </c>
      <c r="E79" s="213">
        <v>1</v>
      </c>
      <c r="F79" s="214" t="s">
        <v>89</v>
      </c>
      <c r="G79" s="151">
        <v>0</v>
      </c>
      <c r="H79" s="112">
        <f t="shared" ref="H79:H90" si="6">ROUND(E79*G79,2)</f>
        <v>0</v>
      </c>
    </row>
    <row r="80" spans="1:8" x14ac:dyDescent="0.2">
      <c r="A80" s="209">
        <v>55</v>
      </c>
      <c r="B80" s="210" t="s">
        <v>150</v>
      </c>
      <c r="C80" s="217" t="s">
        <v>888</v>
      </c>
      <c r="D80" s="218" t="s">
        <v>1181</v>
      </c>
      <c r="E80" s="213">
        <v>1</v>
      </c>
      <c r="F80" s="214" t="s">
        <v>89</v>
      </c>
      <c r="G80" s="151">
        <v>0</v>
      </c>
      <c r="H80" s="112">
        <f t="shared" si="6"/>
        <v>0</v>
      </c>
    </row>
    <row r="81" spans="1:8" x14ac:dyDescent="0.2">
      <c r="A81" s="209">
        <v>56</v>
      </c>
      <c r="B81" s="210" t="s">
        <v>150</v>
      </c>
      <c r="C81" s="217" t="s">
        <v>889</v>
      </c>
      <c r="D81" s="218" t="s">
        <v>1182</v>
      </c>
      <c r="E81" s="213">
        <v>1</v>
      </c>
      <c r="F81" s="214" t="s">
        <v>89</v>
      </c>
      <c r="G81" s="151">
        <v>0</v>
      </c>
      <c r="H81" s="112">
        <f t="shared" si="6"/>
        <v>0</v>
      </c>
    </row>
    <row r="82" spans="1:8" x14ac:dyDescent="0.2">
      <c r="A82" s="209">
        <v>57</v>
      </c>
      <c r="B82" s="210" t="s">
        <v>803</v>
      </c>
      <c r="C82" s="217" t="s">
        <v>890</v>
      </c>
      <c r="D82" s="218" t="s">
        <v>891</v>
      </c>
      <c r="E82" s="213">
        <v>5</v>
      </c>
      <c r="F82" s="214" t="s">
        <v>89</v>
      </c>
      <c r="G82" s="151">
        <v>0</v>
      </c>
      <c r="H82" s="112">
        <f t="shared" si="6"/>
        <v>0</v>
      </c>
    </row>
    <row r="83" spans="1:8" x14ac:dyDescent="0.2">
      <c r="A83" s="209">
        <v>58</v>
      </c>
      <c r="B83" s="210" t="s">
        <v>150</v>
      </c>
      <c r="C83" s="217" t="s">
        <v>892</v>
      </c>
      <c r="D83" s="218" t="s">
        <v>1183</v>
      </c>
      <c r="E83" s="213">
        <v>5</v>
      </c>
      <c r="F83" s="214" t="s">
        <v>89</v>
      </c>
      <c r="G83" s="151">
        <v>0</v>
      </c>
      <c r="H83" s="112">
        <f t="shared" si="6"/>
        <v>0</v>
      </c>
    </row>
    <row r="84" spans="1:8" x14ac:dyDescent="0.2">
      <c r="A84" s="209">
        <v>59</v>
      </c>
      <c r="B84" s="210" t="s">
        <v>150</v>
      </c>
      <c r="C84" s="217" t="s">
        <v>889</v>
      </c>
      <c r="D84" s="218" t="s">
        <v>1182</v>
      </c>
      <c r="E84" s="213">
        <v>5</v>
      </c>
      <c r="F84" s="214" t="s">
        <v>89</v>
      </c>
      <c r="G84" s="151">
        <v>0</v>
      </c>
      <c r="H84" s="112">
        <f t="shared" si="6"/>
        <v>0</v>
      </c>
    </row>
    <row r="85" spans="1:8" x14ac:dyDescent="0.2">
      <c r="A85" s="209">
        <v>60</v>
      </c>
      <c r="B85" s="210" t="s">
        <v>803</v>
      </c>
      <c r="C85" s="217" t="s">
        <v>893</v>
      </c>
      <c r="D85" s="218" t="s">
        <v>894</v>
      </c>
      <c r="E85" s="213">
        <v>4</v>
      </c>
      <c r="F85" s="214" t="s">
        <v>89</v>
      </c>
      <c r="G85" s="151">
        <v>0</v>
      </c>
      <c r="H85" s="112">
        <f t="shared" si="6"/>
        <v>0</v>
      </c>
    </row>
    <row r="86" spans="1:8" x14ac:dyDescent="0.2">
      <c r="A86" s="209">
        <v>61</v>
      </c>
      <c r="B86" s="210" t="s">
        <v>150</v>
      </c>
      <c r="C86" s="217" t="s">
        <v>895</v>
      </c>
      <c r="D86" s="218" t="s">
        <v>1184</v>
      </c>
      <c r="E86" s="213">
        <v>4</v>
      </c>
      <c r="F86" s="214" t="s">
        <v>89</v>
      </c>
      <c r="G86" s="151">
        <v>0</v>
      </c>
      <c r="H86" s="112">
        <f t="shared" si="6"/>
        <v>0</v>
      </c>
    </row>
    <row r="87" spans="1:8" x14ac:dyDescent="0.2">
      <c r="A87" s="209">
        <v>62</v>
      </c>
      <c r="B87" s="210" t="s">
        <v>150</v>
      </c>
      <c r="C87" s="217" t="s">
        <v>889</v>
      </c>
      <c r="D87" s="218" t="s">
        <v>1182</v>
      </c>
      <c r="E87" s="213">
        <v>4</v>
      </c>
      <c r="F87" s="214" t="s">
        <v>89</v>
      </c>
      <c r="G87" s="151">
        <v>0</v>
      </c>
      <c r="H87" s="112">
        <f t="shared" si="6"/>
        <v>0</v>
      </c>
    </row>
    <row r="88" spans="1:8" x14ac:dyDescent="0.2">
      <c r="A88" s="209">
        <v>63</v>
      </c>
      <c r="B88" s="210" t="s">
        <v>803</v>
      </c>
      <c r="C88" s="217" t="s">
        <v>896</v>
      </c>
      <c r="D88" s="218" t="s">
        <v>897</v>
      </c>
      <c r="E88" s="213">
        <v>1</v>
      </c>
      <c r="F88" s="214" t="s">
        <v>89</v>
      </c>
      <c r="G88" s="151">
        <v>0</v>
      </c>
      <c r="H88" s="112">
        <f t="shared" si="6"/>
        <v>0</v>
      </c>
    </row>
    <row r="89" spans="1:8" x14ac:dyDescent="0.2">
      <c r="A89" s="209">
        <v>64</v>
      </c>
      <c r="B89" s="210" t="s">
        <v>150</v>
      </c>
      <c r="C89" s="217" t="s">
        <v>898</v>
      </c>
      <c r="D89" s="218" t="s">
        <v>1185</v>
      </c>
      <c r="E89" s="213">
        <v>1</v>
      </c>
      <c r="F89" s="214" t="s">
        <v>89</v>
      </c>
      <c r="G89" s="151">
        <v>0</v>
      </c>
      <c r="H89" s="112">
        <f t="shared" si="6"/>
        <v>0</v>
      </c>
    </row>
    <row r="90" spans="1:8" x14ac:dyDescent="0.2">
      <c r="A90" s="209">
        <v>65</v>
      </c>
      <c r="B90" s="210" t="s">
        <v>150</v>
      </c>
      <c r="C90" s="217" t="s">
        <v>889</v>
      </c>
      <c r="D90" s="218" t="s">
        <v>1182</v>
      </c>
      <c r="E90" s="213">
        <v>1</v>
      </c>
      <c r="F90" s="214" t="s">
        <v>89</v>
      </c>
      <c r="G90" s="151">
        <v>0</v>
      </c>
      <c r="H90" s="112">
        <f t="shared" si="6"/>
        <v>0</v>
      </c>
    </row>
    <row r="91" spans="1:8" x14ac:dyDescent="0.2">
      <c r="A91" s="209"/>
      <c r="B91" s="210"/>
      <c r="C91" s="217"/>
      <c r="D91" s="219" t="s">
        <v>899</v>
      </c>
      <c r="E91" s="215"/>
      <c r="F91" s="214"/>
      <c r="G91" s="215"/>
      <c r="H91" s="112">
        <f>SUM(H79:H90)</f>
        <v>0</v>
      </c>
    </row>
    <row r="92" spans="1:8" x14ac:dyDescent="0.2">
      <c r="A92" s="209"/>
      <c r="B92" s="210"/>
      <c r="C92" s="211" t="s">
        <v>900</v>
      </c>
      <c r="D92" s="212" t="s">
        <v>900</v>
      </c>
      <c r="E92" s="213"/>
      <c r="F92" s="214"/>
      <c r="G92" s="215"/>
      <c r="H92" s="216"/>
    </row>
    <row r="93" spans="1:8" ht="22.5" x14ac:dyDescent="0.2">
      <c r="A93" s="209">
        <v>66</v>
      </c>
      <c r="B93" s="210" t="s">
        <v>803</v>
      </c>
      <c r="C93" s="217" t="s">
        <v>901</v>
      </c>
      <c r="D93" s="218" t="s">
        <v>902</v>
      </c>
      <c r="E93" s="213">
        <v>11</v>
      </c>
      <c r="F93" s="214" t="s">
        <v>89</v>
      </c>
      <c r="G93" s="151">
        <v>0</v>
      </c>
      <c r="H93" s="112">
        <f t="shared" ref="H93:H94" si="7">ROUND(E93*G93,2)</f>
        <v>0</v>
      </c>
    </row>
    <row r="94" spans="1:8" ht="22.5" x14ac:dyDescent="0.2">
      <c r="A94" s="209">
        <v>67</v>
      </c>
      <c r="B94" s="210" t="s">
        <v>150</v>
      </c>
      <c r="C94" s="217" t="s">
        <v>903</v>
      </c>
      <c r="D94" s="218" t="s">
        <v>1186</v>
      </c>
      <c r="E94" s="213">
        <v>11</v>
      </c>
      <c r="F94" s="214" t="s">
        <v>89</v>
      </c>
      <c r="G94" s="151">
        <v>0</v>
      </c>
      <c r="H94" s="112">
        <f t="shared" si="7"/>
        <v>0</v>
      </c>
    </row>
    <row r="95" spans="1:8" x14ac:dyDescent="0.2">
      <c r="A95" s="209"/>
      <c r="B95" s="210"/>
      <c r="C95" s="217"/>
      <c r="D95" s="219" t="s">
        <v>904</v>
      </c>
      <c r="E95" s="215"/>
      <c r="F95" s="214"/>
      <c r="G95" s="215"/>
      <c r="H95" s="112">
        <f>SUM(H93:H94)</f>
        <v>0</v>
      </c>
    </row>
    <row r="96" spans="1:8" x14ac:dyDescent="0.2">
      <c r="A96" s="209"/>
      <c r="B96" s="210"/>
      <c r="C96" s="211" t="s">
        <v>905</v>
      </c>
      <c r="D96" s="212" t="s">
        <v>906</v>
      </c>
      <c r="E96" s="213"/>
      <c r="F96" s="214"/>
      <c r="G96" s="215"/>
      <c r="H96" s="216"/>
    </row>
    <row r="97" spans="1:8" ht="22.5" x14ac:dyDescent="0.2">
      <c r="A97" s="209">
        <v>68</v>
      </c>
      <c r="B97" s="210" t="s">
        <v>803</v>
      </c>
      <c r="C97" s="217" t="s">
        <v>834</v>
      </c>
      <c r="D97" s="218" t="s">
        <v>835</v>
      </c>
      <c r="E97" s="213">
        <v>54</v>
      </c>
      <c r="F97" s="214" t="s">
        <v>89</v>
      </c>
      <c r="G97" s="151">
        <v>0</v>
      </c>
      <c r="H97" s="112">
        <f t="shared" ref="H97:H102" si="8">ROUND(E97*G97,2)</f>
        <v>0</v>
      </c>
    </row>
    <row r="98" spans="1:8" x14ac:dyDescent="0.2">
      <c r="A98" s="209">
        <v>69</v>
      </c>
      <c r="B98" s="210" t="s">
        <v>150</v>
      </c>
      <c r="C98" s="217" t="s">
        <v>907</v>
      </c>
      <c r="D98" s="218" t="s">
        <v>1187</v>
      </c>
      <c r="E98" s="213">
        <v>54</v>
      </c>
      <c r="F98" s="214" t="s">
        <v>89</v>
      </c>
      <c r="G98" s="151">
        <v>0</v>
      </c>
      <c r="H98" s="112">
        <f t="shared" si="8"/>
        <v>0</v>
      </c>
    </row>
    <row r="99" spans="1:8" x14ac:dyDescent="0.2">
      <c r="A99" s="209">
        <v>70</v>
      </c>
      <c r="B99" s="210" t="s">
        <v>150</v>
      </c>
      <c r="C99" s="217" t="s">
        <v>889</v>
      </c>
      <c r="D99" s="218" t="s">
        <v>1182</v>
      </c>
      <c r="E99" s="213">
        <v>7</v>
      </c>
      <c r="F99" s="214" t="s">
        <v>89</v>
      </c>
      <c r="G99" s="151">
        <v>0</v>
      </c>
      <c r="H99" s="112">
        <f t="shared" si="8"/>
        <v>0</v>
      </c>
    </row>
    <row r="100" spans="1:8" x14ac:dyDescent="0.2">
      <c r="A100" s="209">
        <v>71</v>
      </c>
      <c r="B100" s="210" t="s">
        <v>150</v>
      </c>
      <c r="C100" s="217" t="s">
        <v>908</v>
      </c>
      <c r="D100" s="218" t="s">
        <v>1188</v>
      </c>
      <c r="E100" s="213">
        <v>6</v>
      </c>
      <c r="F100" s="214" t="s">
        <v>89</v>
      </c>
      <c r="G100" s="151">
        <v>0</v>
      </c>
      <c r="H100" s="112">
        <f t="shared" si="8"/>
        <v>0</v>
      </c>
    </row>
    <row r="101" spans="1:8" x14ac:dyDescent="0.2">
      <c r="A101" s="209">
        <v>72</v>
      </c>
      <c r="B101" s="210" t="s">
        <v>150</v>
      </c>
      <c r="C101" s="217" t="s">
        <v>909</v>
      </c>
      <c r="D101" s="218" t="s">
        <v>1189</v>
      </c>
      <c r="E101" s="213">
        <v>3</v>
      </c>
      <c r="F101" s="214" t="s">
        <v>89</v>
      </c>
      <c r="G101" s="151">
        <v>0</v>
      </c>
      <c r="H101" s="112">
        <f t="shared" si="8"/>
        <v>0</v>
      </c>
    </row>
    <row r="102" spans="1:8" x14ac:dyDescent="0.2">
      <c r="A102" s="209">
        <v>73</v>
      </c>
      <c r="B102" s="210" t="s">
        <v>150</v>
      </c>
      <c r="C102" s="217" t="s">
        <v>910</v>
      </c>
      <c r="D102" s="218" t="s">
        <v>1190</v>
      </c>
      <c r="E102" s="213">
        <v>9</v>
      </c>
      <c r="F102" s="214" t="s">
        <v>89</v>
      </c>
      <c r="G102" s="151">
        <v>0</v>
      </c>
      <c r="H102" s="112">
        <f t="shared" si="8"/>
        <v>0</v>
      </c>
    </row>
    <row r="103" spans="1:8" x14ac:dyDescent="0.2">
      <c r="A103" s="209"/>
      <c r="B103" s="210"/>
      <c r="C103" s="217"/>
      <c r="D103" s="219" t="s">
        <v>911</v>
      </c>
      <c r="E103" s="215"/>
      <c r="F103" s="214"/>
      <c r="G103" s="215"/>
      <c r="H103" s="112">
        <f>SUM(H97:H102)</f>
        <v>0</v>
      </c>
    </row>
    <row r="104" spans="1:8" x14ac:dyDescent="0.2">
      <c r="A104" s="209"/>
      <c r="B104" s="210"/>
      <c r="C104" s="211" t="s">
        <v>912</v>
      </c>
      <c r="D104" s="212" t="s">
        <v>913</v>
      </c>
      <c r="E104" s="213"/>
      <c r="F104" s="214"/>
      <c r="G104" s="215"/>
      <c r="H104" s="216"/>
    </row>
    <row r="105" spans="1:8" ht="22.5" x14ac:dyDescent="0.2">
      <c r="A105" s="209">
        <v>74</v>
      </c>
      <c r="B105" s="210" t="s">
        <v>803</v>
      </c>
      <c r="C105" s="217" t="s">
        <v>914</v>
      </c>
      <c r="D105" s="218" t="s">
        <v>915</v>
      </c>
      <c r="E105" s="213">
        <v>6</v>
      </c>
      <c r="F105" s="214" t="s">
        <v>89</v>
      </c>
      <c r="G105" s="151">
        <v>0</v>
      </c>
      <c r="H105" s="112">
        <f t="shared" ref="H105:H107" si="9">ROUND(E105*G105,2)</f>
        <v>0</v>
      </c>
    </row>
    <row r="106" spans="1:8" ht="22.5" x14ac:dyDescent="0.2">
      <c r="A106" s="209">
        <v>75</v>
      </c>
      <c r="B106" s="210" t="s">
        <v>150</v>
      </c>
      <c r="C106" s="217" t="s">
        <v>916</v>
      </c>
      <c r="D106" s="218" t="s">
        <v>1191</v>
      </c>
      <c r="E106" s="213">
        <v>6</v>
      </c>
      <c r="F106" s="214" t="s">
        <v>89</v>
      </c>
      <c r="G106" s="151">
        <v>0</v>
      </c>
      <c r="H106" s="112">
        <f t="shared" si="9"/>
        <v>0</v>
      </c>
    </row>
    <row r="107" spans="1:8" x14ac:dyDescent="0.2">
      <c r="A107" s="209">
        <v>76</v>
      </c>
      <c r="B107" s="210" t="s">
        <v>150</v>
      </c>
      <c r="C107" s="217" t="s">
        <v>889</v>
      </c>
      <c r="D107" s="218" t="s">
        <v>1182</v>
      </c>
      <c r="E107" s="213">
        <v>6</v>
      </c>
      <c r="F107" s="214" t="s">
        <v>89</v>
      </c>
      <c r="G107" s="151">
        <v>0</v>
      </c>
      <c r="H107" s="112">
        <f t="shared" si="9"/>
        <v>0</v>
      </c>
    </row>
    <row r="108" spans="1:8" x14ac:dyDescent="0.2">
      <c r="A108" s="209"/>
      <c r="B108" s="210"/>
      <c r="C108" s="217"/>
      <c r="D108" s="219" t="s">
        <v>917</v>
      </c>
      <c r="E108" s="215"/>
      <c r="F108" s="214"/>
      <c r="G108" s="215"/>
      <c r="H108" s="112">
        <f>SUM(H105:H107)</f>
        <v>0</v>
      </c>
    </row>
    <row r="109" spans="1:8" x14ac:dyDescent="0.2">
      <c r="A109" s="209"/>
      <c r="B109" s="210"/>
      <c r="C109" s="211" t="s">
        <v>918</v>
      </c>
      <c r="D109" s="212" t="s">
        <v>919</v>
      </c>
      <c r="E109" s="213"/>
      <c r="F109" s="214"/>
      <c r="G109" s="215"/>
      <c r="H109" s="216"/>
    </row>
    <row r="110" spans="1:8" x14ac:dyDescent="0.2">
      <c r="A110" s="209">
        <v>77</v>
      </c>
      <c r="B110" s="210" t="s">
        <v>803</v>
      </c>
      <c r="C110" s="217" t="s">
        <v>920</v>
      </c>
      <c r="D110" s="218" t="s">
        <v>921</v>
      </c>
      <c r="E110" s="213">
        <v>6</v>
      </c>
      <c r="F110" s="214" t="s">
        <v>89</v>
      </c>
      <c r="G110" s="151">
        <v>0</v>
      </c>
      <c r="H110" s="112">
        <f t="shared" ref="H110:H111" si="10">ROUND(E110*G110,2)</f>
        <v>0</v>
      </c>
    </row>
    <row r="111" spans="1:8" x14ac:dyDescent="0.2">
      <c r="A111" s="209">
        <v>78</v>
      </c>
      <c r="B111" s="210" t="s">
        <v>150</v>
      </c>
      <c r="C111" s="217" t="s">
        <v>922</v>
      </c>
      <c r="D111" s="218" t="s">
        <v>923</v>
      </c>
      <c r="E111" s="213">
        <v>6</v>
      </c>
      <c r="F111" s="214" t="s">
        <v>89</v>
      </c>
      <c r="G111" s="151">
        <v>0</v>
      </c>
      <c r="H111" s="112">
        <f t="shared" si="10"/>
        <v>0</v>
      </c>
    </row>
    <row r="112" spans="1:8" x14ac:dyDescent="0.2">
      <c r="A112" s="209"/>
      <c r="B112" s="210"/>
      <c r="C112" s="217"/>
      <c r="D112" s="219" t="s">
        <v>924</v>
      </c>
      <c r="E112" s="215"/>
      <c r="F112" s="214"/>
      <c r="G112" s="215"/>
      <c r="H112" s="112">
        <f>SUM(H110:H111)</f>
        <v>0</v>
      </c>
    </row>
    <row r="113" spans="1:8" x14ac:dyDescent="0.2">
      <c r="A113" s="209"/>
      <c r="B113" s="210"/>
      <c r="C113" s="211" t="s">
        <v>925</v>
      </c>
      <c r="D113" s="212" t="s">
        <v>926</v>
      </c>
      <c r="E113" s="213"/>
      <c r="F113" s="214"/>
      <c r="G113" s="215"/>
      <c r="H113" s="216"/>
    </row>
    <row r="114" spans="1:8" ht="22.5" x14ac:dyDescent="0.2">
      <c r="A114" s="209">
        <v>79</v>
      </c>
      <c r="B114" s="210" t="s">
        <v>803</v>
      </c>
      <c r="C114" s="217" t="s">
        <v>927</v>
      </c>
      <c r="D114" s="218" t="s">
        <v>928</v>
      </c>
      <c r="E114" s="213">
        <v>1</v>
      </c>
      <c r="F114" s="214" t="s">
        <v>89</v>
      </c>
      <c r="G114" s="151">
        <v>0</v>
      </c>
      <c r="H114" s="112">
        <f>ROUND(E114*G114,2)</f>
        <v>0</v>
      </c>
    </row>
    <row r="115" spans="1:8" ht="22.5" x14ac:dyDescent="0.2">
      <c r="A115" s="209">
        <v>80</v>
      </c>
      <c r="B115" s="210" t="s">
        <v>150</v>
      </c>
      <c r="C115" s="217" t="s">
        <v>929</v>
      </c>
      <c r="D115" s="218" t="s">
        <v>1192</v>
      </c>
      <c r="E115" s="213">
        <v>1</v>
      </c>
      <c r="F115" s="214" t="s">
        <v>89</v>
      </c>
      <c r="G115" s="151">
        <v>0</v>
      </c>
      <c r="H115" s="112">
        <f>ROUND(E115*G115,2)</f>
        <v>0</v>
      </c>
    </row>
    <row r="116" spans="1:8" x14ac:dyDescent="0.2">
      <c r="A116" s="209"/>
      <c r="B116" s="210"/>
      <c r="C116" s="217"/>
      <c r="D116" s="219" t="s">
        <v>930</v>
      </c>
      <c r="E116" s="215"/>
      <c r="F116" s="214"/>
      <c r="G116" s="215"/>
      <c r="H116" s="112">
        <f>SUM(H114:H115)</f>
        <v>0</v>
      </c>
    </row>
    <row r="117" spans="1:8" x14ac:dyDescent="0.2">
      <c r="A117" s="209"/>
      <c r="B117" s="210"/>
      <c r="C117" s="211" t="s">
        <v>931</v>
      </c>
      <c r="D117" s="212" t="s">
        <v>932</v>
      </c>
      <c r="E117" s="213"/>
      <c r="F117" s="214"/>
      <c r="G117" s="215"/>
      <c r="H117" s="216"/>
    </row>
    <row r="118" spans="1:8" x14ac:dyDescent="0.2">
      <c r="A118" s="209">
        <v>81</v>
      </c>
      <c r="B118" s="210" t="s">
        <v>803</v>
      </c>
      <c r="C118" s="217" t="s">
        <v>933</v>
      </c>
      <c r="D118" s="218" t="s">
        <v>934</v>
      </c>
      <c r="E118" s="213">
        <v>1</v>
      </c>
      <c r="F118" s="214" t="s">
        <v>89</v>
      </c>
      <c r="G118" s="151">
        <v>0</v>
      </c>
      <c r="H118" s="112">
        <f t="shared" ref="H118:H126" si="11">ROUND(E118*G118,2)</f>
        <v>0</v>
      </c>
    </row>
    <row r="119" spans="1:8" x14ac:dyDescent="0.2">
      <c r="A119" s="209">
        <v>82</v>
      </c>
      <c r="B119" s="210" t="s">
        <v>803</v>
      </c>
      <c r="C119" s="217" t="s">
        <v>935</v>
      </c>
      <c r="D119" s="218" t="s">
        <v>936</v>
      </c>
      <c r="E119" s="213">
        <v>1</v>
      </c>
      <c r="F119" s="214" t="s">
        <v>89</v>
      </c>
      <c r="G119" s="151">
        <v>0</v>
      </c>
      <c r="H119" s="112">
        <f t="shared" si="11"/>
        <v>0</v>
      </c>
    </row>
    <row r="120" spans="1:8" x14ac:dyDescent="0.2">
      <c r="A120" s="209">
        <v>83</v>
      </c>
      <c r="B120" s="210" t="s">
        <v>150</v>
      </c>
      <c r="C120" s="217" t="s">
        <v>937</v>
      </c>
      <c r="D120" s="218" t="s">
        <v>325</v>
      </c>
      <c r="E120" s="213">
        <v>1</v>
      </c>
      <c r="F120" s="214" t="s">
        <v>89</v>
      </c>
      <c r="G120" s="151">
        <v>0</v>
      </c>
      <c r="H120" s="112">
        <f t="shared" si="11"/>
        <v>0</v>
      </c>
    </row>
    <row r="121" spans="1:8" x14ac:dyDescent="0.2">
      <c r="A121" s="209">
        <v>84</v>
      </c>
      <c r="B121" s="210" t="s">
        <v>803</v>
      </c>
      <c r="C121" s="217" t="s">
        <v>938</v>
      </c>
      <c r="D121" s="218" t="s">
        <v>939</v>
      </c>
      <c r="E121" s="213">
        <v>16</v>
      </c>
      <c r="F121" s="214" t="s">
        <v>89</v>
      </c>
      <c r="G121" s="151">
        <v>0</v>
      </c>
      <c r="H121" s="112">
        <f t="shared" si="11"/>
        <v>0</v>
      </c>
    </row>
    <row r="122" spans="1:8" ht="22.5" x14ac:dyDescent="0.2">
      <c r="A122" s="209">
        <v>85</v>
      </c>
      <c r="B122" s="210" t="s">
        <v>803</v>
      </c>
      <c r="C122" s="217" t="s">
        <v>940</v>
      </c>
      <c r="D122" s="218" t="s">
        <v>941</v>
      </c>
      <c r="E122" s="213">
        <v>41</v>
      </c>
      <c r="F122" s="214" t="s">
        <v>89</v>
      </c>
      <c r="G122" s="151">
        <v>0</v>
      </c>
      <c r="H122" s="112">
        <f t="shared" si="11"/>
        <v>0</v>
      </c>
    </row>
    <row r="123" spans="1:8" ht="22.5" x14ac:dyDescent="0.2">
      <c r="A123" s="209">
        <v>86</v>
      </c>
      <c r="B123" s="210" t="s">
        <v>803</v>
      </c>
      <c r="C123" s="217" t="s">
        <v>942</v>
      </c>
      <c r="D123" s="218" t="s">
        <v>943</v>
      </c>
      <c r="E123" s="213">
        <v>12</v>
      </c>
      <c r="F123" s="214" t="s">
        <v>89</v>
      </c>
      <c r="G123" s="151">
        <v>0</v>
      </c>
      <c r="H123" s="112">
        <f t="shared" si="11"/>
        <v>0</v>
      </c>
    </row>
    <row r="124" spans="1:8" ht="22.5" x14ac:dyDescent="0.2">
      <c r="A124" s="209">
        <v>87</v>
      </c>
      <c r="B124" s="210" t="s">
        <v>803</v>
      </c>
      <c r="C124" s="217" t="s">
        <v>944</v>
      </c>
      <c r="D124" s="218" t="s">
        <v>945</v>
      </c>
      <c r="E124" s="213">
        <v>141</v>
      </c>
      <c r="F124" s="214" t="s">
        <v>89</v>
      </c>
      <c r="G124" s="151">
        <v>0</v>
      </c>
      <c r="H124" s="112">
        <f t="shared" si="11"/>
        <v>0</v>
      </c>
    </row>
    <row r="125" spans="1:8" ht="22.5" x14ac:dyDescent="0.2">
      <c r="A125" s="209">
        <v>88</v>
      </c>
      <c r="B125" s="210" t="s">
        <v>803</v>
      </c>
      <c r="C125" s="217" t="s">
        <v>946</v>
      </c>
      <c r="D125" s="218" t="s">
        <v>947</v>
      </c>
      <c r="E125" s="213">
        <v>6</v>
      </c>
      <c r="F125" s="214" t="s">
        <v>89</v>
      </c>
      <c r="G125" s="151">
        <v>0</v>
      </c>
      <c r="H125" s="112">
        <f t="shared" si="11"/>
        <v>0</v>
      </c>
    </row>
    <row r="126" spans="1:8" ht="22.5" x14ac:dyDescent="0.2">
      <c r="A126" s="209">
        <v>89</v>
      </c>
      <c r="B126" s="210" t="s">
        <v>803</v>
      </c>
      <c r="C126" s="217" t="s">
        <v>948</v>
      </c>
      <c r="D126" s="218" t="s">
        <v>949</v>
      </c>
      <c r="E126" s="213">
        <v>1</v>
      </c>
      <c r="F126" s="214" t="s">
        <v>89</v>
      </c>
      <c r="G126" s="151">
        <v>0</v>
      </c>
      <c r="H126" s="112">
        <f t="shared" si="11"/>
        <v>0</v>
      </c>
    </row>
    <row r="127" spans="1:8" x14ac:dyDescent="0.2">
      <c r="A127" s="209"/>
      <c r="B127" s="210"/>
      <c r="C127" s="217"/>
      <c r="D127" s="219" t="s">
        <v>950</v>
      </c>
      <c r="E127" s="215"/>
      <c r="F127" s="214"/>
      <c r="G127" s="215"/>
      <c r="H127" s="112">
        <f>SUM(H118:H126)</f>
        <v>0</v>
      </c>
    </row>
    <row r="128" spans="1:8" x14ac:dyDescent="0.2">
      <c r="A128" s="209"/>
      <c r="B128" s="210"/>
      <c r="C128" s="211" t="s">
        <v>951</v>
      </c>
      <c r="D128" s="212" t="s">
        <v>952</v>
      </c>
      <c r="E128" s="213"/>
      <c r="F128" s="214"/>
      <c r="G128" s="215"/>
      <c r="H128" s="216"/>
    </row>
    <row r="129" spans="1:8" ht="22.5" x14ac:dyDescent="0.2">
      <c r="A129" s="209">
        <v>90</v>
      </c>
      <c r="B129" s="210" t="s">
        <v>803</v>
      </c>
      <c r="C129" s="217" t="s">
        <v>953</v>
      </c>
      <c r="D129" s="218" t="s">
        <v>954</v>
      </c>
      <c r="E129" s="213">
        <v>2</v>
      </c>
      <c r="F129" s="214" t="s">
        <v>89</v>
      </c>
      <c r="G129" s="151">
        <v>0</v>
      </c>
      <c r="H129" s="112">
        <f>ROUND(E129*G129,2)</f>
        <v>0</v>
      </c>
    </row>
    <row r="130" spans="1:8" x14ac:dyDescent="0.2">
      <c r="A130" s="209">
        <v>91</v>
      </c>
      <c r="B130" s="210" t="s">
        <v>150</v>
      </c>
      <c r="C130" s="217" t="s">
        <v>955</v>
      </c>
      <c r="D130" s="218" t="s">
        <v>956</v>
      </c>
      <c r="E130" s="213">
        <v>2</v>
      </c>
      <c r="F130" s="214" t="s">
        <v>89</v>
      </c>
      <c r="G130" s="151">
        <v>0</v>
      </c>
      <c r="H130" s="112">
        <f>ROUND(E130*G130,2)</f>
        <v>0</v>
      </c>
    </row>
    <row r="131" spans="1:8" ht="22.5" x14ac:dyDescent="0.2">
      <c r="A131" s="209">
        <v>92</v>
      </c>
      <c r="B131" s="210" t="s">
        <v>803</v>
      </c>
      <c r="C131" s="217" t="s">
        <v>957</v>
      </c>
      <c r="D131" s="218" t="s">
        <v>958</v>
      </c>
      <c r="E131" s="213">
        <v>11</v>
      </c>
      <c r="F131" s="214" t="s">
        <v>89</v>
      </c>
      <c r="G131" s="151">
        <v>0</v>
      </c>
      <c r="H131" s="112">
        <f>ROUND(E131*G131,2)</f>
        <v>0</v>
      </c>
    </row>
    <row r="132" spans="1:8" x14ac:dyDescent="0.2">
      <c r="A132" s="209">
        <v>93</v>
      </c>
      <c r="B132" s="210" t="s">
        <v>150</v>
      </c>
      <c r="C132" s="217" t="s">
        <v>959</v>
      </c>
      <c r="D132" s="218" t="s">
        <v>960</v>
      </c>
      <c r="E132" s="213">
        <v>11</v>
      </c>
      <c r="F132" s="214" t="s">
        <v>89</v>
      </c>
      <c r="G132" s="151">
        <v>0</v>
      </c>
      <c r="H132" s="112">
        <f>ROUND(E132*G132,2)</f>
        <v>0</v>
      </c>
    </row>
    <row r="133" spans="1:8" x14ac:dyDescent="0.2">
      <c r="A133" s="209">
        <v>94</v>
      </c>
      <c r="B133" s="210" t="s">
        <v>803</v>
      </c>
      <c r="C133" s="217" t="s">
        <v>961</v>
      </c>
      <c r="D133" s="218" t="s">
        <v>962</v>
      </c>
      <c r="E133" s="213">
        <v>48</v>
      </c>
      <c r="F133" s="214" t="s">
        <v>89</v>
      </c>
      <c r="G133" s="151">
        <v>0</v>
      </c>
      <c r="H133" s="112">
        <f>ROUND(E133*G133,2)</f>
        <v>0</v>
      </c>
    </row>
    <row r="134" spans="1:8" x14ac:dyDescent="0.2">
      <c r="A134" s="209">
        <v>95</v>
      </c>
      <c r="B134" s="210" t="s">
        <v>150</v>
      </c>
      <c r="C134" s="217" t="s">
        <v>963</v>
      </c>
      <c r="D134" s="218" t="s">
        <v>960</v>
      </c>
      <c r="E134" s="213">
        <v>48</v>
      </c>
      <c r="F134" s="214" t="s">
        <v>89</v>
      </c>
      <c r="G134" s="151">
        <v>0</v>
      </c>
      <c r="H134" s="112">
        <f t="shared" ref="H134:H137" si="12">ROUND(E134*G134,2)</f>
        <v>0</v>
      </c>
    </row>
    <row r="135" spans="1:8" ht="22.5" x14ac:dyDescent="0.2">
      <c r="A135" s="209">
        <v>96</v>
      </c>
      <c r="B135" s="210" t="s">
        <v>803</v>
      </c>
      <c r="C135" s="217" t="s">
        <v>964</v>
      </c>
      <c r="D135" s="218" t="s">
        <v>965</v>
      </c>
      <c r="E135" s="213">
        <v>25</v>
      </c>
      <c r="F135" s="214" t="s">
        <v>89</v>
      </c>
      <c r="G135" s="151">
        <v>0</v>
      </c>
      <c r="H135" s="112">
        <f t="shared" si="12"/>
        <v>0</v>
      </c>
    </row>
    <row r="136" spans="1:8" x14ac:dyDescent="0.2">
      <c r="A136" s="209">
        <v>97</v>
      </c>
      <c r="B136" s="210" t="s">
        <v>150</v>
      </c>
      <c r="C136" s="217" t="s">
        <v>966</v>
      </c>
      <c r="D136" s="218" t="s">
        <v>960</v>
      </c>
      <c r="E136" s="213">
        <v>15</v>
      </c>
      <c r="F136" s="214" t="s">
        <v>89</v>
      </c>
      <c r="G136" s="151">
        <v>0</v>
      </c>
      <c r="H136" s="112">
        <f t="shared" si="12"/>
        <v>0</v>
      </c>
    </row>
    <row r="137" spans="1:8" x14ac:dyDescent="0.2">
      <c r="A137" s="209">
        <v>98</v>
      </c>
      <c r="B137" s="210" t="s">
        <v>150</v>
      </c>
      <c r="C137" s="217" t="s">
        <v>967</v>
      </c>
      <c r="D137" s="218" t="s">
        <v>960</v>
      </c>
      <c r="E137" s="213">
        <v>10</v>
      </c>
      <c r="F137" s="214" t="s">
        <v>89</v>
      </c>
      <c r="G137" s="151">
        <v>0</v>
      </c>
      <c r="H137" s="112">
        <f t="shared" si="12"/>
        <v>0</v>
      </c>
    </row>
    <row r="138" spans="1:8" x14ac:dyDescent="0.2">
      <c r="A138" s="209"/>
      <c r="B138" s="210"/>
      <c r="C138" s="217"/>
      <c r="D138" s="219" t="s">
        <v>968</v>
      </c>
      <c r="E138" s="215"/>
      <c r="F138" s="214"/>
      <c r="G138" s="215"/>
      <c r="H138" s="112">
        <f>SUM(H129:H137)</f>
        <v>0</v>
      </c>
    </row>
    <row r="139" spans="1:8" x14ac:dyDescent="0.2">
      <c r="A139" s="209"/>
      <c r="B139" s="210"/>
      <c r="C139" s="211" t="s">
        <v>969</v>
      </c>
      <c r="D139" s="212" t="s">
        <v>970</v>
      </c>
      <c r="E139" s="213"/>
      <c r="F139" s="214"/>
      <c r="G139" s="215"/>
      <c r="H139" s="216"/>
    </row>
    <row r="140" spans="1:8" x14ac:dyDescent="0.2">
      <c r="A140" s="209">
        <v>99</v>
      </c>
      <c r="B140" s="210" t="s">
        <v>803</v>
      </c>
      <c r="C140" s="217" t="s">
        <v>971</v>
      </c>
      <c r="D140" s="218" t="s">
        <v>972</v>
      </c>
      <c r="E140" s="213">
        <v>6</v>
      </c>
      <c r="F140" s="214" t="s">
        <v>89</v>
      </c>
      <c r="G140" s="151">
        <v>0</v>
      </c>
      <c r="H140" s="112">
        <f t="shared" ref="H140:H149" si="13">ROUND(E140*G140,2)</f>
        <v>0</v>
      </c>
    </row>
    <row r="141" spans="1:8" x14ac:dyDescent="0.2">
      <c r="A141" s="209">
        <v>100</v>
      </c>
      <c r="B141" s="210" t="s">
        <v>150</v>
      </c>
      <c r="C141" s="217" t="s">
        <v>973</v>
      </c>
      <c r="D141" s="218" t="s">
        <v>1193</v>
      </c>
      <c r="E141" s="213">
        <v>1</v>
      </c>
      <c r="F141" s="214" t="s">
        <v>89</v>
      </c>
      <c r="G141" s="151">
        <v>0</v>
      </c>
      <c r="H141" s="112">
        <f t="shared" si="13"/>
        <v>0</v>
      </c>
    </row>
    <row r="142" spans="1:8" x14ac:dyDescent="0.2">
      <c r="A142" s="209">
        <v>101</v>
      </c>
      <c r="B142" s="210" t="s">
        <v>150</v>
      </c>
      <c r="C142" s="217" t="s">
        <v>974</v>
      </c>
      <c r="D142" s="218" t="s">
        <v>1194</v>
      </c>
      <c r="E142" s="213">
        <v>5</v>
      </c>
      <c r="F142" s="214" t="s">
        <v>89</v>
      </c>
      <c r="G142" s="151">
        <v>0</v>
      </c>
      <c r="H142" s="112">
        <f t="shared" si="13"/>
        <v>0</v>
      </c>
    </row>
    <row r="143" spans="1:8" x14ac:dyDescent="0.2">
      <c r="A143" s="209">
        <v>102</v>
      </c>
      <c r="B143" s="210" t="s">
        <v>803</v>
      </c>
      <c r="C143" s="217" t="s">
        <v>975</v>
      </c>
      <c r="D143" s="218" t="s">
        <v>976</v>
      </c>
      <c r="E143" s="213">
        <v>24</v>
      </c>
      <c r="F143" s="214" t="s">
        <v>89</v>
      </c>
      <c r="G143" s="151">
        <v>0</v>
      </c>
      <c r="H143" s="112">
        <f t="shared" si="13"/>
        <v>0</v>
      </c>
    </row>
    <row r="144" spans="1:8" ht="22.5" x14ac:dyDescent="0.2">
      <c r="A144" s="209">
        <v>103</v>
      </c>
      <c r="B144" s="210" t="s">
        <v>150</v>
      </c>
      <c r="C144" s="217" t="s">
        <v>977</v>
      </c>
      <c r="D144" s="218" t="s">
        <v>1195</v>
      </c>
      <c r="E144" s="213">
        <v>24</v>
      </c>
      <c r="F144" s="214" t="s">
        <v>89</v>
      </c>
      <c r="G144" s="151">
        <v>0</v>
      </c>
      <c r="H144" s="112">
        <f t="shared" si="13"/>
        <v>0</v>
      </c>
    </row>
    <row r="145" spans="1:8" x14ac:dyDescent="0.2">
      <c r="A145" s="209">
        <v>104</v>
      </c>
      <c r="B145" s="210" t="s">
        <v>150</v>
      </c>
      <c r="C145" s="217" t="s">
        <v>978</v>
      </c>
      <c r="D145" s="218" t="s">
        <v>979</v>
      </c>
      <c r="E145" s="213">
        <v>24</v>
      </c>
      <c r="F145" s="214" t="s">
        <v>89</v>
      </c>
      <c r="G145" s="151">
        <v>0</v>
      </c>
      <c r="H145" s="112">
        <f t="shared" si="13"/>
        <v>0</v>
      </c>
    </row>
    <row r="146" spans="1:8" ht="22.5" x14ac:dyDescent="0.2">
      <c r="A146" s="209">
        <v>105</v>
      </c>
      <c r="B146" s="210" t="s">
        <v>803</v>
      </c>
      <c r="C146" s="217" t="s">
        <v>980</v>
      </c>
      <c r="D146" s="218" t="s">
        <v>981</v>
      </c>
      <c r="E146" s="213">
        <v>490</v>
      </c>
      <c r="F146" s="214" t="s">
        <v>235</v>
      </c>
      <c r="G146" s="151">
        <v>0</v>
      </c>
      <c r="H146" s="112">
        <f t="shared" si="13"/>
        <v>0</v>
      </c>
    </row>
    <row r="147" spans="1:8" x14ac:dyDescent="0.2">
      <c r="A147" s="209">
        <v>106</v>
      </c>
      <c r="B147" s="210" t="s">
        <v>150</v>
      </c>
      <c r="C147" s="217" t="s">
        <v>982</v>
      </c>
      <c r="D147" s="218" t="s">
        <v>983</v>
      </c>
      <c r="E147" s="213">
        <v>150</v>
      </c>
      <c r="F147" s="214" t="s">
        <v>235</v>
      </c>
      <c r="G147" s="151">
        <v>0</v>
      </c>
      <c r="H147" s="112">
        <f t="shared" si="13"/>
        <v>0</v>
      </c>
    </row>
    <row r="148" spans="1:8" x14ac:dyDescent="0.2">
      <c r="A148" s="209">
        <v>107</v>
      </c>
      <c r="B148" s="210" t="s">
        <v>150</v>
      </c>
      <c r="C148" s="217" t="s">
        <v>984</v>
      </c>
      <c r="D148" s="218" t="s">
        <v>985</v>
      </c>
      <c r="E148" s="213">
        <v>160</v>
      </c>
      <c r="F148" s="214" t="s">
        <v>235</v>
      </c>
      <c r="G148" s="151">
        <v>0</v>
      </c>
      <c r="H148" s="112">
        <f t="shared" si="13"/>
        <v>0</v>
      </c>
    </row>
    <row r="149" spans="1:8" ht="22.5" x14ac:dyDescent="0.2">
      <c r="A149" s="209">
        <v>108</v>
      </c>
      <c r="B149" s="210" t="s">
        <v>150</v>
      </c>
      <c r="C149" s="217" t="s">
        <v>986</v>
      </c>
      <c r="D149" s="218" t="s">
        <v>987</v>
      </c>
      <c r="E149" s="213">
        <v>180</v>
      </c>
      <c r="F149" s="214" t="s">
        <v>235</v>
      </c>
      <c r="G149" s="151">
        <v>0</v>
      </c>
      <c r="H149" s="112">
        <f t="shared" si="13"/>
        <v>0</v>
      </c>
    </row>
    <row r="150" spans="1:8" x14ac:dyDescent="0.2">
      <c r="A150" s="209"/>
      <c r="B150" s="210"/>
      <c r="C150" s="217"/>
      <c r="D150" s="219" t="s">
        <v>988</v>
      </c>
      <c r="E150" s="215"/>
      <c r="F150" s="214"/>
      <c r="G150" s="215"/>
      <c r="H150" s="112">
        <f>SUM(H140:H149)</f>
        <v>0</v>
      </c>
    </row>
    <row r="151" spans="1:8" x14ac:dyDescent="0.2">
      <c r="A151" s="209"/>
      <c r="B151" s="210"/>
      <c r="C151" s="211" t="s">
        <v>989</v>
      </c>
      <c r="D151" s="212" t="s">
        <v>990</v>
      </c>
      <c r="E151" s="213"/>
      <c r="F151" s="214"/>
      <c r="G151" s="215"/>
      <c r="H151" s="216"/>
    </row>
    <row r="152" spans="1:8" x14ac:dyDescent="0.2">
      <c r="A152" s="209">
        <v>109</v>
      </c>
      <c r="B152" s="210" t="s">
        <v>837</v>
      </c>
      <c r="C152" s="217" t="s">
        <v>991</v>
      </c>
      <c r="D152" s="218" t="s">
        <v>992</v>
      </c>
      <c r="E152" s="213">
        <v>5600</v>
      </c>
      <c r="F152" s="214" t="s">
        <v>235</v>
      </c>
      <c r="G152" s="151">
        <v>0</v>
      </c>
      <c r="H152" s="112">
        <f t="shared" ref="H152:H153" si="14">ROUND(E152*G152,2)</f>
        <v>0</v>
      </c>
    </row>
    <row r="153" spans="1:8" ht="22.5" x14ac:dyDescent="0.2">
      <c r="A153" s="209">
        <v>110</v>
      </c>
      <c r="B153" s="210" t="s">
        <v>150</v>
      </c>
      <c r="C153" s="217" t="s">
        <v>993</v>
      </c>
      <c r="D153" s="218" t="s">
        <v>1196</v>
      </c>
      <c r="E153" s="213">
        <v>5600</v>
      </c>
      <c r="F153" s="214" t="s">
        <v>235</v>
      </c>
      <c r="G153" s="151">
        <v>0</v>
      </c>
      <c r="H153" s="112">
        <f t="shared" si="14"/>
        <v>0</v>
      </c>
    </row>
    <row r="154" spans="1:8" x14ac:dyDescent="0.2">
      <c r="A154" s="209"/>
      <c r="B154" s="210"/>
      <c r="C154" s="217"/>
      <c r="D154" s="219" t="s">
        <v>994</v>
      </c>
      <c r="E154" s="215"/>
      <c r="F154" s="214"/>
      <c r="G154" s="215"/>
      <c r="H154" s="112">
        <f>SUM(H152:H153)</f>
        <v>0</v>
      </c>
    </row>
    <row r="155" spans="1:8" x14ac:dyDescent="0.2">
      <c r="A155" s="209"/>
      <c r="B155" s="210"/>
      <c r="C155" s="211" t="s">
        <v>995</v>
      </c>
      <c r="D155" s="212" t="s">
        <v>996</v>
      </c>
      <c r="E155" s="213"/>
      <c r="F155" s="214"/>
      <c r="G155" s="215"/>
      <c r="H155" s="216"/>
    </row>
    <row r="156" spans="1:8" x14ac:dyDescent="0.2">
      <c r="A156" s="209">
        <v>111</v>
      </c>
      <c r="B156" s="210" t="s">
        <v>837</v>
      </c>
      <c r="C156" s="217" t="s">
        <v>997</v>
      </c>
      <c r="D156" s="218" t="s">
        <v>998</v>
      </c>
      <c r="E156" s="213">
        <v>9</v>
      </c>
      <c r="F156" s="214" t="s">
        <v>89</v>
      </c>
      <c r="G156" s="151">
        <v>0</v>
      </c>
      <c r="H156" s="112">
        <f t="shared" ref="H156:H157" si="15">ROUND(E156*G156,2)</f>
        <v>0</v>
      </c>
    </row>
    <row r="157" spans="1:8" x14ac:dyDescent="0.2">
      <c r="A157" s="209">
        <v>112</v>
      </c>
      <c r="B157" s="210" t="s">
        <v>150</v>
      </c>
      <c r="C157" s="217" t="s">
        <v>999</v>
      </c>
      <c r="D157" s="218" t="s">
        <v>1197</v>
      </c>
      <c r="E157" s="213">
        <v>9</v>
      </c>
      <c r="F157" s="214" t="s">
        <v>89</v>
      </c>
      <c r="G157" s="151">
        <v>0</v>
      </c>
      <c r="H157" s="112">
        <f t="shared" si="15"/>
        <v>0</v>
      </c>
    </row>
    <row r="158" spans="1:8" x14ac:dyDescent="0.2">
      <c r="A158" s="209"/>
      <c r="B158" s="210"/>
      <c r="C158" s="217"/>
      <c r="D158" s="220" t="s">
        <v>1000</v>
      </c>
      <c r="E158" s="221"/>
      <c r="F158" s="222"/>
      <c r="G158" s="223"/>
      <c r="H158" s="224"/>
    </row>
    <row r="159" spans="1:8" x14ac:dyDescent="0.2">
      <c r="A159" s="209"/>
      <c r="B159" s="210"/>
      <c r="C159" s="217"/>
      <c r="D159" s="219" t="s">
        <v>1001</v>
      </c>
      <c r="E159" s="215"/>
      <c r="F159" s="214"/>
      <c r="G159" s="215"/>
      <c r="H159" s="112">
        <f>SUM(H156:H158)</f>
        <v>0</v>
      </c>
    </row>
    <row r="160" spans="1:8" x14ac:dyDescent="0.2">
      <c r="A160" s="209"/>
      <c r="B160" s="210"/>
      <c r="C160" s="211" t="s">
        <v>1002</v>
      </c>
      <c r="D160" s="212" t="s">
        <v>1003</v>
      </c>
      <c r="E160" s="213"/>
      <c r="F160" s="214"/>
      <c r="G160" s="215"/>
      <c r="H160" s="216"/>
    </row>
    <row r="161" spans="1:8" ht="22.5" x14ac:dyDescent="0.2">
      <c r="A161" s="209">
        <v>113</v>
      </c>
      <c r="B161" s="210" t="s">
        <v>803</v>
      </c>
      <c r="C161" s="217" t="s">
        <v>1004</v>
      </c>
      <c r="D161" s="218" t="s">
        <v>1005</v>
      </c>
      <c r="E161" s="213">
        <v>1</v>
      </c>
      <c r="F161" s="214" t="s">
        <v>89</v>
      </c>
      <c r="G161" s="151">
        <v>0</v>
      </c>
      <c r="H161" s="112">
        <f>ROUND(E161*G161,2)</f>
        <v>0</v>
      </c>
    </row>
    <row r="162" spans="1:8" x14ac:dyDescent="0.2">
      <c r="A162" s="209">
        <v>114</v>
      </c>
      <c r="B162" s="210" t="s">
        <v>803</v>
      </c>
      <c r="C162" s="217" t="s">
        <v>1006</v>
      </c>
      <c r="D162" s="218" t="s">
        <v>1007</v>
      </c>
      <c r="E162" s="213">
        <v>1</v>
      </c>
      <c r="F162" s="214" t="s">
        <v>89</v>
      </c>
      <c r="G162" s="151">
        <v>0</v>
      </c>
      <c r="H162" s="112">
        <f t="shared" ref="H162:H166" si="16">ROUND(E162*G162,2)</f>
        <v>0</v>
      </c>
    </row>
    <row r="163" spans="1:8" x14ac:dyDescent="0.2">
      <c r="A163" s="209">
        <v>115</v>
      </c>
      <c r="B163" s="210" t="s">
        <v>837</v>
      </c>
      <c r="C163" s="217" t="s">
        <v>1008</v>
      </c>
      <c r="D163" s="218" t="s">
        <v>1009</v>
      </c>
      <c r="E163" s="213">
        <v>65</v>
      </c>
      <c r="F163" s="214" t="s">
        <v>1010</v>
      </c>
      <c r="G163" s="151">
        <v>0</v>
      </c>
      <c r="H163" s="112">
        <f t="shared" si="16"/>
        <v>0</v>
      </c>
    </row>
    <row r="164" spans="1:8" x14ac:dyDescent="0.2">
      <c r="A164" s="209">
        <v>116</v>
      </c>
      <c r="B164" s="210" t="s">
        <v>150</v>
      </c>
      <c r="C164" s="217" t="s">
        <v>1011</v>
      </c>
      <c r="D164" s="218" t="s">
        <v>1012</v>
      </c>
      <c r="E164" s="213">
        <v>1</v>
      </c>
      <c r="F164" s="214" t="s">
        <v>89</v>
      </c>
      <c r="G164" s="151">
        <v>0</v>
      </c>
      <c r="H164" s="112">
        <f t="shared" si="16"/>
        <v>0</v>
      </c>
    </row>
    <row r="165" spans="1:8" x14ac:dyDescent="0.2">
      <c r="A165" s="209">
        <v>117</v>
      </c>
      <c r="B165" s="210" t="s">
        <v>837</v>
      </c>
      <c r="C165" s="217" t="s">
        <v>1013</v>
      </c>
      <c r="D165" s="218" t="s">
        <v>1014</v>
      </c>
      <c r="E165" s="213">
        <v>80</v>
      </c>
      <c r="F165" s="214" t="s">
        <v>89</v>
      </c>
      <c r="G165" s="151">
        <v>0</v>
      </c>
      <c r="H165" s="112">
        <f t="shared" si="16"/>
        <v>0</v>
      </c>
    </row>
    <row r="166" spans="1:8" x14ac:dyDescent="0.2">
      <c r="A166" s="209">
        <v>118</v>
      </c>
      <c r="B166" s="210" t="s">
        <v>837</v>
      </c>
      <c r="C166" s="217" t="s">
        <v>1015</v>
      </c>
      <c r="D166" s="218" t="s">
        <v>1016</v>
      </c>
      <c r="E166" s="213">
        <v>1</v>
      </c>
      <c r="F166" s="214" t="s">
        <v>89</v>
      </c>
      <c r="G166" s="151">
        <v>0</v>
      </c>
      <c r="H166" s="112">
        <f t="shared" si="16"/>
        <v>0</v>
      </c>
    </row>
    <row r="167" spans="1:8" x14ac:dyDescent="0.2">
      <c r="A167" s="209"/>
      <c r="B167" s="210"/>
      <c r="C167" s="217"/>
      <c r="D167" s="219" t="s">
        <v>1017</v>
      </c>
      <c r="E167" s="215"/>
      <c r="F167" s="214"/>
      <c r="G167" s="215"/>
      <c r="H167" s="112">
        <f>SUM(H161:H166)</f>
        <v>0</v>
      </c>
    </row>
    <row r="168" spans="1:8" x14ac:dyDescent="0.2">
      <c r="A168" s="209"/>
      <c r="B168" s="210"/>
      <c r="C168" s="211" t="s">
        <v>1018</v>
      </c>
      <c r="D168" s="212" t="s">
        <v>1019</v>
      </c>
      <c r="E168" s="213"/>
      <c r="F168" s="214"/>
      <c r="G168" s="215"/>
      <c r="H168" s="216"/>
    </row>
    <row r="169" spans="1:8" x14ac:dyDescent="0.2">
      <c r="A169" s="209">
        <v>119</v>
      </c>
      <c r="B169" s="210" t="s">
        <v>803</v>
      </c>
      <c r="C169" s="217" t="s">
        <v>1020</v>
      </c>
      <c r="D169" s="218" t="s">
        <v>1021</v>
      </c>
      <c r="E169" s="213">
        <v>250</v>
      </c>
      <c r="F169" s="214" t="s">
        <v>1010</v>
      </c>
      <c r="G169" s="151">
        <v>0</v>
      </c>
      <c r="H169" s="112">
        <f t="shared" ref="H169:H170" si="17">ROUND(E169*G169,2)</f>
        <v>0</v>
      </c>
    </row>
    <row r="170" spans="1:8" x14ac:dyDescent="0.2">
      <c r="A170" s="209">
        <v>120</v>
      </c>
      <c r="B170" s="210" t="s">
        <v>150</v>
      </c>
      <c r="C170" s="217" t="s">
        <v>1022</v>
      </c>
      <c r="D170" s="218" t="s">
        <v>1023</v>
      </c>
      <c r="E170" s="213">
        <v>1</v>
      </c>
      <c r="F170" s="214" t="s">
        <v>1024</v>
      </c>
      <c r="G170" s="151">
        <v>0</v>
      </c>
      <c r="H170" s="112">
        <f t="shared" si="17"/>
        <v>0</v>
      </c>
    </row>
    <row r="171" spans="1:8" x14ac:dyDescent="0.2">
      <c r="A171" s="209"/>
      <c r="B171" s="210"/>
      <c r="C171" s="217"/>
      <c r="D171" s="219" t="s">
        <v>1025</v>
      </c>
      <c r="E171" s="215"/>
      <c r="F171" s="214"/>
      <c r="G171" s="215"/>
      <c r="H171" s="112">
        <f>SUM(H169:H170)</f>
        <v>0</v>
      </c>
    </row>
    <row r="172" spans="1:8" x14ac:dyDescent="0.2">
      <c r="A172" s="209"/>
      <c r="B172" s="210"/>
      <c r="C172" s="211" t="s">
        <v>1026</v>
      </c>
      <c r="D172" s="212" t="s">
        <v>1027</v>
      </c>
      <c r="E172" s="213"/>
      <c r="F172" s="214"/>
      <c r="G172" s="115"/>
      <c r="H172" s="216"/>
    </row>
    <row r="173" spans="1:8" x14ac:dyDescent="0.2">
      <c r="A173" s="209">
        <v>121</v>
      </c>
      <c r="B173" s="210" t="s">
        <v>803</v>
      </c>
      <c r="C173" s="217" t="s">
        <v>1028</v>
      </c>
      <c r="D173" s="218" t="s">
        <v>1029</v>
      </c>
      <c r="E173" s="213">
        <v>1</v>
      </c>
      <c r="F173" s="214" t="s">
        <v>1030</v>
      </c>
      <c r="G173" s="151">
        <v>0</v>
      </c>
      <c r="H173" s="112">
        <f>ROUND(E173*G173,2)</f>
        <v>0</v>
      </c>
    </row>
    <row r="174" spans="1:8" x14ac:dyDescent="0.2">
      <c r="A174" s="209"/>
      <c r="B174" s="210"/>
      <c r="C174" s="217"/>
      <c r="D174" s="225" t="s">
        <v>1031</v>
      </c>
      <c r="E174" s="215"/>
      <c r="F174" s="214"/>
      <c r="G174" s="215"/>
      <c r="H174" s="112">
        <f>H173</f>
        <v>0</v>
      </c>
    </row>
    <row r="175" spans="1:8" ht="15" thickBot="1" x14ac:dyDescent="0.25">
      <c r="A175" s="226"/>
      <c r="B175" s="227"/>
      <c r="C175" s="228"/>
      <c r="D175" s="229" t="s">
        <v>302</v>
      </c>
      <c r="E175" s="230"/>
      <c r="F175" s="231"/>
      <c r="G175" s="232"/>
      <c r="H175" s="124">
        <f>H174+H171+H167+H159+H154+H150+H138+H127+H116+H112+H108+H103+H95+H91+H77+H59+H54+H27</f>
        <v>0</v>
      </c>
    </row>
  </sheetData>
  <sheetProtection algorithmName="SHA-512" hashValue="A2KRjf7M5uc4m1NQGHveYK216e02aBw6UqOGu5Pm50LrsoPtLVzjxInBS/d4mr2lAq75l9mGoNztHJ6MBhQlJQ==" saltValue="/5bht4GW2H3Bv40bG8HyOg==" spinCount="100000" sheet="1" formatColumns="0" formatRows="0"/>
  <mergeCells count="9">
    <mergeCell ref="B10:B11"/>
    <mergeCell ref="A10:A11"/>
    <mergeCell ref="C3:D3"/>
    <mergeCell ref="H10:H11"/>
    <mergeCell ref="G10:G11"/>
    <mergeCell ref="F10:F11"/>
    <mergeCell ref="E10:E11"/>
    <mergeCell ref="D10:D11"/>
    <mergeCell ref="C10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5F8A-06A8-4BCD-9CDD-BCA0E4DA299E}">
  <dimension ref="A1:H47"/>
  <sheetViews>
    <sheetView workbookViewId="0">
      <selection activeCell="D31" sqref="D31"/>
    </sheetView>
  </sheetViews>
  <sheetFormatPr defaultColWidth="9.140625" defaultRowHeight="14.25" x14ac:dyDescent="0.2"/>
  <cols>
    <col min="1" max="1" width="5.140625" style="201" customWidth="1"/>
    <col min="2" max="2" width="6.42578125" style="201" customWidth="1"/>
    <col min="3" max="3" width="10.7109375" style="201" customWidth="1"/>
    <col min="4" max="4" width="50" style="201" customWidth="1"/>
    <col min="5" max="5" width="9.140625" style="201"/>
    <col min="6" max="6" width="9.42578125" style="201" customWidth="1"/>
    <col min="7" max="7" width="14" style="201" customWidth="1"/>
    <col min="8" max="8" width="10.5703125" style="201" customWidth="1"/>
    <col min="9" max="16384" width="9.140625" style="201"/>
  </cols>
  <sheetData>
    <row r="1" spans="1:8" ht="12.75" customHeight="1" x14ac:dyDescent="0.2">
      <c r="A1" s="61" t="s">
        <v>13</v>
      </c>
      <c r="B1" s="62"/>
      <c r="C1" s="62"/>
      <c r="D1" s="62"/>
      <c r="E1" s="235"/>
      <c r="F1" s="235"/>
      <c r="G1" s="235"/>
      <c r="H1" s="236"/>
    </row>
    <row r="2" spans="1:8" ht="12.75" customHeight="1" x14ac:dyDescent="0.3">
      <c r="A2" s="74" t="s">
        <v>21</v>
      </c>
      <c r="B2" s="75"/>
      <c r="C2" s="75"/>
      <c r="D2" s="75"/>
      <c r="E2" s="202"/>
      <c r="F2" s="202"/>
      <c r="G2" s="202"/>
      <c r="H2" s="237"/>
    </row>
    <row r="3" spans="1:8" ht="12.75" customHeight="1" x14ac:dyDescent="0.3">
      <c r="A3" s="74" t="s">
        <v>1127</v>
      </c>
      <c r="B3" s="75"/>
      <c r="C3" s="388"/>
      <c r="D3" s="388"/>
      <c r="E3" s="202"/>
      <c r="F3" s="202"/>
      <c r="G3" s="202"/>
      <c r="H3" s="237"/>
    </row>
    <row r="4" spans="1:8" ht="12.75" customHeight="1" x14ac:dyDescent="0.3">
      <c r="A4" s="170"/>
      <c r="B4" s="202"/>
      <c r="C4" s="202"/>
      <c r="D4" s="202"/>
      <c r="E4" s="202"/>
      <c r="F4" s="202"/>
      <c r="G4" s="202"/>
      <c r="H4" s="237"/>
    </row>
    <row r="5" spans="1:8" ht="12.75" customHeight="1" x14ac:dyDescent="0.3">
      <c r="A5" s="74" t="s">
        <v>31</v>
      </c>
      <c r="B5" s="202"/>
      <c r="C5" s="202"/>
      <c r="D5" s="202"/>
      <c r="E5" s="202"/>
      <c r="F5" s="202"/>
      <c r="G5" s="202"/>
      <c r="H5" s="237"/>
    </row>
    <row r="6" spans="1:8" ht="12.75" customHeight="1" x14ac:dyDescent="0.3">
      <c r="A6" s="238" t="s">
        <v>1032</v>
      </c>
      <c r="B6" s="202"/>
      <c r="C6" s="202"/>
      <c r="D6" s="202"/>
      <c r="E6" s="202"/>
      <c r="F6" s="202"/>
      <c r="G6" s="202"/>
      <c r="H6" s="237"/>
    </row>
    <row r="7" spans="1:8" ht="15.75" customHeight="1" x14ac:dyDescent="0.3">
      <c r="A7" s="204"/>
      <c r="B7" s="202"/>
      <c r="C7" s="202"/>
      <c r="D7" s="92" t="s">
        <v>1138</v>
      </c>
      <c r="E7" s="202"/>
      <c r="F7" s="202"/>
      <c r="G7" s="202"/>
      <c r="H7" s="237"/>
    </row>
    <row r="8" spans="1:8" ht="12.75" customHeight="1" x14ac:dyDescent="0.2">
      <c r="A8" s="239"/>
      <c r="B8" s="90"/>
      <c r="C8" s="240"/>
      <c r="D8" s="241" t="str">
        <f>CONCATENATE(X2," ",Y2," ",Z2," ",AA2)</f>
        <v xml:space="preserve">   </v>
      </c>
      <c r="E8" s="242"/>
      <c r="F8" s="243"/>
      <c r="G8" s="244"/>
      <c r="H8" s="245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94"/>
      <c r="B11" s="95"/>
      <c r="C11" s="96"/>
      <c r="D11" s="208"/>
      <c r="E11" s="98"/>
      <c r="F11" s="99"/>
      <c r="G11" s="100"/>
      <c r="H11" s="101"/>
    </row>
    <row r="12" spans="1:8" x14ac:dyDescent="0.2">
      <c r="A12" s="209"/>
      <c r="B12" s="210"/>
      <c r="C12" s="211" t="s">
        <v>801</v>
      </c>
      <c r="D12" s="246" t="s">
        <v>802</v>
      </c>
      <c r="E12" s="213"/>
      <c r="F12" s="214"/>
      <c r="G12" s="215"/>
      <c r="H12" s="216"/>
    </row>
    <row r="13" spans="1:8" x14ac:dyDescent="0.2">
      <c r="A13" s="209">
        <v>1</v>
      </c>
      <c r="B13" s="210" t="s">
        <v>803</v>
      </c>
      <c r="C13" s="217" t="s">
        <v>1033</v>
      </c>
      <c r="D13" s="247" t="s">
        <v>1034</v>
      </c>
      <c r="E13" s="213">
        <v>35</v>
      </c>
      <c r="F13" s="214" t="s">
        <v>235</v>
      </c>
      <c r="G13" s="151">
        <v>0</v>
      </c>
      <c r="H13" s="112">
        <f>ROUND(E13*G13,2)</f>
        <v>0</v>
      </c>
    </row>
    <row r="14" spans="1:8" ht="22.5" x14ac:dyDescent="0.2">
      <c r="A14" s="209">
        <v>2</v>
      </c>
      <c r="B14" s="210" t="s">
        <v>150</v>
      </c>
      <c r="C14" s="217" t="s">
        <v>1035</v>
      </c>
      <c r="D14" s="218" t="s">
        <v>1198</v>
      </c>
      <c r="E14" s="213">
        <v>35</v>
      </c>
      <c r="F14" s="214" t="s">
        <v>235</v>
      </c>
      <c r="G14" s="151">
        <v>0</v>
      </c>
      <c r="H14" s="112">
        <f>ROUND(E14*G14,2)</f>
        <v>0</v>
      </c>
    </row>
    <row r="15" spans="1:8" x14ac:dyDescent="0.2">
      <c r="A15" s="209"/>
      <c r="B15" s="210"/>
      <c r="C15" s="217"/>
      <c r="D15" s="225" t="s">
        <v>824</v>
      </c>
      <c r="E15" s="215"/>
      <c r="F15" s="214"/>
      <c r="G15" s="248"/>
      <c r="H15" s="112">
        <f>SUM(H13:H14)</f>
        <v>0</v>
      </c>
    </row>
    <row r="16" spans="1:8" x14ac:dyDescent="0.2">
      <c r="A16" s="209"/>
      <c r="B16" s="210"/>
      <c r="C16" s="211" t="s">
        <v>861</v>
      </c>
      <c r="D16" s="246" t="s">
        <v>862</v>
      </c>
      <c r="E16" s="213"/>
      <c r="F16" s="214"/>
      <c r="G16" s="248"/>
      <c r="H16" s="216"/>
    </row>
    <row r="17" spans="1:8" x14ac:dyDescent="0.2">
      <c r="A17" s="209">
        <v>3</v>
      </c>
      <c r="B17" s="210" t="s">
        <v>803</v>
      </c>
      <c r="C17" s="217" t="s">
        <v>1036</v>
      </c>
      <c r="D17" s="247" t="s">
        <v>1037</v>
      </c>
      <c r="E17" s="213">
        <v>125</v>
      </c>
      <c r="F17" s="214" t="s">
        <v>235</v>
      </c>
      <c r="G17" s="151">
        <v>0</v>
      </c>
      <c r="H17" s="112">
        <f t="shared" ref="H17:H22" si="0">ROUND(E17*G17,2)</f>
        <v>0</v>
      </c>
    </row>
    <row r="18" spans="1:8" x14ac:dyDescent="0.2">
      <c r="A18" s="209">
        <v>4</v>
      </c>
      <c r="B18" s="210" t="s">
        <v>150</v>
      </c>
      <c r="C18" s="217" t="s">
        <v>1038</v>
      </c>
      <c r="D18" s="247" t="s">
        <v>1039</v>
      </c>
      <c r="E18" s="213">
        <v>125</v>
      </c>
      <c r="F18" s="214" t="s">
        <v>235</v>
      </c>
      <c r="G18" s="151">
        <v>0</v>
      </c>
      <c r="H18" s="112">
        <f t="shared" si="0"/>
        <v>0</v>
      </c>
    </row>
    <row r="19" spans="1:8" x14ac:dyDescent="0.2">
      <c r="A19" s="209">
        <v>5</v>
      </c>
      <c r="B19" s="210" t="s">
        <v>803</v>
      </c>
      <c r="C19" s="217" t="s">
        <v>1040</v>
      </c>
      <c r="D19" s="247" t="s">
        <v>1041</v>
      </c>
      <c r="E19" s="213">
        <v>125</v>
      </c>
      <c r="F19" s="214" t="s">
        <v>235</v>
      </c>
      <c r="G19" s="151">
        <v>0</v>
      </c>
      <c r="H19" s="112">
        <f t="shared" si="0"/>
        <v>0</v>
      </c>
    </row>
    <row r="20" spans="1:8" x14ac:dyDescent="0.2">
      <c r="A20" s="209">
        <v>6</v>
      </c>
      <c r="B20" s="210" t="s">
        <v>150</v>
      </c>
      <c r="C20" s="217" t="s">
        <v>1042</v>
      </c>
      <c r="D20" s="247" t="s">
        <v>1043</v>
      </c>
      <c r="E20" s="213">
        <v>125</v>
      </c>
      <c r="F20" s="214" t="s">
        <v>235</v>
      </c>
      <c r="G20" s="151">
        <v>0</v>
      </c>
      <c r="H20" s="112">
        <f t="shared" si="0"/>
        <v>0</v>
      </c>
    </row>
    <row r="21" spans="1:8" ht="22.5" x14ac:dyDescent="0.2">
      <c r="A21" s="209">
        <v>7</v>
      </c>
      <c r="B21" s="210" t="s">
        <v>803</v>
      </c>
      <c r="C21" s="217" t="s">
        <v>1044</v>
      </c>
      <c r="D21" s="218" t="s">
        <v>1045</v>
      </c>
      <c r="E21" s="213">
        <v>40</v>
      </c>
      <c r="F21" s="214" t="s">
        <v>235</v>
      </c>
      <c r="G21" s="151">
        <v>0</v>
      </c>
      <c r="H21" s="112">
        <f t="shared" si="0"/>
        <v>0</v>
      </c>
    </row>
    <row r="22" spans="1:8" ht="22.5" x14ac:dyDescent="0.2">
      <c r="A22" s="209">
        <v>8</v>
      </c>
      <c r="B22" s="210" t="s">
        <v>803</v>
      </c>
      <c r="C22" s="217" t="s">
        <v>1046</v>
      </c>
      <c r="D22" s="218" t="s">
        <v>1047</v>
      </c>
      <c r="E22" s="213">
        <v>40</v>
      </c>
      <c r="F22" s="214" t="s">
        <v>235</v>
      </c>
      <c r="G22" s="151">
        <v>0</v>
      </c>
      <c r="H22" s="112">
        <f t="shared" si="0"/>
        <v>0</v>
      </c>
    </row>
    <row r="23" spans="1:8" x14ac:dyDescent="0.2">
      <c r="A23" s="209"/>
      <c r="B23" s="210"/>
      <c r="C23" s="217"/>
      <c r="D23" s="225" t="s">
        <v>883</v>
      </c>
      <c r="E23" s="215"/>
      <c r="F23" s="214"/>
      <c r="G23" s="215"/>
      <c r="H23" s="112">
        <f>SUM(H17:H22)</f>
        <v>0</v>
      </c>
    </row>
    <row r="24" spans="1:8" x14ac:dyDescent="0.2">
      <c r="A24" s="209"/>
      <c r="B24" s="210"/>
      <c r="C24" s="211" t="s">
        <v>1048</v>
      </c>
      <c r="D24" s="246" t="s">
        <v>1049</v>
      </c>
      <c r="E24" s="213"/>
      <c r="F24" s="214"/>
      <c r="G24" s="215"/>
      <c r="H24" s="216"/>
    </row>
    <row r="25" spans="1:8" x14ac:dyDescent="0.2">
      <c r="A25" s="209">
        <v>9</v>
      </c>
      <c r="B25" s="210" t="s">
        <v>803</v>
      </c>
      <c r="C25" s="217" t="s">
        <v>1050</v>
      </c>
      <c r="D25" s="247" t="s">
        <v>1051</v>
      </c>
      <c r="E25" s="213">
        <v>1</v>
      </c>
      <c r="F25" s="214" t="s">
        <v>89</v>
      </c>
      <c r="G25" s="151">
        <v>0</v>
      </c>
      <c r="H25" s="112">
        <f t="shared" ref="H25:H26" si="1">ROUND(E25*G25,2)</f>
        <v>0</v>
      </c>
    </row>
    <row r="26" spans="1:8" x14ac:dyDescent="0.2">
      <c r="A26" s="209">
        <v>10</v>
      </c>
      <c r="B26" s="210" t="s">
        <v>803</v>
      </c>
      <c r="C26" s="217" t="s">
        <v>1052</v>
      </c>
      <c r="D26" s="247" t="s">
        <v>1053</v>
      </c>
      <c r="E26" s="213">
        <v>1</v>
      </c>
      <c r="F26" s="214" t="s">
        <v>89</v>
      </c>
      <c r="G26" s="151">
        <v>0</v>
      </c>
      <c r="H26" s="112">
        <f t="shared" si="1"/>
        <v>0</v>
      </c>
    </row>
    <row r="27" spans="1:8" x14ac:dyDescent="0.2">
      <c r="A27" s="209"/>
      <c r="B27" s="210"/>
      <c r="C27" s="217"/>
      <c r="D27" s="225" t="s">
        <v>1054</v>
      </c>
      <c r="E27" s="215"/>
      <c r="F27" s="214"/>
      <c r="G27" s="215"/>
      <c r="H27" s="112">
        <f>SUM(H25:H26)</f>
        <v>0</v>
      </c>
    </row>
    <row r="28" spans="1:8" x14ac:dyDescent="0.2">
      <c r="A28" s="209"/>
      <c r="B28" s="210"/>
      <c r="C28" s="211" t="s">
        <v>1055</v>
      </c>
      <c r="D28" s="246" t="s">
        <v>1056</v>
      </c>
      <c r="E28" s="213"/>
      <c r="F28" s="214"/>
      <c r="G28" s="215"/>
      <c r="H28" s="216"/>
    </row>
    <row r="29" spans="1:8" x14ac:dyDescent="0.2">
      <c r="A29" s="209">
        <v>11</v>
      </c>
      <c r="B29" s="210" t="s">
        <v>1057</v>
      </c>
      <c r="C29" s="217" t="s">
        <v>1058</v>
      </c>
      <c r="D29" s="247" t="s">
        <v>1059</v>
      </c>
      <c r="E29" s="213">
        <v>40</v>
      </c>
      <c r="F29" s="214" t="s">
        <v>235</v>
      </c>
      <c r="G29" s="151">
        <v>0</v>
      </c>
      <c r="H29" s="112">
        <f t="shared" ref="H29:H39" si="2">ROUND(E29*G29,2)</f>
        <v>0</v>
      </c>
    </row>
    <row r="30" spans="1:8" x14ac:dyDescent="0.2">
      <c r="A30" s="209">
        <v>12</v>
      </c>
      <c r="B30" s="210" t="s">
        <v>1057</v>
      </c>
      <c r="C30" s="217" t="s">
        <v>1060</v>
      </c>
      <c r="D30" s="247" t="s">
        <v>1061</v>
      </c>
      <c r="E30" s="213">
        <v>40</v>
      </c>
      <c r="F30" s="214" t="s">
        <v>235</v>
      </c>
      <c r="G30" s="151">
        <v>0</v>
      </c>
      <c r="H30" s="112">
        <f t="shared" si="2"/>
        <v>0</v>
      </c>
    </row>
    <row r="31" spans="1:8" x14ac:dyDescent="0.2">
      <c r="A31" s="209">
        <v>13</v>
      </c>
      <c r="B31" s="210" t="s">
        <v>1057</v>
      </c>
      <c r="C31" s="217" t="s">
        <v>1062</v>
      </c>
      <c r="D31" s="247" t="s">
        <v>1063</v>
      </c>
      <c r="E31" s="213">
        <v>40</v>
      </c>
      <c r="F31" s="214" t="s">
        <v>235</v>
      </c>
      <c r="G31" s="151">
        <v>0</v>
      </c>
      <c r="H31" s="112">
        <f t="shared" si="2"/>
        <v>0</v>
      </c>
    </row>
    <row r="32" spans="1:8" x14ac:dyDescent="0.2">
      <c r="A32" s="209">
        <v>14</v>
      </c>
      <c r="B32" s="210" t="s">
        <v>1057</v>
      </c>
      <c r="C32" s="217" t="s">
        <v>1064</v>
      </c>
      <c r="D32" s="247" t="s">
        <v>1065</v>
      </c>
      <c r="E32" s="213">
        <v>40</v>
      </c>
      <c r="F32" s="214" t="s">
        <v>235</v>
      </c>
      <c r="G32" s="151">
        <v>0</v>
      </c>
      <c r="H32" s="112">
        <f t="shared" si="2"/>
        <v>0</v>
      </c>
    </row>
    <row r="33" spans="1:8" x14ac:dyDescent="0.2">
      <c r="A33" s="209">
        <v>15</v>
      </c>
      <c r="B33" s="210" t="s">
        <v>1057</v>
      </c>
      <c r="C33" s="217" t="s">
        <v>1066</v>
      </c>
      <c r="D33" s="247" t="s">
        <v>1067</v>
      </c>
      <c r="E33" s="213">
        <v>16</v>
      </c>
      <c r="F33" s="214" t="s">
        <v>70</v>
      </c>
      <c r="G33" s="151">
        <v>0</v>
      </c>
      <c r="H33" s="112">
        <f t="shared" si="2"/>
        <v>0</v>
      </c>
    </row>
    <row r="34" spans="1:8" x14ac:dyDescent="0.2">
      <c r="A34" s="209">
        <v>16</v>
      </c>
      <c r="B34" s="210" t="s">
        <v>1057</v>
      </c>
      <c r="C34" s="217" t="s">
        <v>1068</v>
      </c>
      <c r="D34" s="247" t="s">
        <v>1069</v>
      </c>
      <c r="E34" s="213">
        <v>11</v>
      </c>
      <c r="F34" s="214" t="s">
        <v>235</v>
      </c>
      <c r="G34" s="151">
        <v>0</v>
      </c>
      <c r="H34" s="112">
        <f t="shared" si="2"/>
        <v>0</v>
      </c>
    </row>
    <row r="35" spans="1:8" x14ac:dyDescent="0.2">
      <c r="A35" s="209">
        <v>17</v>
      </c>
      <c r="B35" s="210" t="s">
        <v>1057</v>
      </c>
      <c r="C35" s="217" t="s">
        <v>1070</v>
      </c>
      <c r="D35" s="247" t="s">
        <v>1071</v>
      </c>
      <c r="E35" s="213">
        <v>2.5</v>
      </c>
      <c r="F35" s="214" t="s">
        <v>70</v>
      </c>
      <c r="G35" s="151">
        <v>0</v>
      </c>
      <c r="H35" s="112">
        <f t="shared" si="2"/>
        <v>0</v>
      </c>
    </row>
    <row r="36" spans="1:8" x14ac:dyDescent="0.2">
      <c r="A36" s="209">
        <v>18</v>
      </c>
      <c r="B36" s="210" t="s">
        <v>1057</v>
      </c>
      <c r="C36" s="217" t="s">
        <v>1072</v>
      </c>
      <c r="D36" s="247" t="s">
        <v>1073</v>
      </c>
      <c r="E36" s="213">
        <v>0.5</v>
      </c>
      <c r="F36" s="214" t="s">
        <v>42</v>
      </c>
      <c r="G36" s="151">
        <v>0</v>
      </c>
      <c r="H36" s="112">
        <f t="shared" si="2"/>
        <v>0</v>
      </c>
    </row>
    <row r="37" spans="1:8" x14ac:dyDescent="0.2">
      <c r="A37" s="209">
        <v>19</v>
      </c>
      <c r="B37" s="210" t="s">
        <v>1057</v>
      </c>
      <c r="C37" s="217" t="s">
        <v>1074</v>
      </c>
      <c r="D37" s="247" t="s">
        <v>1075</v>
      </c>
      <c r="E37" s="213">
        <v>0.5</v>
      </c>
      <c r="F37" s="214" t="s">
        <v>42</v>
      </c>
      <c r="G37" s="151">
        <v>0</v>
      </c>
      <c r="H37" s="112">
        <f t="shared" si="2"/>
        <v>0</v>
      </c>
    </row>
    <row r="38" spans="1:8" x14ac:dyDescent="0.2">
      <c r="A38" s="209">
        <v>20</v>
      </c>
      <c r="B38" s="210" t="s">
        <v>1057</v>
      </c>
      <c r="C38" s="217" t="s">
        <v>1076</v>
      </c>
      <c r="D38" s="247" t="s">
        <v>1199</v>
      </c>
      <c r="E38" s="213">
        <v>2.5</v>
      </c>
      <c r="F38" s="214" t="s">
        <v>70</v>
      </c>
      <c r="G38" s="151">
        <v>0</v>
      </c>
      <c r="H38" s="112">
        <f t="shared" si="2"/>
        <v>0</v>
      </c>
    </row>
    <row r="39" spans="1:8" x14ac:dyDescent="0.2">
      <c r="A39" s="209">
        <v>21</v>
      </c>
      <c r="B39" s="210" t="s">
        <v>1057</v>
      </c>
      <c r="C39" s="217" t="s">
        <v>1077</v>
      </c>
      <c r="D39" s="247" t="s">
        <v>1078</v>
      </c>
      <c r="E39" s="213">
        <v>2</v>
      </c>
      <c r="F39" s="214" t="s">
        <v>89</v>
      </c>
      <c r="G39" s="151">
        <v>0</v>
      </c>
      <c r="H39" s="112">
        <f t="shared" si="2"/>
        <v>0</v>
      </c>
    </row>
    <row r="40" spans="1:8" x14ac:dyDescent="0.2">
      <c r="A40" s="209"/>
      <c r="B40" s="210"/>
      <c r="C40" s="217"/>
      <c r="D40" s="225" t="s">
        <v>1079</v>
      </c>
      <c r="E40" s="215"/>
      <c r="F40" s="214"/>
      <c r="G40" s="215"/>
      <c r="H40" s="112">
        <f>SUM(H29:H39)</f>
        <v>0</v>
      </c>
    </row>
    <row r="41" spans="1:8" x14ac:dyDescent="0.2">
      <c r="A41" s="209"/>
      <c r="B41" s="210"/>
      <c r="C41" s="211" t="s">
        <v>1080</v>
      </c>
      <c r="D41" s="246" t="s">
        <v>1081</v>
      </c>
      <c r="E41" s="213"/>
      <c r="F41" s="214"/>
      <c r="G41" s="215"/>
      <c r="H41" s="216"/>
    </row>
    <row r="42" spans="1:8" x14ac:dyDescent="0.2">
      <c r="A42" s="209">
        <v>22</v>
      </c>
      <c r="B42" s="210" t="s">
        <v>803</v>
      </c>
      <c r="C42" s="217" t="s">
        <v>1020</v>
      </c>
      <c r="D42" s="247" t="s">
        <v>1021</v>
      </c>
      <c r="E42" s="213">
        <v>25</v>
      </c>
      <c r="F42" s="214" t="s">
        <v>1010</v>
      </c>
      <c r="G42" s="151">
        <v>0</v>
      </c>
      <c r="H42" s="112">
        <f>ROUND(E42*G42,2)</f>
        <v>0</v>
      </c>
    </row>
    <row r="43" spans="1:8" x14ac:dyDescent="0.2">
      <c r="A43" s="209"/>
      <c r="B43" s="210"/>
      <c r="C43" s="217"/>
      <c r="D43" s="225" t="s">
        <v>1082</v>
      </c>
      <c r="E43" s="215"/>
      <c r="F43" s="214"/>
      <c r="G43" s="215"/>
      <c r="H43" s="112">
        <f>H42</f>
        <v>0</v>
      </c>
    </row>
    <row r="44" spans="1:8" x14ac:dyDescent="0.2">
      <c r="A44" s="209"/>
      <c r="B44" s="210"/>
      <c r="C44" s="211" t="s">
        <v>1026</v>
      </c>
      <c r="D44" s="246" t="s">
        <v>1027</v>
      </c>
      <c r="E44" s="213"/>
      <c r="F44" s="214"/>
      <c r="G44" s="215"/>
      <c r="H44" s="216"/>
    </row>
    <row r="45" spans="1:8" x14ac:dyDescent="0.2">
      <c r="A45" s="209">
        <v>23</v>
      </c>
      <c r="B45" s="210" t="s">
        <v>803</v>
      </c>
      <c r="C45" s="217" t="s">
        <v>1083</v>
      </c>
      <c r="D45" s="247" t="s">
        <v>1084</v>
      </c>
      <c r="E45" s="213">
        <v>1</v>
      </c>
      <c r="F45" s="214" t="s">
        <v>1030</v>
      </c>
      <c r="G45" s="151">
        <v>0</v>
      </c>
      <c r="H45" s="112">
        <f>ROUND(E45*G45,2)</f>
        <v>0</v>
      </c>
    </row>
    <row r="46" spans="1:8" x14ac:dyDescent="0.2">
      <c r="A46" s="209"/>
      <c r="B46" s="210"/>
      <c r="C46" s="217"/>
      <c r="D46" s="225" t="s">
        <v>1031</v>
      </c>
      <c r="E46" s="215"/>
      <c r="F46" s="214"/>
      <c r="G46" s="215"/>
      <c r="H46" s="112">
        <f>H45</f>
        <v>0</v>
      </c>
    </row>
    <row r="47" spans="1:8" ht="15" thickBot="1" x14ac:dyDescent="0.25">
      <c r="A47" s="226"/>
      <c r="B47" s="227"/>
      <c r="C47" s="228"/>
      <c r="D47" s="229" t="s">
        <v>302</v>
      </c>
      <c r="E47" s="230"/>
      <c r="F47" s="249"/>
      <c r="G47" s="250"/>
      <c r="H47" s="124">
        <f>H46+H43+H40+H27+H23+H15</f>
        <v>0</v>
      </c>
    </row>
  </sheetData>
  <sheetProtection algorithmName="SHA-512" hashValue="sQQ2p+oe9pYgWvS82TINwqonRUdqU5jQuoeL/ZJmitVH8LjK6m2IGfv2KanKpnuu04K2JoKsJ0gYo/fIx41DBw==" saltValue="zbk0QcYIPyBsMNzJky/8Ag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4779-551A-45E5-9A13-79E887F537A9}">
  <dimension ref="A1:H45"/>
  <sheetViews>
    <sheetView workbookViewId="0">
      <selection activeCell="D26" sqref="D26"/>
    </sheetView>
  </sheetViews>
  <sheetFormatPr defaultColWidth="9.140625" defaultRowHeight="14.25" x14ac:dyDescent="0.2"/>
  <cols>
    <col min="1" max="1" width="6" style="201" customWidth="1"/>
    <col min="2" max="2" width="6.7109375" style="201" customWidth="1"/>
    <col min="3" max="3" width="11.28515625" style="201" customWidth="1"/>
    <col min="4" max="4" width="54.42578125" style="201" customWidth="1"/>
    <col min="5" max="6" width="9.140625" style="201"/>
    <col min="7" max="7" width="14.7109375" style="201" customWidth="1"/>
    <col min="8" max="8" width="12.5703125" style="201" customWidth="1"/>
    <col min="9" max="16384" width="9.140625" style="201"/>
  </cols>
  <sheetData>
    <row r="1" spans="1:8" ht="12.75" customHeight="1" x14ac:dyDescent="0.2">
      <c r="A1" s="61" t="s">
        <v>13</v>
      </c>
      <c r="B1" s="62"/>
      <c r="C1" s="62"/>
      <c r="D1" s="62"/>
      <c r="E1" s="251"/>
      <c r="F1" s="251"/>
      <c r="G1" s="251"/>
      <c r="H1" s="252"/>
    </row>
    <row r="2" spans="1:8" ht="12.75" customHeight="1" x14ac:dyDescent="0.3">
      <c r="A2" s="74" t="s">
        <v>21</v>
      </c>
      <c r="B2" s="75"/>
      <c r="C2" s="75"/>
      <c r="D2" s="75"/>
      <c r="E2" s="253"/>
      <c r="F2" s="253"/>
      <c r="G2" s="253"/>
      <c r="H2" s="252"/>
    </row>
    <row r="3" spans="1:8" ht="12.75" customHeight="1" x14ac:dyDescent="0.3">
      <c r="A3" s="74" t="s">
        <v>1127</v>
      </c>
      <c r="B3" s="75"/>
      <c r="C3" s="388"/>
      <c r="D3" s="388"/>
      <c r="E3" s="253"/>
      <c r="F3" s="253"/>
      <c r="G3" s="253"/>
      <c r="H3" s="252"/>
    </row>
    <row r="4" spans="1:8" ht="12.75" customHeight="1" x14ac:dyDescent="0.3">
      <c r="A4" s="167"/>
      <c r="B4" s="253"/>
      <c r="C4" s="253"/>
      <c r="D4" s="253"/>
      <c r="E4" s="253"/>
      <c r="F4" s="253"/>
      <c r="G4" s="253"/>
      <c r="H4" s="252"/>
    </row>
    <row r="5" spans="1:8" ht="12.75" customHeight="1" x14ac:dyDescent="0.3">
      <c r="A5" s="254" t="s">
        <v>31</v>
      </c>
      <c r="B5" s="253"/>
      <c r="C5" s="253"/>
      <c r="D5" s="253"/>
      <c r="E5" s="253"/>
      <c r="F5" s="253"/>
      <c r="G5" s="253"/>
      <c r="H5" s="252"/>
    </row>
    <row r="6" spans="1:8" ht="12.75" customHeight="1" x14ac:dyDescent="0.3">
      <c r="A6" s="255" t="s">
        <v>1085</v>
      </c>
      <c r="B6" s="253"/>
      <c r="C6" s="253"/>
      <c r="D6" s="253"/>
      <c r="E6" s="253"/>
      <c r="F6" s="253"/>
      <c r="G6" s="253"/>
      <c r="H6" s="252"/>
    </row>
    <row r="7" spans="1:8" ht="18.75" customHeight="1" x14ac:dyDescent="0.3">
      <c r="A7" s="253"/>
      <c r="B7" s="253"/>
      <c r="C7" s="253"/>
      <c r="D7" s="92" t="s">
        <v>1138</v>
      </c>
      <c r="E7" s="253"/>
      <c r="F7" s="253"/>
      <c r="G7" s="253"/>
      <c r="H7" s="252"/>
    </row>
    <row r="8" spans="1:8" ht="12.75" customHeight="1" x14ac:dyDescent="0.2">
      <c r="A8" s="256"/>
      <c r="B8" s="257"/>
      <c r="C8" s="258"/>
      <c r="D8" s="259" t="str">
        <f>CONCATENATE(X2," ",Y2," ",Z2," ",AA2)</f>
        <v xml:space="preserve">   </v>
      </c>
      <c r="E8" s="260"/>
      <c r="F8" s="256"/>
      <c r="G8" s="261"/>
      <c r="H8" s="261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25"/>
      <c r="B11" s="126"/>
      <c r="C11" s="127"/>
      <c r="D11" s="262"/>
      <c r="E11" s="129"/>
      <c r="F11" s="89"/>
      <c r="G11" s="118"/>
      <c r="H11" s="118"/>
    </row>
    <row r="12" spans="1:8" x14ac:dyDescent="0.2">
      <c r="A12" s="263"/>
      <c r="B12" s="210"/>
      <c r="C12" s="211" t="s">
        <v>1086</v>
      </c>
      <c r="D12" s="246" t="s">
        <v>796</v>
      </c>
      <c r="E12" s="213"/>
      <c r="F12" s="214"/>
      <c r="G12" s="215"/>
      <c r="H12" s="215"/>
    </row>
    <row r="13" spans="1:8" ht="22.5" x14ac:dyDescent="0.2">
      <c r="A13" s="263">
        <v>1</v>
      </c>
      <c r="B13" s="210" t="s">
        <v>803</v>
      </c>
      <c r="C13" s="217" t="s">
        <v>1087</v>
      </c>
      <c r="D13" s="218" t="s">
        <v>1088</v>
      </c>
      <c r="E13" s="213">
        <v>260</v>
      </c>
      <c r="F13" s="214" t="s">
        <v>235</v>
      </c>
      <c r="G13" s="151">
        <v>0</v>
      </c>
      <c r="H13" s="115">
        <f>ROUND(E13*G13,2)</f>
        <v>0</v>
      </c>
    </row>
    <row r="14" spans="1:8" x14ac:dyDescent="0.2">
      <c r="A14" s="263">
        <v>2</v>
      </c>
      <c r="B14" s="210" t="s">
        <v>150</v>
      </c>
      <c r="C14" s="217" t="s">
        <v>1089</v>
      </c>
      <c r="D14" s="218" t="s">
        <v>1200</v>
      </c>
      <c r="E14" s="213">
        <v>260</v>
      </c>
      <c r="F14" s="214" t="s">
        <v>235</v>
      </c>
      <c r="G14" s="151">
        <v>0</v>
      </c>
      <c r="H14" s="115">
        <f t="shared" ref="H14:H40" si="0">ROUND(E14*G14,2)</f>
        <v>0</v>
      </c>
    </row>
    <row r="15" spans="1:8" ht="22.5" x14ac:dyDescent="0.2">
      <c r="A15" s="263">
        <v>3</v>
      </c>
      <c r="B15" s="210" t="s">
        <v>803</v>
      </c>
      <c r="C15" s="217" t="s">
        <v>1090</v>
      </c>
      <c r="D15" s="218" t="s">
        <v>1091</v>
      </c>
      <c r="E15" s="213">
        <v>50</v>
      </c>
      <c r="F15" s="214" t="s">
        <v>235</v>
      </c>
      <c r="G15" s="151">
        <v>0</v>
      </c>
      <c r="H15" s="115">
        <f t="shared" si="0"/>
        <v>0</v>
      </c>
    </row>
    <row r="16" spans="1:8" ht="22.5" x14ac:dyDescent="0.2">
      <c r="A16" s="263">
        <v>4</v>
      </c>
      <c r="B16" s="210" t="s">
        <v>150</v>
      </c>
      <c r="C16" s="217" t="s">
        <v>1092</v>
      </c>
      <c r="D16" s="218" t="s">
        <v>1201</v>
      </c>
      <c r="E16" s="213">
        <v>50</v>
      </c>
      <c r="F16" s="214" t="s">
        <v>235</v>
      </c>
      <c r="G16" s="151">
        <v>0</v>
      </c>
      <c r="H16" s="115">
        <f t="shared" si="0"/>
        <v>0</v>
      </c>
    </row>
    <row r="17" spans="1:8" x14ac:dyDescent="0.2">
      <c r="A17" s="263">
        <v>5</v>
      </c>
      <c r="B17" s="210" t="s">
        <v>803</v>
      </c>
      <c r="C17" s="217" t="s">
        <v>1093</v>
      </c>
      <c r="D17" s="218" t="s">
        <v>1094</v>
      </c>
      <c r="E17" s="213">
        <v>350</v>
      </c>
      <c r="F17" s="214" t="s">
        <v>235</v>
      </c>
      <c r="G17" s="151">
        <v>0</v>
      </c>
      <c r="H17" s="115">
        <f t="shared" si="0"/>
        <v>0</v>
      </c>
    </row>
    <row r="18" spans="1:8" x14ac:dyDescent="0.2">
      <c r="A18" s="263">
        <v>6</v>
      </c>
      <c r="B18" s="210" t="s">
        <v>150</v>
      </c>
      <c r="C18" s="217" t="s">
        <v>1095</v>
      </c>
      <c r="D18" s="218" t="s">
        <v>1202</v>
      </c>
      <c r="E18" s="213">
        <v>270</v>
      </c>
      <c r="F18" s="214" t="s">
        <v>235</v>
      </c>
      <c r="G18" s="151">
        <v>0</v>
      </c>
      <c r="H18" s="115">
        <f t="shared" si="0"/>
        <v>0</v>
      </c>
    </row>
    <row r="19" spans="1:8" ht="22.5" x14ac:dyDescent="0.2">
      <c r="A19" s="263">
        <v>7</v>
      </c>
      <c r="B19" s="210" t="s">
        <v>150</v>
      </c>
      <c r="C19" s="217" t="s">
        <v>1096</v>
      </c>
      <c r="D19" s="218" t="s">
        <v>1203</v>
      </c>
      <c r="E19" s="213">
        <v>270</v>
      </c>
      <c r="F19" s="214" t="s">
        <v>89</v>
      </c>
      <c r="G19" s="151">
        <v>0</v>
      </c>
      <c r="H19" s="115">
        <f t="shared" si="0"/>
        <v>0</v>
      </c>
    </row>
    <row r="20" spans="1:8" x14ac:dyDescent="0.2">
      <c r="A20" s="263">
        <v>8</v>
      </c>
      <c r="B20" s="210" t="s">
        <v>150</v>
      </c>
      <c r="C20" s="217" t="s">
        <v>1097</v>
      </c>
      <c r="D20" s="218" t="s">
        <v>1204</v>
      </c>
      <c r="E20" s="213">
        <v>270</v>
      </c>
      <c r="F20" s="214" t="s">
        <v>89</v>
      </c>
      <c r="G20" s="151">
        <v>0</v>
      </c>
      <c r="H20" s="115">
        <f t="shared" si="0"/>
        <v>0</v>
      </c>
    </row>
    <row r="21" spans="1:8" ht="22.5" x14ac:dyDescent="0.2">
      <c r="A21" s="263">
        <v>9</v>
      </c>
      <c r="B21" s="210" t="s">
        <v>150</v>
      </c>
      <c r="C21" s="217" t="s">
        <v>1098</v>
      </c>
      <c r="D21" s="218" t="s">
        <v>1205</v>
      </c>
      <c r="E21" s="213">
        <v>80</v>
      </c>
      <c r="F21" s="214" t="s">
        <v>89</v>
      </c>
      <c r="G21" s="151">
        <v>0</v>
      </c>
      <c r="H21" s="115">
        <f t="shared" si="0"/>
        <v>0</v>
      </c>
    </row>
    <row r="22" spans="1:8" ht="22.5" x14ac:dyDescent="0.2">
      <c r="A22" s="263">
        <v>10</v>
      </c>
      <c r="B22" s="210" t="s">
        <v>150</v>
      </c>
      <c r="C22" s="217" t="s">
        <v>1099</v>
      </c>
      <c r="D22" s="218" t="s">
        <v>1206</v>
      </c>
      <c r="E22" s="213">
        <v>80</v>
      </c>
      <c r="F22" s="214" t="s">
        <v>89</v>
      </c>
      <c r="G22" s="151">
        <v>0</v>
      </c>
      <c r="H22" s="115">
        <f t="shared" si="0"/>
        <v>0</v>
      </c>
    </row>
    <row r="23" spans="1:8" ht="22.5" x14ac:dyDescent="0.2">
      <c r="A23" s="263">
        <v>11</v>
      </c>
      <c r="B23" s="210" t="s">
        <v>150</v>
      </c>
      <c r="C23" s="217" t="s">
        <v>1100</v>
      </c>
      <c r="D23" s="218" t="s">
        <v>1207</v>
      </c>
      <c r="E23" s="213">
        <v>8</v>
      </c>
      <c r="F23" s="214" t="s">
        <v>89</v>
      </c>
      <c r="G23" s="151">
        <v>0</v>
      </c>
      <c r="H23" s="115">
        <f t="shared" si="0"/>
        <v>0</v>
      </c>
    </row>
    <row r="24" spans="1:8" ht="22.5" x14ac:dyDescent="0.2">
      <c r="A24" s="263">
        <v>12</v>
      </c>
      <c r="B24" s="210" t="s">
        <v>803</v>
      </c>
      <c r="C24" s="217" t="s">
        <v>1101</v>
      </c>
      <c r="D24" s="218" t="s">
        <v>1102</v>
      </c>
      <c r="E24" s="213">
        <v>50</v>
      </c>
      <c r="F24" s="214" t="s">
        <v>235</v>
      </c>
      <c r="G24" s="151">
        <v>0</v>
      </c>
      <c r="H24" s="115">
        <f t="shared" si="0"/>
        <v>0</v>
      </c>
    </row>
    <row r="25" spans="1:8" x14ac:dyDescent="0.2">
      <c r="A25" s="263">
        <v>13</v>
      </c>
      <c r="B25" s="210" t="s">
        <v>150</v>
      </c>
      <c r="C25" s="217" t="s">
        <v>1103</v>
      </c>
      <c r="D25" s="218" t="s">
        <v>1208</v>
      </c>
      <c r="E25" s="213">
        <v>50</v>
      </c>
      <c r="F25" s="214" t="s">
        <v>235</v>
      </c>
      <c r="G25" s="151">
        <v>0</v>
      </c>
      <c r="H25" s="115">
        <f t="shared" si="0"/>
        <v>0</v>
      </c>
    </row>
    <row r="26" spans="1:8" ht="22.5" x14ac:dyDescent="0.2">
      <c r="A26" s="263">
        <v>14</v>
      </c>
      <c r="B26" s="210" t="s">
        <v>150</v>
      </c>
      <c r="C26" s="217" t="s">
        <v>1104</v>
      </c>
      <c r="D26" s="218" t="s">
        <v>1209</v>
      </c>
      <c r="E26" s="213">
        <v>50</v>
      </c>
      <c r="F26" s="214" t="s">
        <v>89</v>
      </c>
      <c r="G26" s="151">
        <v>0</v>
      </c>
      <c r="H26" s="115">
        <f t="shared" si="0"/>
        <v>0</v>
      </c>
    </row>
    <row r="27" spans="1:8" x14ac:dyDescent="0.2">
      <c r="A27" s="263">
        <v>15</v>
      </c>
      <c r="B27" s="210" t="s">
        <v>803</v>
      </c>
      <c r="C27" s="217" t="s">
        <v>1105</v>
      </c>
      <c r="D27" s="218" t="s">
        <v>1106</v>
      </c>
      <c r="E27" s="213">
        <v>6</v>
      </c>
      <c r="F27" s="214" t="s">
        <v>89</v>
      </c>
      <c r="G27" s="151">
        <v>0</v>
      </c>
      <c r="H27" s="115">
        <f t="shared" si="0"/>
        <v>0</v>
      </c>
    </row>
    <row r="28" spans="1:8" ht="22.5" x14ac:dyDescent="0.2">
      <c r="A28" s="263">
        <v>16</v>
      </c>
      <c r="B28" s="210" t="s">
        <v>150</v>
      </c>
      <c r="C28" s="217" t="s">
        <v>1107</v>
      </c>
      <c r="D28" s="218" t="s">
        <v>1210</v>
      </c>
      <c r="E28" s="213">
        <v>6</v>
      </c>
      <c r="F28" s="214" t="s">
        <v>89</v>
      </c>
      <c r="G28" s="151">
        <v>0</v>
      </c>
      <c r="H28" s="115">
        <f t="shared" si="0"/>
        <v>0</v>
      </c>
    </row>
    <row r="29" spans="1:8" ht="22.5" x14ac:dyDescent="0.2">
      <c r="A29" s="263">
        <v>17</v>
      </c>
      <c r="B29" s="210" t="s">
        <v>150</v>
      </c>
      <c r="C29" s="217" t="s">
        <v>1108</v>
      </c>
      <c r="D29" s="218" t="s">
        <v>1211</v>
      </c>
      <c r="E29" s="213">
        <v>6</v>
      </c>
      <c r="F29" s="214" t="s">
        <v>89</v>
      </c>
      <c r="G29" s="151">
        <v>0</v>
      </c>
      <c r="H29" s="115">
        <f t="shared" si="0"/>
        <v>0</v>
      </c>
    </row>
    <row r="30" spans="1:8" ht="22.5" x14ac:dyDescent="0.2">
      <c r="A30" s="263">
        <v>18</v>
      </c>
      <c r="B30" s="210" t="s">
        <v>150</v>
      </c>
      <c r="C30" s="217" t="s">
        <v>1109</v>
      </c>
      <c r="D30" s="218" t="s">
        <v>1212</v>
      </c>
      <c r="E30" s="213">
        <v>6</v>
      </c>
      <c r="F30" s="214" t="s">
        <v>89</v>
      </c>
      <c r="G30" s="151">
        <v>0</v>
      </c>
      <c r="H30" s="115">
        <f t="shared" si="0"/>
        <v>0</v>
      </c>
    </row>
    <row r="31" spans="1:8" x14ac:dyDescent="0.2">
      <c r="A31" s="263">
        <v>19</v>
      </c>
      <c r="B31" s="210" t="s">
        <v>150</v>
      </c>
      <c r="C31" s="217" t="s">
        <v>1110</v>
      </c>
      <c r="D31" s="218" t="s">
        <v>1213</v>
      </c>
      <c r="E31" s="213">
        <v>6</v>
      </c>
      <c r="F31" s="214" t="s">
        <v>89</v>
      </c>
      <c r="G31" s="151">
        <v>0</v>
      </c>
      <c r="H31" s="115">
        <f t="shared" si="0"/>
        <v>0</v>
      </c>
    </row>
    <row r="32" spans="1:8" x14ac:dyDescent="0.2">
      <c r="A32" s="263">
        <v>20</v>
      </c>
      <c r="B32" s="210" t="s">
        <v>803</v>
      </c>
      <c r="C32" s="217" t="s">
        <v>1111</v>
      </c>
      <c r="D32" s="218" t="s">
        <v>1112</v>
      </c>
      <c r="E32" s="213">
        <v>141</v>
      </c>
      <c r="F32" s="214" t="s">
        <v>89</v>
      </c>
      <c r="G32" s="151">
        <v>0</v>
      </c>
      <c r="H32" s="115">
        <f t="shared" si="0"/>
        <v>0</v>
      </c>
    </row>
    <row r="33" spans="1:8" ht="22.5" x14ac:dyDescent="0.2">
      <c r="A33" s="263">
        <v>21</v>
      </c>
      <c r="B33" s="210" t="s">
        <v>150</v>
      </c>
      <c r="C33" s="217" t="s">
        <v>1113</v>
      </c>
      <c r="D33" s="218" t="s">
        <v>1214</v>
      </c>
      <c r="E33" s="213">
        <v>41</v>
      </c>
      <c r="F33" s="214" t="s">
        <v>89</v>
      </c>
      <c r="G33" s="151">
        <v>0</v>
      </c>
      <c r="H33" s="115">
        <f t="shared" si="0"/>
        <v>0</v>
      </c>
    </row>
    <row r="34" spans="1:8" ht="22.5" x14ac:dyDescent="0.2">
      <c r="A34" s="263">
        <v>22</v>
      </c>
      <c r="B34" s="210" t="s">
        <v>150</v>
      </c>
      <c r="C34" s="217" t="s">
        <v>1114</v>
      </c>
      <c r="D34" s="218" t="s">
        <v>1215</v>
      </c>
      <c r="E34" s="213">
        <v>100</v>
      </c>
      <c r="F34" s="214" t="s">
        <v>89</v>
      </c>
      <c r="G34" s="151">
        <v>0</v>
      </c>
      <c r="H34" s="115">
        <f t="shared" si="0"/>
        <v>0</v>
      </c>
    </row>
    <row r="35" spans="1:8" x14ac:dyDescent="0.2">
      <c r="A35" s="263">
        <v>23</v>
      </c>
      <c r="B35" s="210" t="s">
        <v>803</v>
      </c>
      <c r="C35" s="217" t="s">
        <v>1115</v>
      </c>
      <c r="D35" s="218" t="s">
        <v>1116</v>
      </c>
      <c r="E35" s="213">
        <v>49</v>
      </c>
      <c r="F35" s="214" t="s">
        <v>89</v>
      </c>
      <c r="G35" s="151">
        <v>0</v>
      </c>
      <c r="H35" s="115">
        <f t="shared" si="0"/>
        <v>0</v>
      </c>
    </row>
    <row r="36" spans="1:8" x14ac:dyDescent="0.2">
      <c r="A36" s="263">
        <v>24</v>
      </c>
      <c r="B36" s="210" t="s">
        <v>150</v>
      </c>
      <c r="C36" s="217" t="s">
        <v>1117</v>
      </c>
      <c r="D36" s="218" t="s">
        <v>1216</v>
      </c>
      <c r="E36" s="213">
        <v>5</v>
      </c>
      <c r="F36" s="214" t="s">
        <v>89</v>
      </c>
      <c r="G36" s="151">
        <v>0</v>
      </c>
      <c r="H36" s="115">
        <f t="shared" si="0"/>
        <v>0</v>
      </c>
    </row>
    <row r="37" spans="1:8" ht="22.5" x14ac:dyDescent="0.2">
      <c r="A37" s="263">
        <v>25</v>
      </c>
      <c r="B37" s="210" t="s">
        <v>150</v>
      </c>
      <c r="C37" s="217" t="s">
        <v>1118</v>
      </c>
      <c r="D37" s="218" t="s">
        <v>1119</v>
      </c>
      <c r="E37" s="213">
        <v>22</v>
      </c>
      <c r="F37" s="214" t="s">
        <v>89</v>
      </c>
      <c r="G37" s="151">
        <v>0</v>
      </c>
      <c r="H37" s="115">
        <f t="shared" si="0"/>
        <v>0</v>
      </c>
    </row>
    <row r="38" spans="1:8" x14ac:dyDescent="0.2">
      <c r="A38" s="263">
        <v>26</v>
      </c>
      <c r="B38" s="210" t="s">
        <v>150</v>
      </c>
      <c r="C38" s="217" t="s">
        <v>1120</v>
      </c>
      <c r="D38" s="218" t="s">
        <v>1217</v>
      </c>
      <c r="E38" s="213">
        <v>22</v>
      </c>
      <c r="F38" s="214" t="s">
        <v>89</v>
      </c>
      <c r="G38" s="151">
        <v>0</v>
      </c>
      <c r="H38" s="115">
        <f t="shared" si="0"/>
        <v>0</v>
      </c>
    </row>
    <row r="39" spans="1:8" x14ac:dyDescent="0.2">
      <c r="A39" s="263">
        <v>27</v>
      </c>
      <c r="B39" s="210" t="s">
        <v>803</v>
      </c>
      <c r="C39" s="217" t="s">
        <v>1121</v>
      </c>
      <c r="D39" s="218" t="s">
        <v>1122</v>
      </c>
      <c r="E39" s="213">
        <v>5</v>
      </c>
      <c r="F39" s="214" t="s">
        <v>89</v>
      </c>
      <c r="G39" s="151">
        <v>0</v>
      </c>
      <c r="H39" s="115">
        <f t="shared" si="0"/>
        <v>0</v>
      </c>
    </row>
    <row r="40" spans="1:8" x14ac:dyDescent="0.2">
      <c r="A40" s="263">
        <v>28</v>
      </c>
      <c r="B40" s="210" t="s">
        <v>150</v>
      </c>
      <c r="C40" s="217" t="s">
        <v>1123</v>
      </c>
      <c r="D40" s="218" t="s">
        <v>1218</v>
      </c>
      <c r="E40" s="213">
        <v>5</v>
      </c>
      <c r="F40" s="214" t="s">
        <v>89</v>
      </c>
      <c r="G40" s="151">
        <v>0</v>
      </c>
      <c r="H40" s="115">
        <f t="shared" si="0"/>
        <v>0</v>
      </c>
    </row>
    <row r="41" spans="1:8" x14ac:dyDescent="0.2">
      <c r="A41" s="263"/>
      <c r="B41" s="210"/>
      <c r="C41" s="217"/>
      <c r="D41" s="225" t="s">
        <v>1124</v>
      </c>
      <c r="E41" s="215"/>
      <c r="F41" s="214"/>
      <c r="G41" s="215"/>
      <c r="H41" s="115">
        <f>SUM(H13:H40)</f>
        <v>0</v>
      </c>
    </row>
    <row r="42" spans="1:8" x14ac:dyDescent="0.2">
      <c r="A42" s="263"/>
      <c r="B42" s="210"/>
      <c r="C42" s="211" t="s">
        <v>1026</v>
      </c>
      <c r="D42" s="246" t="s">
        <v>1027</v>
      </c>
      <c r="E42" s="213"/>
      <c r="F42" s="214"/>
      <c r="G42" s="215"/>
      <c r="H42" s="215"/>
    </row>
    <row r="43" spans="1:8" x14ac:dyDescent="0.2">
      <c r="A43" s="263">
        <v>29</v>
      </c>
      <c r="B43" s="210" t="s">
        <v>803</v>
      </c>
      <c r="C43" s="217" t="s">
        <v>1125</v>
      </c>
      <c r="D43" s="247" t="s">
        <v>1126</v>
      </c>
      <c r="E43" s="213">
        <v>1</v>
      </c>
      <c r="F43" s="214" t="s">
        <v>1030</v>
      </c>
      <c r="G43" s="151">
        <v>0</v>
      </c>
      <c r="H43" s="115">
        <f t="shared" ref="H43" si="1">ROUND(E43*G43,2)</f>
        <v>0</v>
      </c>
    </row>
    <row r="44" spans="1:8" x14ac:dyDescent="0.2">
      <c r="A44" s="263"/>
      <c r="B44" s="210"/>
      <c r="C44" s="217"/>
      <c r="D44" s="225" t="s">
        <v>1031</v>
      </c>
      <c r="E44" s="215"/>
      <c r="F44" s="214"/>
      <c r="G44" s="215"/>
      <c r="H44" s="115">
        <f>H43</f>
        <v>0</v>
      </c>
    </row>
    <row r="45" spans="1:8" x14ac:dyDescent="0.2">
      <c r="A45" s="263"/>
      <c r="B45" s="210"/>
      <c r="C45" s="217"/>
      <c r="D45" s="225" t="s">
        <v>302</v>
      </c>
      <c r="E45" s="264"/>
      <c r="F45" s="265"/>
      <c r="G45" s="264"/>
      <c r="H45" s="266">
        <f>H44+H41</f>
        <v>0</v>
      </c>
    </row>
  </sheetData>
  <sheetProtection algorithmName="SHA-512" hashValue="0jC3iTtPeDNSbEFrzQ7NsBCZY2pD2wQRV7iLB00kO2lddtZZsQfkvFlM3IYCOl45hEIjOUMk8SWzSu6TBLIhIg==" saltValue="wCbsC8OdTrpTWsMJlUbARQ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619E-17BC-4F9C-B015-2A7316656FAD}">
  <dimension ref="A1:AF151"/>
  <sheetViews>
    <sheetView topLeftCell="A26" zoomScale="110" zoomScaleNormal="110" workbookViewId="0">
      <selection activeCell="D50" sqref="D50"/>
    </sheetView>
  </sheetViews>
  <sheetFormatPr defaultColWidth="9.140625" defaultRowHeight="11.25" x14ac:dyDescent="0.2"/>
  <cols>
    <col min="1" max="1" width="6.7109375" style="188" customWidth="1"/>
    <col min="2" max="2" width="4.7109375" style="189" customWidth="1"/>
    <col min="3" max="3" width="13" style="190" customWidth="1"/>
    <col min="4" max="4" width="37.28515625" style="191" customWidth="1"/>
    <col min="5" max="5" width="10.7109375" style="192" customWidth="1"/>
    <col min="6" max="6" width="8.5703125" style="193" customWidth="1"/>
    <col min="7" max="7" width="15.28515625" style="142" customWidth="1"/>
    <col min="8" max="8" width="13.7109375" style="142" customWidth="1"/>
    <col min="9" max="9" width="7.42578125" style="277" customWidth="1"/>
    <col min="10" max="10" width="8.5703125" style="277" customWidth="1"/>
    <col min="11" max="12" width="8.5703125" style="192" customWidth="1"/>
    <col min="13" max="14" width="8.5703125" style="193" customWidth="1"/>
    <col min="15" max="17" width="8.5703125" style="192" customWidth="1"/>
    <col min="18" max="20" width="8.5703125" style="278" customWidth="1"/>
    <col min="21" max="21" width="8.5703125" style="279" customWidth="1"/>
    <col min="22" max="32" width="8.5703125" style="193" customWidth="1"/>
    <col min="33" max="39" width="8.5703125" style="167" customWidth="1"/>
    <col min="40" max="16384" width="9.140625" style="167"/>
  </cols>
  <sheetData>
    <row r="1" spans="1:32" ht="21" x14ac:dyDescent="0.2">
      <c r="A1" s="61" t="s">
        <v>13</v>
      </c>
      <c r="B1" s="62"/>
      <c r="C1" s="62"/>
      <c r="D1" s="62"/>
      <c r="E1" s="63"/>
      <c r="F1" s="62"/>
      <c r="G1" s="165"/>
      <c r="H1" s="166"/>
      <c r="I1" s="267"/>
      <c r="J1" s="167"/>
      <c r="K1" s="167"/>
      <c r="L1" s="167"/>
      <c r="M1" s="167"/>
      <c r="N1" s="167"/>
      <c r="O1" s="268"/>
      <c r="P1" s="268"/>
      <c r="Q1" s="268"/>
      <c r="R1" s="167"/>
      <c r="S1" s="167"/>
      <c r="T1" s="167"/>
      <c r="U1" s="167"/>
      <c r="V1" s="167"/>
      <c r="W1" s="167"/>
      <c r="X1" s="269" t="s">
        <v>14</v>
      </c>
      <c r="Y1" s="270" t="s">
        <v>15</v>
      </c>
      <c r="Z1" s="269" t="s">
        <v>16</v>
      </c>
      <c r="AA1" s="269" t="s">
        <v>17</v>
      </c>
      <c r="AB1" s="269" t="s">
        <v>18</v>
      </c>
      <c r="AC1" s="72" t="s">
        <v>19</v>
      </c>
      <c r="AD1" s="73" t="s">
        <v>20</v>
      </c>
      <c r="AE1" s="167"/>
      <c r="AF1" s="167"/>
    </row>
    <row r="2" spans="1:32" x14ac:dyDescent="0.2">
      <c r="A2" s="74" t="s">
        <v>21</v>
      </c>
      <c r="B2" s="75"/>
      <c r="C2" s="75"/>
      <c r="D2" s="75"/>
      <c r="E2" s="76"/>
      <c r="F2" s="75"/>
      <c r="G2" s="168"/>
      <c r="H2" s="169"/>
      <c r="I2" s="267"/>
      <c r="J2" s="167"/>
      <c r="K2" s="167"/>
      <c r="L2" s="167"/>
      <c r="M2" s="167"/>
      <c r="N2" s="167"/>
      <c r="O2" s="268"/>
      <c r="P2" s="268"/>
      <c r="Q2" s="268"/>
      <c r="R2" s="167"/>
      <c r="S2" s="167"/>
      <c r="T2" s="167"/>
      <c r="U2" s="167"/>
      <c r="V2" s="167"/>
      <c r="W2" s="167"/>
      <c r="X2" s="269" t="s">
        <v>22</v>
      </c>
      <c r="Y2" s="271" t="s">
        <v>23</v>
      </c>
      <c r="Z2" s="271" t="s">
        <v>24</v>
      </c>
      <c r="AA2" s="271"/>
      <c r="AB2" s="272"/>
      <c r="AC2" s="72">
        <v>1</v>
      </c>
      <c r="AD2" s="82">
        <v>123.5</v>
      </c>
      <c r="AE2" s="167"/>
      <c r="AF2" s="167"/>
    </row>
    <row r="3" spans="1:32" x14ac:dyDescent="0.2">
      <c r="A3" s="74" t="s">
        <v>1127</v>
      </c>
      <c r="B3" s="75"/>
      <c r="C3" s="388"/>
      <c r="D3" s="388"/>
      <c r="E3" s="76"/>
      <c r="F3" s="75"/>
      <c r="G3" s="168"/>
      <c r="H3" s="169"/>
      <c r="I3" s="267"/>
      <c r="J3" s="167"/>
      <c r="K3" s="167"/>
      <c r="L3" s="167"/>
      <c r="M3" s="167"/>
      <c r="N3" s="167"/>
      <c r="O3" s="268"/>
      <c r="P3" s="268"/>
      <c r="Q3" s="268"/>
      <c r="R3" s="167"/>
      <c r="S3" s="167"/>
      <c r="T3" s="167"/>
      <c r="U3" s="167"/>
      <c r="V3" s="167"/>
      <c r="W3" s="167"/>
      <c r="X3" s="269" t="s">
        <v>25</v>
      </c>
      <c r="Y3" s="271" t="s">
        <v>26</v>
      </c>
      <c r="Z3" s="271" t="s">
        <v>24</v>
      </c>
      <c r="AA3" s="271" t="s">
        <v>27</v>
      </c>
      <c r="AB3" s="272" t="s">
        <v>28</v>
      </c>
      <c r="AC3" s="72">
        <v>2</v>
      </c>
      <c r="AD3" s="83">
        <v>123.46</v>
      </c>
      <c r="AE3" s="167"/>
      <c r="AF3" s="167"/>
    </row>
    <row r="4" spans="1:32" x14ac:dyDescent="0.2">
      <c r="A4" s="170"/>
      <c r="B4" s="75"/>
      <c r="C4" s="75"/>
      <c r="D4" s="75"/>
      <c r="E4" s="75"/>
      <c r="F4" s="75"/>
      <c r="G4" s="75"/>
      <c r="H4" s="171"/>
      <c r="I4" s="167"/>
      <c r="J4" s="167"/>
      <c r="K4" s="167"/>
      <c r="L4" s="167"/>
      <c r="M4" s="167"/>
      <c r="N4" s="167"/>
      <c r="O4" s="268"/>
      <c r="P4" s="268"/>
      <c r="Q4" s="268"/>
      <c r="R4" s="167"/>
      <c r="S4" s="167"/>
      <c r="T4" s="167"/>
      <c r="U4" s="167"/>
      <c r="V4" s="167"/>
      <c r="W4" s="167"/>
      <c r="X4" s="269" t="s">
        <v>29</v>
      </c>
      <c r="Y4" s="271" t="s">
        <v>30</v>
      </c>
      <c r="Z4" s="271" t="s">
        <v>24</v>
      </c>
      <c r="AA4" s="271"/>
      <c r="AB4" s="272"/>
      <c r="AC4" s="72">
        <v>3</v>
      </c>
      <c r="AD4" s="86">
        <v>123.45699999999999</v>
      </c>
      <c r="AE4" s="167"/>
      <c r="AF4" s="167"/>
    </row>
    <row r="5" spans="1:32" x14ac:dyDescent="0.2">
      <c r="A5" s="74" t="s">
        <v>31</v>
      </c>
      <c r="B5" s="75"/>
      <c r="C5" s="75"/>
      <c r="D5" s="75"/>
      <c r="E5" s="75"/>
      <c r="F5" s="75"/>
      <c r="G5" s="75"/>
      <c r="H5" s="171"/>
      <c r="I5" s="167"/>
      <c r="J5" s="167"/>
      <c r="K5" s="167"/>
      <c r="L5" s="167"/>
      <c r="M5" s="167"/>
      <c r="N5" s="167"/>
      <c r="O5" s="268"/>
      <c r="P5" s="268"/>
      <c r="Q5" s="268"/>
      <c r="R5" s="167"/>
      <c r="S5" s="167"/>
      <c r="T5" s="167"/>
      <c r="U5" s="167"/>
      <c r="V5" s="167"/>
      <c r="W5" s="167"/>
      <c r="X5" s="269" t="s">
        <v>32</v>
      </c>
      <c r="Y5" s="271" t="s">
        <v>26</v>
      </c>
      <c r="Z5" s="271" t="s">
        <v>24</v>
      </c>
      <c r="AA5" s="271" t="s">
        <v>27</v>
      </c>
      <c r="AB5" s="272" t="s">
        <v>28</v>
      </c>
      <c r="AC5" s="72">
        <v>4</v>
      </c>
      <c r="AD5" s="88">
        <v>123.4567</v>
      </c>
      <c r="AE5" s="167"/>
      <c r="AF5" s="167"/>
    </row>
    <row r="6" spans="1:32" x14ac:dyDescent="0.2">
      <c r="A6" s="74" t="s">
        <v>326</v>
      </c>
      <c r="B6" s="75"/>
      <c r="C6" s="75"/>
      <c r="D6" s="75"/>
      <c r="E6" s="75"/>
      <c r="F6" s="75"/>
      <c r="G6" s="75"/>
      <c r="H6" s="171"/>
      <c r="I6" s="167"/>
      <c r="J6" s="167"/>
      <c r="K6" s="167"/>
      <c r="L6" s="167"/>
      <c r="M6" s="167"/>
      <c r="N6" s="167"/>
      <c r="O6" s="268"/>
      <c r="P6" s="268"/>
      <c r="Q6" s="268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72" t="s">
        <v>34</v>
      </c>
      <c r="AD6" s="83">
        <v>123.46</v>
      </c>
      <c r="AE6" s="167"/>
      <c r="AF6" s="167"/>
    </row>
    <row r="7" spans="1:32" x14ac:dyDescent="0.2">
      <c r="A7" s="74"/>
      <c r="B7" s="75"/>
      <c r="C7" s="75"/>
      <c r="D7" s="75"/>
      <c r="E7" s="75"/>
      <c r="F7" s="75"/>
      <c r="G7" s="75"/>
      <c r="H7" s="171"/>
      <c r="I7" s="167"/>
      <c r="J7" s="167"/>
      <c r="K7" s="167"/>
      <c r="L7" s="167"/>
      <c r="M7" s="167"/>
      <c r="N7" s="167"/>
      <c r="O7" s="268"/>
      <c r="P7" s="268"/>
      <c r="Q7" s="268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</row>
    <row r="8" spans="1:32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  <c r="I8" s="267"/>
      <c r="J8" s="267"/>
      <c r="K8" s="268"/>
      <c r="L8" s="268"/>
      <c r="M8" s="167"/>
      <c r="N8" s="167"/>
      <c r="O8" s="268"/>
      <c r="P8" s="268"/>
      <c r="Q8" s="268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</row>
    <row r="9" spans="1:32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</row>
    <row r="10" spans="1:32" x14ac:dyDescent="0.2">
      <c r="A10" s="398"/>
      <c r="B10" s="394"/>
      <c r="C10" s="400"/>
      <c r="D10" s="394"/>
      <c r="E10" s="394"/>
      <c r="F10" s="394"/>
      <c r="G10" s="394"/>
      <c r="H10" s="396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</row>
    <row r="11" spans="1:32" x14ac:dyDescent="0.2">
      <c r="A11" s="175"/>
      <c r="B11" s="176"/>
      <c r="C11" s="177"/>
      <c r="D11" s="178"/>
      <c r="E11" s="179"/>
      <c r="F11" s="180"/>
      <c r="G11" s="181"/>
      <c r="H11" s="182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</row>
    <row r="12" spans="1:32" ht="12.75" x14ac:dyDescent="0.2">
      <c r="A12" s="102"/>
      <c r="B12" s="103"/>
      <c r="C12" s="103"/>
      <c r="D12" s="104" t="s">
        <v>37</v>
      </c>
      <c r="E12" s="103"/>
      <c r="F12" s="103"/>
      <c r="G12" s="103"/>
      <c r="H12" s="105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</row>
    <row r="13" spans="1:32" ht="12.75" x14ac:dyDescent="0.2">
      <c r="A13" s="102"/>
      <c r="B13" s="103"/>
      <c r="C13" s="103"/>
      <c r="D13" s="104" t="s">
        <v>38</v>
      </c>
      <c r="E13" s="103"/>
      <c r="F13" s="103"/>
      <c r="G13" s="103"/>
      <c r="H13" s="105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</row>
    <row r="14" spans="1:32" x14ac:dyDescent="0.2">
      <c r="A14" s="106">
        <v>1</v>
      </c>
      <c r="B14" s="107" t="s">
        <v>39</v>
      </c>
      <c r="C14" s="108" t="s">
        <v>327</v>
      </c>
      <c r="D14" s="109" t="s">
        <v>328</v>
      </c>
      <c r="E14" s="110">
        <v>80.400000000000006</v>
      </c>
      <c r="F14" s="111" t="s">
        <v>42</v>
      </c>
      <c r="G14" s="151">
        <v>0</v>
      </c>
      <c r="H14" s="112">
        <f>ROUND(E14*G14,2)</f>
        <v>0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</row>
    <row r="15" spans="1:32" ht="12.75" x14ac:dyDescent="0.2">
      <c r="A15" s="102"/>
      <c r="B15" s="103"/>
      <c r="C15" s="103"/>
      <c r="D15" s="183" t="s">
        <v>329</v>
      </c>
      <c r="E15" s="184"/>
      <c r="F15" s="185"/>
      <c r="G15" s="186"/>
      <c r="H15" s="18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</row>
    <row r="16" spans="1:32" ht="22.5" x14ac:dyDescent="0.2">
      <c r="A16" s="106">
        <v>2</v>
      </c>
      <c r="B16" s="107" t="s">
        <v>39</v>
      </c>
      <c r="C16" s="108" t="s">
        <v>330</v>
      </c>
      <c r="D16" s="109" t="s">
        <v>331</v>
      </c>
      <c r="E16" s="110">
        <v>80.400000000000006</v>
      </c>
      <c r="F16" s="111" t="s">
        <v>42</v>
      </c>
      <c r="G16" s="151">
        <v>0</v>
      </c>
      <c r="H16" s="112">
        <f t="shared" ref="H16:H22" si="0">ROUND(E16*G16,2)</f>
        <v>0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</row>
    <row r="17" spans="1:32" ht="22.5" x14ac:dyDescent="0.2">
      <c r="A17" s="106">
        <v>3</v>
      </c>
      <c r="B17" s="107" t="s">
        <v>39</v>
      </c>
      <c r="C17" s="108" t="s">
        <v>49</v>
      </c>
      <c r="D17" s="109" t="s">
        <v>50</v>
      </c>
      <c r="E17" s="110">
        <v>80.400000000000006</v>
      </c>
      <c r="F17" s="111" t="s">
        <v>42</v>
      </c>
      <c r="G17" s="151">
        <v>0</v>
      </c>
      <c r="H17" s="112">
        <f t="shared" si="0"/>
        <v>0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</row>
    <row r="18" spans="1:32" ht="22.5" x14ac:dyDescent="0.2">
      <c r="A18" s="106">
        <v>4</v>
      </c>
      <c r="B18" s="107" t="s">
        <v>39</v>
      </c>
      <c r="C18" s="108" t="s">
        <v>51</v>
      </c>
      <c r="D18" s="109" t="s">
        <v>52</v>
      </c>
      <c r="E18" s="110">
        <v>27.5</v>
      </c>
      <c r="F18" s="111" t="s">
        <v>42</v>
      </c>
      <c r="G18" s="151">
        <v>0</v>
      </c>
      <c r="H18" s="112">
        <f t="shared" si="0"/>
        <v>0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</row>
    <row r="19" spans="1:32" x14ac:dyDescent="0.2">
      <c r="A19" s="106">
        <v>5</v>
      </c>
      <c r="B19" s="107" t="s">
        <v>39</v>
      </c>
      <c r="C19" s="108" t="s">
        <v>53</v>
      </c>
      <c r="D19" s="109" t="s">
        <v>54</v>
      </c>
      <c r="E19" s="110">
        <v>27.5</v>
      </c>
      <c r="F19" s="111" t="s">
        <v>42</v>
      </c>
      <c r="G19" s="151">
        <v>0</v>
      </c>
      <c r="H19" s="112">
        <f t="shared" si="0"/>
        <v>0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</row>
    <row r="20" spans="1:32" x14ac:dyDescent="0.2">
      <c r="A20" s="106">
        <v>6</v>
      </c>
      <c r="B20" s="107" t="s">
        <v>55</v>
      </c>
      <c r="C20" s="108" t="s">
        <v>56</v>
      </c>
      <c r="D20" s="109" t="s">
        <v>57</v>
      </c>
      <c r="E20" s="110">
        <v>27.5</v>
      </c>
      <c r="F20" s="111" t="s">
        <v>42</v>
      </c>
      <c r="G20" s="151">
        <v>0</v>
      </c>
      <c r="H20" s="112">
        <f t="shared" si="0"/>
        <v>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</row>
    <row r="21" spans="1:32" ht="22.5" x14ac:dyDescent="0.2">
      <c r="A21" s="106">
        <v>7</v>
      </c>
      <c r="B21" s="107" t="s">
        <v>39</v>
      </c>
      <c r="C21" s="108" t="s">
        <v>332</v>
      </c>
      <c r="D21" s="109" t="s">
        <v>333</v>
      </c>
      <c r="E21" s="110">
        <v>53</v>
      </c>
      <c r="F21" s="111" t="s">
        <v>42</v>
      </c>
      <c r="G21" s="151">
        <v>0</v>
      </c>
      <c r="H21" s="112">
        <f t="shared" si="0"/>
        <v>0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</row>
    <row r="22" spans="1:32" x14ac:dyDescent="0.2">
      <c r="A22" s="106">
        <v>8</v>
      </c>
      <c r="B22" s="107" t="s">
        <v>55</v>
      </c>
      <c r="C22" s="108" t="s">
        <v>334</v>
      </c>
      <c r="D22" s="109" t="s">
        <v>335</v>
      </c>
      <c r="E22" s="110">
        <v>18.3</v>
      </c>
      <c r="F22" s="111" t="s">
        <v>42</v>
      </c>
      <c r="G22" s="151">
        <v>0</v>
      </c>
      <c r="H22" s="112">
        <f t="shared" si="0"/>
        <v>0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</row>
    <row r="23" spans="1:32" ht="12.75" x14ac:dyDescent="0.2">
      <c r="A23" s="102"/>
      <c r="B23" s="103"/>
      <c r="C23" s="103"/>
      <c r="D23" s="183" t="s">
        <v>336</v>
      </c>
      <c r="E23" s="184"/>
      <c r="F23" s="185"/>
      <c r="G23" s="186"/>
      <c r="H23" s="18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</row>
    <row r="24" spans="1:32" x14ac:dyDescent="0.2">
      <c r="A24" s="106">
        <v>9</v>
      </c>
      <c r="B24" s="107" t="s">
        <v>55</v>
      </c>
      <c r="C24" s="108" t="s">
        <v>337</v>
      </c>
      <c r="D24" s="109" t="s">
        <v>338</v>
      </c>
      <c r="E24" s="110">
        <v>18.3</v>
      </c>
      <c r="F24" s="111" t="s">
        <v>42</v>
      </c>
      <c r="G24" s="151">
        <v>0</v>
      </c>
      <c r="H24" s="112">
        <f t="shared" ref="H24:H25" si="1">ROUND(E24*G24,2)</f>
        <v>0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</row>
    <row r="25" spans="1:32" x14ac:dyDescent="0.2">
      <c r="A25" s="106">
        <v>10</v>
      </c>
      <c r="B25" s="107" t="s">
        <v>150</v>
      </c>
      <c r="C25" s="108" t="s">
        <v>339</v>
      </c>
      <c r="D25" s="109" t="s">
        <v>340</v>
      </c>
      <c r="E25" s="110">
        <v>32.94</v>
      </c>
      <c r="F25" s="111" t="s">
        <v>75</v>
      </c>
      <c r="G25" s="151">
        <v>0</v>
      </c>
      <c r="H25" s="112">
        <f t="shared" si="1"/>
        <v>0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</row>
    <row r="26" spans="1:32" ht="12.75" x14ac:dyDescent="0.2">
      <c r="A26" s="102"/>
      <c r="B26" s="103"/>
      <c r="C26" s="103"/>
      <c r="D26" s="113" t="s">
        <v>58</v>
      </c>
      <c r="E26" s="114"/>
      <c r="F26" s="103"/>
      <c r="G26" s="103"/>
      <c r="H26" s="112">
        <f>SUM(H14:H25)</f>
        <v>0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</row>
    <row r="27" spans="1:32" ht="12.75" x14ac:dyDescent="0.2">
      <c r="A27" s="102"/>
      <c r="B27" s="103"/>
      <c r="C27" s="103"/>
      <c r="D27" s="104" t="s">
        <v>341</v>
      </c>
      <c r="E27" s="103"/>
      <c r="F27" s="103"/>
      <c r="G27" s="103"/>
      <c r="H27" s="1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</row>
    <row r="28" spans="1:32" ht="22.5" x14ac:dyDescent="0.2">
      <c r="A28" s="106">
        <v>11</v>
      </c>
      <c r="B28" s="107" t="s">
        <v>342</v>
      </c>
      <c r="C28" s="108" t="s">
        <v>343</v>
      </c>
      <c r="D28" s="109" t="s">
        <v>344</v>
      </c>
      <c r="E28" s="110">
        <v>9.1999999999999993</v>
      </c>
      <c r="F28" s="111" t="s">
        <v>42</v>
      </c>
      <c r="G28" s="151">
        <v>0</v>
      </c>
      <c r="H28" s="112">
        <f>ROUND(E28*G28,2)</f>
        <v>0</v>
      </c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</row>
    <row r="29" spans="1:32" ht="12.75" x14ac:dyDescent="0.2">
      <c r="A29" s="102"/>
      <c r="B29" s="103"/>
      <c r="C29" s="103"/>
      <c r="D29" s="183" t="s">
        <v>345</v>
      </c>
      <c r="E29" s="184"/>
      <c r="F29" s="185"/>
      <c r="G29" s="186"/>
      <c r="H29" s="18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</row>
    <row r="30" spans="1:32" ht="12.75" x14ac:dyDescent="0.2">
      <c r="A30" s="102"/>
      <c r="B30" s="103"/>
      <c r="C30" s="103"/>
      <c r="D30" s="113" t="s">
        <v>346</v>
      </c>
      <c r="E30" s="114"/>
      <c r="F30" s="103"/>
      <c r="G30" s="103"/>
      <c r="H30" s="112">
        <f>H28</f>
        <v>0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</row>
    <row r="31" spans="1:32" ht="12.75" x14ac:dyDescent="0.2">
      <c r="A31" s="102"/>
      <c r="B31" s="103"/>
      <c r="C31" s="103"/>
      <c r="D31" s="104" t="s">
        <v>347</v>
      </c>
      <c r="E31" s="103"/>
      <c r="F31" s="103"/>
      <c r="G31" s="103"/>
      <c r="H31" s="105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</row>
    <row r="32" spans="1:32" x14ac:dyDescent="0.2">
      <c r="A32" s="106">
        <v>12</v>
      </c>
      <c r="B32" s="107" t="s">
        <v>342</v>
      </c>
      <c r="C32" s="108" t="s">
        <v>348</v>
      </c>
      <c r="D32" s="109" t="s">
        <v>349</v>
      </c>
      <c r="E32" s="110">
        <v>61</v>
      </c>
      <c r="F32" s="111" t="s">
        <v>235</v>
      </c>
      <c r="G32" s="151">
        <v>0</v>
      </c>
      <c r="H32" s="112">
        <f>ROUND(E32*G32,2)</f>
        <v>0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</row>
    <row r="33" spans="1:32" ht="12.75" x14ac:dyDescent="0.2">
      <c r="A33" s="102"/>
      <c r="B33" s="103"/>
      <c r="C33" s="103"/>
      <c r="D33" s="113" t="s">
        <v>350</v>
      </c>
      <c r="E33" s="114"/>
      <c r="F33" s="103"/>
      <c r="G33" s="103"/>
      <c r="H33" s="112">
        <f>H32</f>
        <v>0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</row>
    <row r="34" spans="1:32" ht="12.75" x14ac:dyDescent="0.2">
      <c r="A34" s="102"/>
      <c r="B34" s="103"/>
      <c r="C34" s="103"/>
      <c r="D34" s="104" t="s">
        <v>113</v>
      </c>
      <c r="E34" s="103"/>
      <c r="F34" s="103"/>
      <c r="G34" s="103"/>
      <c r="H34" s="105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</row>
    <row r="35" spans="1:32" ht="22.5" x14ac:dyDescent="0.2">
      <c r="A35" s="106">
        <v>13</v>
      </c>
      <c r="B35" s="107" t="s">
        <v>125</v>
      </c>
      <c r="C35" s="108" t="s">
        <v>126</v>
      </c>
      <c r="D35" s="109" t="s">
        <v>127</v>
      </c>
      <c r="E35" s="110">
        <v>27.5</v>
      </c>
      <c r="F35" s="111" t="s">
        <v>75</v>
      </c>
      <c r="G35" s="151">
        <v>0</v>
      </c>
      <c r="H35" s="112">
        <f t="shared" ref="H35:H36" si="2">ROUND(E35*G35,2)</f>
        <v>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</row>
    <row r="36" spans="1:32" ht="22.5" x14ac:dyDescent="0.2">
      <c r="A36" s="106">
        <v>14</v>
      </c>
      <c r="B36" s="107" t="s">
        <v>342</v>
      </c>
      <c r="C36" s="108" t="s">
        <v>351</v>
      </c>
      <c r="D36" s="109" t="s">
        <v>352</v>
      </c>
      <c r="E36" s="110">
        <v>50.335000000000001</v>
      </c>
      <c r="F36" s="111" t="s">
        <v>75</v>
      </c>
      <c r="G36" s="151">
        <v>0</v>
      </c>
      <c r="H36" s="112">
        <f t="shared" si="2"/>
        <v>0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</row>
    <row r="37" spans="1:32" ht="12.75" x14ac:dyDescent="0.2">
      <c r="A37" s="102"/>
      <c r="B37" s="103"/>
      <c r="C37" s="103"/>
      <c r="D37" s="113" t="s">
        <v>130</v>
      </c>
      <c r="E37" s="114"/>
      <c r="F37" s="103"/>
      <c r="G37" s="103"/>
      <c r="H37" s="112">
        <f>SUM(H35:H36)</f>
        <v>0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</row>
    <row r="38" spans="1:32" ht="12.75" x14ac:dyDescent="0.2">
      <c r="A38" s="102"/>
      <c r="B38" s="103"/>
      <c r="C38" s="103"/>
      <c r="D38" s="113" t="s">
        <v>131</v>
      </c>
      <c r="E38" s="114"/>
      <c r="F38" s="103"/>
      <c r="G38" s="103"/>
      <c r="H38" s="112">
        <f>H37+H33+H30+H26</f>
        <v>0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</row>
    <row r="39" spans="1:32" ht="12.75" x14ac:dyDescent="0.2">
      <c r="A39" s="102"/>
      <c r="B39" s="103"/>
      <c r="C39" s="103"/>
      <c r="D39" s="104" t="s">
        <v>132</v>
      </c>
      <c r="E39" s="103"/>
      <c r="F39" s="103"/>
      <c r="G39" s="103"/>
      <c r="H39" s="10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</row>
    <row r="40" spans="1:32" ht="12.75" x14ac:dyDescent="0.2">
      <c r="A40" s="102"/>
      <c r="B40" s="103"/>
      <c r="C40" s="103"/>
      <c r="D40" s="104" t="s">
        <v>159</v>
      </c>
      <c r="E40" s="103"/>
      <c r="F40" s="103"/>
      <c r="G40" s="103"/>
      <c r="H40" s="1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</row>
    <row r="41" spans="1:32" x14ac:dyDescent="0.2">
      <c r="A41" s="106">
        <v>15</v>
      </c>
      <c r="B41" s="273" t="s">
        <v>150</v>
      </c>
      <c r="C41" s="108" t="s">
        <v>611</v>
      </c>
      <c r="D41" s="109" t="s">
        <v>1246</v>
      </c>
      <c r="E41" s="110">
        <v>3</v>
      </c>
      <c r="F41" s="111" t="s">
        <v>612</v>
      </c>
      <c r="G41" s="151">
        <v>0</v>
      </c>
      <c r="H41" s="112">
        <f t="shared" ref="H41:H47" si="3">ROUND(E41*G41,2)</f>
        <v>0</v>
      </c>
      <c r="I41" s="167"/>
      <c r="J41" s="167"/>
      <c r="K41" s="274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</row>
    <row r="42" spans="1:32" x14ac:dyDescent="0.2">
      <c r="A42" s="106">
        <v>16</v>
      </c>
      <c r="B42" s="273" t="s">
        <v>150</v>
      </c>
      <c r="C42" s="108" t="s">
        <v>613</v>
      </c>
      <c r="D42" s="109" t="s">
        <v>1219</v>
      </c>
      <c r="E42" s="110">
        <v>16.8</v>
      </c>
      <c r="F42" s="111" t="s">
        <v>614</v>
      </c>
      <c r="G42" s="151">
        <v>0</v>
      </c>
      <c r="H42" s="112">
        <f t="shared" si="3"/>
        <v>0</v>
      </c>
      <c r="I42" s="167"/>
      <c r="J42" s="167"/>
      <c r="K42" s="274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</row>
    <row r="43" spans="1:32" x14ac:dyDescent="0.2">
      <c r="A43" s="106">
        <v>17</v>
      </c>
      <c r="B43" s="273" t="s">
        <v>150</v>
      </c>
      <c r="C43" s="108" t="s">
        <v>615</v>
      </c>
      <c r="D43" s="109" t="s">
        <v>1220</v>
      </c>
      <c r="E43" s="110">
        <v>29.3</v>
      </c>
      <c r="F43" s="111" t="s">
        <v>614</v>
      </c>
      <c r="G43" s="151">
        <v>0</v>
      </c>
      <c r="H43" s="112">
        <f t="shared" si="3"/>
        <v>0</v>
      </c>
      <c r="I43" s="167"/>
      <c r="J43" s="167"/>
      <c r="K43" s="274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</row>
    <row r="44" spans="1:32" x14ac:dyDescent="0.2">
      <c r="A44" s="106">
        <v>18</v>
      </c>
      <c r="B44" s="273" t="s">
        <v>150</v>
      </c>
      <c r="C44" s="108" t="s">
        <v>616</v>
      </c>
      <c r="D44" s="109" t="s">
        <v>1221</v>
      </c>
      <c r="E44" s="110">
        <v>97.6</v>
      </c>
      <c r="F44" s="111" t="s">
        <v>614</v>
      </c>
      <c r="G44" s="151">
        <v>0</v>
      </c>
      <c r="H44" s="112">
        <f t="shared" si="3"/>
        <v>0</v>
      </c>
      <c r="I44" s="167"/>
      <c r="J44" s="167"/>
      <c r="K44" s="274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</row>
    <row r="45" spans="1:32" x14ac:dyDescent="0.2">
      <c r="A45" s="275">
        <v>19</v>
      </c>
      <c r="B45" s="276" t="s">
        <v>150</v>
      </c>
      <c r="C45" s="108" t="s">
        <v>617</v>
      </c>
      <c r="D45" s="109" t="s">
        <v>1222</v>
      </c>
      <c r="E45" s="110">
        <v>18.100000000000001</v>
      </c>
      <c r="F45" s="111" t="s">
        <v>614</v>
      </c>
      <c r="G45" s="151">
        <v>0</v>
      </c>
      <c r="H45" s="112">
        <f t="shared" si="3"/>
        <v>0</v>
      </c>
      <c r="K45" s="274"/>
      <c r="L45" s="167"/>
    </row>
    <row r="46" spans="1:32" ht="22.5" x14ac:dyDescent="0.2">
      <c r="A46" s="275">
        <v>20</v>
      </c>
      <c r="B46" s="276" t="s">
        <v>160</v>
      </c>
      <c r="C46" s="108" t="s">
        <v>618</v>
      </c>
      <c r="D46" s="109" t="s">
        <v>619</v>
      </c>
      <c r="E46" s="110">
        <v>161.80000000000001</v>
      </c>
      <c r="F46" s="111" t="s">
        <v>614</v>
      </c>
      <c r="G46" s="151">
        <v>0</v>
      </c>
      <c r="H46" s="112">
        <f t="shared" si="3"/>
        <v>0</v>
      </c>
      <c r="K46" s="274"/>
      <c r="L46" s="167"/>
    </row>
    <row r="47" spans="1:32" ht="22.5" x14ac:dyDescent="0.2">
      <c r="A47" s="275">
        <v>21</v>
      </c>
      <c r="B47" s="276" t="s">
        <v>160</v>
      </c>
      <c r="C47" s="108" t="s">
        <v>620</v>
      </c>
      <c r="D47" s="109" t="s">
        <v>621</v>
      </c>
      <c r="E47" s="110">
        <f>SUM(H41:H46)/100</f>
        <v>0</v>
      </c>
      <c r="F47" s="111" t="s">
        <v>622</v>
      </c>
      <c r="G47" s="151">
        <v>0</v>
      </c>
      <c r="H47" s="112">
        <f t="shared" si="3"/>
        <v>0</v>
      </c>
      <c r="J47" s="280"/>
      <c r="K47" s="274"/>
      <c r="L47" s="167"/>
    </row>
    <row r="48" spans="1:32" ht="12.75" x14ac:dyDescent="0.2">
      <c r="A48" s="275"/>
      <c r="B48" s="281"/>
      <c r="C48" s="282"/>
      <c r="D48" s="113" t="s">
        <v>623</v>
      </c>
      <c r="E48" s="114"/>
      <c r="F48" s="103"/>
      <c r="G48" s="103"/>
      <c r="H48" s="112">
        <f>SUM(H41:H47)</f>
        <v>0</v>
      </c>
      <c r="K48" s="274"/>
      <c r="L48" s="167"/>
    </row>
    <row r="49" spans="1:12" x14ac:dyDescent="0.2">
      <c r="A49" s="275"/>
      <c r="B49" s="281"/>
      <c r="C49" s="282"/>
      <c r="D49" s="104" t="s">
        <v>624</v>
      </c>
      <c r="E49" s="283"/>
      <c r="F49" s="284"/>
      <c r="G49" s="285"/>
      <c r="H49" s="286"/>
      <c r="K49" s="274"/>
      <c r="L49" s="167"/>
    </row>
    <row r="50" spans="1:12" ht="22.5" x14ac:dyDescent="0.2">
      <c r="A50" s="275">
        <v>22</v>
      </c>
      <c r="B50" s="281" t="s">
        <v>185</v>
      </c>
      <c r="C50" s="282" t="s">
        <v>625</v>
      </c>
      <c r="D50" s="287" t="s">
        <v>626</v>
      </c>
      <c r="E50" s="283">
        <v>24.6</v>
      </c>
      <c r="F50" s="284" t="s">
        <v>614</v>
      </c>
      <c r="G50" s="295">
        <v>0</v>
      </c>
      <c r="H50" s="112">
        <f t="shared" ref="H50:H57" si="4">ROUND(E50*G50,2)</f>
        <v>0</v>
      </c>
      <c r="K50" s="274"/>
      <c r="L50" s="167"/>
    </row>
    <row r="51" spans="1:12" ht="22.5" x14ac:dyDescent="0.2">
      <c r="A51" s="275">
        <v>23</v>
      </c>
      <c r="B51" s="281" t="s">
        <v>185</v>
      </c>
      <c r="C51" s="282" t="s">
        <v>627</v>
      </c>
      <c r="D51" s="287" t="s">
        <v>628</v>
      </c>
      <c r="E51" s="283">
        <v>27.5</v>
      </c>
      <c r="F51" s="284" t="s">
        <v>614</v>
      </c>
      <c r="G51" s="295">
        <v>0</v>
      </c>
      <c r="H51" s="112">
        <f t="shared" si="4"/>
        <v>0</v>
      </c>
      <c r="K51" s="274"/>
      <c r="L51" s="167"/>
    </row>
    <row r="52" spans="1:12" ht="22.5" x14ac:dyDescent="0.2">
      <c r="A52" s="275">
        <v>24</v>
      </c>
      <c r="B52" s="281" t="s">
        <v>185</v>
      </c>
      <c r="C52" s="282" t="s">
        <v>629</v>
      </c>
      <c r="D52" s="287" t="s">
        <v>630</v>
      </c>
      <c r="E52" s="283">
        <v>36.700000000000003</v>
      </c>
      <c r="F52" s="284" t="s">
        <v>614</v>
      </c>
      <c r="G52" s="295">
        <v>0</v>
      </c>
      <c r="H52" s="112">
        <f t="shared" si="4"/>
        <v>0</v>
      </c>
      <c r="K52" s="274"/>
      <c r="L52" s="167"/>
    </row>
    <row r="53" spans="1:12" x14ac:dyDescent="0.2">
      <c r="A53" s="275">
        <v>25</v>
      </c>
      <c r="B53" s="281" t="s">
        <v>185</v>
      </c>
      <c r="C53" s="282" t="s">
        <v>631</v>
      </c>
      <c r="D53" s="287" t="s">
        <v>632</v>
      </c>
      <c r="E53" s="283">
        <v>13</v>
      </c>
      <c r="F53" s="284" t="s">
        <v>633</v>
      </c>
      <c r="G53" s="295">
        <v>0</v>
      </c>
      <c r="H53" s="112">
        <f t="shared" si="4"/>
        <v>0</v>
      </c>
      <c r="K53" s="274"/>
      <c r="L53" s="167"/>
    </row>
    <row r="54" spans="1:12" x14ac:dyDescent="0.2">
      <c r="A54" s="275">
        <v>26</v>
      </c>
      <c r="B54" s="281" t="s">
        <v>185</v>
      </c>
      <c r="C54" s="282" t="s">
        <v>634</v>
      </c>
      <c r="D54" s="287" t="s">
        <v>635</v>
      </c>
      <c r="E54" s="283">
        <v>5</v>
      </c>
      <c r="F54" s="284" t="s">
        <v>633</v>
      </c>
      <c r="G54" s="295">
        <v>0</v>
      </c>
      <c r="H54" s="112">
        <f t="shared" si="4"/>
        <v>0</v>
      </c>
      <c r="K54" s="274"/>
      <c r="L54" s="167"/>
    </row>
    <row r="55" spans="1:12" x14ac:dyDescent="0.2">
      <c r="A55" s="275">
        <v>27</v>
      </c>
      <c r="B55" s="281" t="s">
        <v>185</v>
      </c>
      <c r="C55" s="282" t="s">
        <v>636</v>
      </c>
      <c r="D55" s="287" t="s">
        <v>637</v>
      </c>
      <c r="E55" s="283">
        <v>1</v>
      </c>
      <c r="F55" s="284" t="s">
        <v>633</v>
      </c>
      <c r="G55" s="295">
        <v>0</v>
      </c>
      <c r="H55" s="112">
        <f t="shared" si="4"/>
        <v>0</v>
      </c>
      <c r="K55" s="274"/>
      <c r="L55" s="167"/>
    </row>
    <row r="56" spans="1:12" x14ac:dyDescent="0.2">
      <c r="A56" s="275">
        <v>28</v>
      </c>
      <c r="B56" s="281" t="s">
        <v>185</v>
      </c>
      <c r="C56" s="282" t="s">
        <v>638</v>
      </c>
      <c r="D56" s="287" t="s">
        <v>639</v>
      </c>
      <c r="E56" s="283">
        <v>2</v>
      </c>
      <c r="F56" s="284" t="s">
        <v>633</v>
      </c>
      <c r="G56" s="295">
        <v>0</v>
      </c>
      <c r="H56" s="112">
        <f t="shared" si="4"/>
        <v>0</v>
      </c>
      <c r="K56" s="274"/>
      <c r="L56" s="167"/>
    </row>
    <row r="57" spans="1:12" ht="22.5" x14ac:dyDescent="0.2">
      <c r="A57" s="275">
        <v>29</v>
      </c>
      <c r="B57" s="281" t="s">
        <v>185</v>
      </c>
      <c r="C57" s="282" t="s">
        <v>640</v>
      </c>
      <c r="D57" s="287" t="s">
        <v>641</v>
      </c>
      <c r="E57" s="283">
        <f>SUM(H50:H56)/100</f>
        <v>0</v>
      </c>
      <c r="F57" s="284" t="s">
        <v>622</v>
      </c>
      <c r="G57" s="295">
        <v>0</v>
      </c>
      <c r="H57" s="112">
        <f t="shared" si="4"/>
        <v>0</v>
      </c>
      <c r="J57" s="192"/>
      <c r="K57" s="274"/>
      <c r="L57" s="167"/>
    </row>
    <row r="58" spans="1:12" ht="12.75" x14ac:dyDescent="0.2">
      <c r="A58" s="275"/>
      <c r="B58" s="281"/>
      <c r="C58" s="282"/>
      <c r="D58" s="113" t="s">
        <v>642</v>
      </c>
      <c r="E58" s="114"/>
      <c r="F58" s="103"/>
      <c r="G58" s="103"/>
      <c r="H58" s="112">
        <f>SUM(H50:H57)</f>
        <v>0</v>
      </c>
      <c r="K58" s="274"/>
      <c r="L58" s="167"/>
    </row>
    <row r="59" spans="1:12" x14ac:dyDescent="0.2">
      <c r="A59" s="275"/>
      <c r="B59" s="281"/>
      <c r="C59" s="282"/>
      <c r="D59" s="104" t="s">
        <v>184</v>
      </c>
      <c r="E59" s="283"/>
      <c r="F59" s="284"/>
      <c r="G59" s="285"/>
      <c r="H59" s="286"/>
      <c r="K59" s="274"/>
      <c r="L59" s="167"/>
    </row>
    <row r="60" spans="1:12" ht="22.5" x14ac:dyDescent="0.2">
      <c r="A60" s="275">
        <v>30</v>
      </c>
      <c r="B60" s="281" t="s">
        <v>185</v>
      </c>
      <c r="C60" s="282" t="s">
        <v>643</v>
      </c>
      <c r="D60" s="287" t="s">
        <v>661</v>
      </c>
      <c r="E60" s="283">
        <v>96</v>
      </c>
      <c r="F60" s="284" t="s">
        <v>614</v>
      </c>
      <c r="G60" s="295">
        <v>0</v>
      </c>
      <c r="H60" s="112">
        <f t="shared" ref="H60:H77" si="5">ROUND(E60*G60,2)</f>
        <v>0</v>
      </c>
      <c r="K60" s="274"/>
      <c r="L60" s="167"/>
    </row>
    <row r="61" spans="1:12" ht="22.5" x14ac:dyDescent="0.2">
      <c r="A61" s="275">
        <v>31</v>
      </c>
      <c r="B61" s="281" t="s">
        <v>185</v>
      </c>
      <c r="C61" s="282" t="s">
        <v>644</v>
      </c>
      <c r="D61" s="287" t="s">
        <v>662</v>
      </c>
      <c r="E61" s="283">
        <v>28</v>
      </c>
      <c r="F61" s="284" t="s">
        <v>614</v>
      </c>
      <c r="G61" s="295">
        <v>0</v>
      </c>
      <c r="H61" s="112">
        <f t="shared" si="5"/>
        <v>0</v>
      </c>
      <c r="K61" s="274"/>
      <c r="L61" s="167"/>
    </row>
    <row r="62" spans="1:12" ht="22.5" x14ac:dyDescent="0.2">
      <c r="A62" s="275">
        <v>32</v>
      </c>
      <c r="B62" s="281" t="s">
        <v>185</v>
      </c>
      <c r="C62" s="282" t="s">
        <v>645</v>
      </c>
      <c r="D62" s="287" t="s">
        <v>663</v>
      </c>
      <c r="E62" s="283">
        <v>36</v>
      </c>
      <c r="F62" s="284" t="s">
        <v>614</v>
      </c>
      <c r="G62" s="295">
        <v>0</v>
      </c>
      <c r="H62" s="112">
        <f t="shared" si="5"/>
        <v>0</v>
      </c>
      <c r="K62" s="274"/>
      <c r="L62" s="167"/>
    </row>
    <row r="63" spans="1:12" x14ac:dyDescent="0.2">
      <c r="A63" s="275">
        <v>33</v>
      </c>
      <c r="B63" s="281" t="s">
        <v>185</v>
      </c>
      <c r="C63" s="282" t="s">
        <v>646</v>
      </c>
      <c r="D63" s="287" t="s">
        <v>1223</v>
      </c>
      <c r="E63" s="283">
        <v>96</v>
      </c>
      <c r="F63" s="284" t="s">
        <v>614</v>
      </c>
      <c r="G63" s="295">
        <v>0</v>
      </c>
      <c r="H63" s="112">
        <f t="shared" si="5"/>
        <v>0</v>
      </c>
      <c r="K63" s="274"/>
      <c r="L63" s="167"/>
    </row>
    <row r="64" spans="1:12" x14ac:dyDescent="0.2">
      <c r="A64" s="275">
        <v>34</v>
      </c>
      <c r="B64" s="281" t="s">
        <v>185</v>
      </c>
      <c r="C64" s="282" t="s">
        <v>647</v>
      </c>
      <c r="D64" s="287" t="s">
        <v>1224</v>
      </c>
      <c r="E64" s="283">
        <v>28</v>
      </c>
      <c r="F64" s="284" t="s">
        <v>614</v>
      </c>
      <c r="G64" s="295">
        <v>0</v>
      </c>
      <c r="H64" s="112">
        <f t="shared" si="5"/>
        <v>0</v>
      </c>
      <c r="K64" s="274"/>
      <c r="L64" s="167"/>
    </row>
    <row r="65" spans="1:12" x14ac:dyDescent="0.2">
      <c r="A65" s="275">
        <v>35</v>
      </c>
      <c r="B65" s="281" t="s">
        <v>185</v>
      </c>
      <c r="C65" s="282" t="s">
        <v>648</v>
      </c>
      <c r="D65" s="287" t="s">
        <v>1225</v>
      </c>
      <c r="E65" s="283">
        <v>36</v>
      </c>
      <c r="F65" s="284" t="s">
        <v>614</v>
      </c>
      <c r="G65" s="295">
        <v>0</v>
      </c>
      <c r="H65" s="112">
        <f t="shared" si="5"/>
        <v>0</v>
      </c>
      <c r="K65" s="274"/>
      <c r="L65" s="167"/>
    </row>
    <row r="66" spans="1:12" ht="22.5" x14ac:dyDescent="0.2">
      <c r="A66" s="275">
        <v>36</v>
      </c>
      <c r="B66" s="281" t="s">
        <v>185</v>
      </c>
      <c r="C66" s="282" t="s">
        <v>649</v>
      </c>
      <c r="D66" s="287" t="s">
        <v>664</v>
      </c>
      <c r="E66" s="283">
        <v>29</v>
      </c>
      <c r="F66" s="284" t="s">
        <v>633</v>
      </c>
      <c r="G66" s="295">
        <v>0</v>
      </c>
      <c r="H66" s="112">
        <f t="shared" si="5"/>
        <v>0</v>
      </c>
      <c r="K66" s="274"/>
      <c r="L66" s="167"/>
    </row>
    <row r="67" spans="1:12" ht="22.5" x14ac:dyDescent="0.2">
      <c r="A67" s="275">
        <v>37</v>
      </c>
      <c r="B67" s="281" t="s">
        <v>185</v>
      </c>
      <c r="C67" s="282" t="s">
        <v>650</v>
      </c>
      <c r="D67" s="287" t="s">
        <v>665</v>
      </c>
      <c r="E67" s="283">
        <v>2</v>
      </c>
      <c r="F67" s="284" t="s">
        <v>633</v>
      </c>
      <c r="G67" s="295">
        <v>0</v>
      </c>
      <c r="H67" s="112">
        <f t="shared" si="5"/>
        <v>0</v>
      </c>
      <c r="K67" s="274"/>
      <c r="L67" s="167"/>
    </row>
    <row r="68" spans="1:12" x14ac:dyDescent="0.2">
      <c r="A68" s="275">
        <v>38</v>
      </c>
      <c r="B68" s="281" t="s">
        <v>185</v>
      </c>
      <c r="C68" s="282" t="s">
        <v>651</v>
      </c>
      <c r="D68" s="287" t="s">
        <v>666</v>
      </c>
      <c r="E68" s="283">
        <v>7</v>
      </c>
      <c r="F68" s="284" t="s">
        <v>633</v>
      </c>
      <c r="G68" s="295">
        <v>0</v>
      </c>
      <c r="H68" s="112">
        <f t="shared" si="5"/>
        <v>0</v>
      </c>
      <c r="K68" s="274"/>
      <c r="L68" s="167"/>
    </row>
    <row r="69" spans="1:12" x14ac:dyDescent="0.2">
      <c r="A69" s="275">
        <v>39</v>
      </c>
      <c r="B69" s="281" t="s">
        <v>150</v>
      </c>
      <c r="C69" s="282" t="s">
        <v>652</v>
      </c>
      <c r="D69" s="287" t="s">
        <v>667</v>
      </c>
      <c r="E69" s="283">
        <v>2</v>
      </c>
      <c r="F69" s="284" t="s">
        <v>633</v>
      </c>
      <c r="G69" s="295">
        <v>0</v>
      </c>
      <c r="H69" s="112">
        <f t="shared" si="5"/>
        <v>0</v>
      </c>
      <c r="K69" s="274"/>
      <c r="L69" s="167"/>
    </row>
    <row r="70" spans="1:12" x14ac:dyDescent="0.2">
      <c r="A70" s="275">
        <v>40</v>
      </c>
      <c r="B70" s="281" t="s">
        <v>150</v>
      </c>
      <c r="C70" s="282" t="s">
        <v>653</v>
      </c>
      <c r="D70" s="287" t="s">
        <v>1226</v>
      </c>
      <c r="E70" s="283">
        <v>1</v>
      </c>
      <c r="F70" s="284" t="s">
        <v>633</v>
      </c>
      <c r="G70" s="295">
        <v>0</v>
      </c>
      <c r="H70" s="112">
        <f t="shared" si="5"/>
        <v>0</v>
      </c>
      <c r="K70" s="274"/>
      <c r="L70" s="167"/>
    </row>
    <row r="71" spans="1:12" x14ac:dyDescent="0.2">
      <c r="A71" s="275">
        <v>41</v>
      </c>
      <c r="B71" s="281" t="s">
        <v>150</v>
      </c>
      <c r="C71" s="282" t="s">
        <v>654</v>
      </c>
      <c r="D71" s="287" t="s">
        <v>668</v>
      </c>
      <c r="E71" s="283">
        <v>1</v>
      </c>
      <c r="F71" s="284" t="s">
        <v>633</v>
      </c>
      <c r="G71" s="295">
        <v>0</v>
      </c>
      <c r="H71" s="112">
        <f t="shared" si="5"/>
        <v>0</v>
      </c>
      <c r="K71" s="274"/>
      <c r="L71" s="167"/>
    </row>
    <row r="72" spans="1:12" x14ac:dyDescent="0.2">
      <c r="A72" s="275">
        <v>42</v>
      </c>
      <c r="B72" s="281" t="s">
        <v>150</v>
      </c>
      <c r="C72" s="282" t="s">
        <v>655</v>
      </c>
      <c r="D72" s="287" t="s">
        <v>669</v>
      </c>
      <c r="E72" s="283">
        <v>1</v>
      </c>
      <c r="F72" s="284" t="s">
        <v>633</v>
      </c>
      <c r="G72" s="295">
        <v>0</v>
      </c>
      <c r="H72" s="112">
        <f t="shared" si="5"/>
        <v>0</v>
      </c>
      <c r="K72" s="274"/>
      <c r="L72" s="167"/>
    </row>
    <row r="73" spans="1:12" x14ac:dyDescent="0.2">
      <c r="A73" s="275">
        <v>43</v>
      </c>
      <c r="B73" s="281" t="s">
        <v>150</v>
      </c>
      <c r="C73" s="282" t="s">
        <v>656</v>
      </c>
      <c r="D73" s="287" t="s">
        <v>1227</v>
      </c>
      <c r="E73" s="283">
        <v>3</v>
      </c>
      <c r="F73" s="284" t="s">
        <v>633</v>
      </c>
      <c r="G73" s="295">
        <v>0</v>
      </c>
      <c r="H73" s="112">
        <f t="shared" si="5"/>
        <v>0</v>
      </c>
      <c r="K73" s="274"/>
      <c r="L73" s="167"/>
    </row>
    <row r="74" spans="1:12" x14ac:dyDescent="0.2">
      <c r="A74" s="275">
        <v>44</v>
      </c>
      <c r="B74" s="281" t="s">
        <v>150</v>
      </c>
      <c r="C74" s="282" t="s">
        <v>657</v>
      </c>
      <c r="D74" s="287" t="s">
        <v>670</v>
      </c>
      <c r="E74" s="283">
        <v>1</v>
      </c>
      <c r="F74" s="284" t="s">
        <v>633</v>
      </c>
      <c r="G74" s="295">
        <v>0</v>
      </c>
      <c r="H74" s="112">
        <f t="shared" si="5"/>
        <v>0</v>
      </c>
      <c r="K74" s="274"/>
      <c r="L74" s="167"/>
    </row>
    <row r="75" spans="1:12" x14ac:dyDescent="0.2">
      <c r="A75" s="275">
        <v>45</v>
      </c>
      <c r="B75" s="281" t="s">
        <v>150</v>
      </c>
      <c r="C75" s="282" t="s">
        <v>658</v>
      </c>
      <c r="D75" s="287" t="s">
        <v>671</v>
      </c>
      <c r="E75" s="283">
        <v>1</v>
      </c>
      <c r="F75" s="284" t="s">
        <v>633</v>
      </c>
      <c r="G75" s="295">
        <v>0</v>
      </c>
      <c r="H75" s="112">
        <f t="shared" si="5"/>
        <v>0</v>
      </c>
      <c r="K75" s="274"/>
      <c r="L75" s="167"/>
    </row>
    <row r="76" spans="1:12" ht="22.5" x14ac:dyDescent="0.2">
      <c r="A76" s="275">
        <v>46</v>
      </c>
      <c r="B76" s="281" t="s">
        <v>185</v>
      </c>
      <c r="C76" s="282" t="s">
        <v>659</v>
      </c>
      <c r="D76" s="287" t="s">
        <v>672</v>
      </c>
      <c r="E76" s="283">
        <v>160</v>
      </c>
      <c r="F76" s="284" t="s">
        <v>614</v>
      </c>
      <c r="G76" s="295">
        <v>0</v>
      </c>
      <c r="H76" s="112">
        <f t="shared" si="5"/>
        <v>0</v>
      </c>
      <c r="K76" s="274"/>
      <c r="L76" s="167"/>
    </row>
    <row r="77" spans="1:12" ht="22.5" x14ac:dyDescent="0.2">
      <c r="A77" s="275">
        <v>47</v>
      </c>
      <c r="B77" s="281" t="s">
        <v>185</v>
      </c>
      <c r="C77" s="282" t="s">
        <v>660</v>
      </c>
      <c r="D77" s="287" t="s">
        <v>673</v>
      </c>
      <c r="E77" s="283">
        <f>SUM(H60:H76)/100</f>
        <v>0</v>
      </c>
      <c r="F77" s="284" t="s">
        <v>622</v>
      </c>
      <c r="G77" s="295">
        <v>0</v>
      </c>
      <c r="H77" s="112">
        <f t="shared" si="5"/>
        <v>0</v>
      </c>
      <c r="J77" s="192"/>
      <c r="K77" s="274"/>
      <c r="L77" s="167"/>
    </row>
    <row r="78" spans="1:12" ht="12.75" x14ac:dyDescent="0.2">
      <c r="A78" s="275"/>
      <c r="B78" s="281"/>
      <c r="C78" s="282"/>
      <c r="D78" s="113" t="s">
        <v>674</v>
      </c>
      <c r="E78" s="114"/>
      <c r="F78" s="103"/>
      <c r="G78" s="103"/>
      <c r="H78" s="112">
        <f>SUM(H60:H77)</f>
        <v>0</v>
      </c>
      <c r="K78" s="274"/>
      <c r="L78" s="167"/>
    </row>
    <row r="79" spans="1:12" x14ac:dyDescent="0.2">
      <c r="A79" s="275"/>
      <c r="B79" s="281"/>
      <c r="C79" s="282"/>
      <c r="D79" s="104" t="s">
        <v>190</v>
      </c>
      <c r="E79" s="283"/>
      <c r="F79" s="284"/>
      <c r="G79" s="285"/>
      <c r="H79" s="286"/>
      <c r="K79" s="274"/>
      <c r="L79" s="167"/>
    </row>
    <row r="80" spans="1:12" x14ac:dyDescent="0.2">
      <c r="A80" s="275">
        <v>48</v>
      </c>
      <c r="B80" s="281" t="s">
        <v>185</v>
      </c>
      <c r="C80" s="282" t="s">
        <v>675</v>
      </c>
      <c r="D80" s="287" t="s">
        <v>676</v>
      </c>
      <c r="E80" s="283">
        <v>4</v>
      </c>
      <c r="F80" s="284" t="s">
        <v>677</v>
      </c>
      <c r="G80" s="295">
        <v>0</v>
      </c>
      <c r="H80" s="112">
        <f t="shared" ref="H80:H110" si="6">ROUND(E80*G80,2)</f>
        <v>0</v>
      </c>
      <c r="K80" s="274"/>
      <c r="L80" s="167"/>
    </row>
    <row r="81" spans="1:12" ht="22.5" x14ac:dyDescent="0.2">
      <c r="A81" s="275">
        <v>49</v>
      </c>
      <c r="B81" s="281" t="s">
        <v>185</v>
      </c>
      <c r="C81" s="282" t="s">
        <v>678</v>
      </c>
      <c r="D81" s="287" t="s">
        <v>679</v>
      </c>
      <c r="E81" s="283">
        <v>10</v>
      </c>
      <c r="F81" s="284" t="s">
        <v>677</v>
      </c>
      <c r="G81" s="295">
        <v>0</v>
      </c>
      <c r="H81" s="112">
        <f t="shared" si="6"/>
        <v>0</v>
      </c>
      <c r="K81" s="274"/>
      <c r="L81" s="167"/>
    </row>
    <row r="82" spans="1:12" ht="22.5" x14ac:dyDescent="0.2">
      <c r="A82" s="275">
        <v>50</v>
      </c>
      <c r="B82" s="281" t="s">
        <v>185</v>
      </c>
      <c r="C82" s="282" t="s">
        <v>680</v>
      </c>
      <c r="D82" s="287" t="s">
        <v>681</v>
      </c>
      <c r="E82" s="283">
        <v>1</v>
      </c>
      <c r="F82" s="284" t="s">
        <v>677</v>
      </c>
      <c r="G82" s="295">
        <v>0</v>
      </c>
      <c r="H82" s="112">
        <f t="shared" si="6"/>
        <v>0</v>
      </c>
      <c r="K82" s="274"/>
      <c r="L82" s="167"/>
    </row>
    <row r="83" spans="1:12" x14ac:dyDescent="0.2">
      <c r="A83" s="275">
        <v>51</v>
      </c>
      <c r="B83" s="281" t="s">
        <v>185</v>
      </c>
      <c r="C83" s="282" t="s">
        <v>682</v>
      </c>
      <c r="D83" s="287" t="s">
        <v>683</v>
      </c>
      <c r="E83" s="283">
        <v>17</v>
      </c>
      <c r="F83" s="284" t="s">
        <v>633</v>
      </c>
      <c r="G83" s="295">
        <v>0</v>
      </c>
      <c r="H83" s="112">
        <f t="shared" si="6"/>
        <v>0</v>
      </c>
      <c r="K83" s="274"/>
      <c r="L83" s="167"/>
    </row>
    <row r="84" spans="1:12" ht="22.5" x14ac:dyDescent="0.2">
      <c r="A84" s="275">
        <v>52</v>
      </c>
      <c r="B84" s="281" t="s">
        <v>185</v>
      </c>
      <c r="C84" s="282" t="s">
        <v>684</v>
      </c>
      <c r="D84" s="287" t="s">
        <v>685</v>
      </c>
      <c r="E84" s="283">
        <v>1</v>
      </c>
      <c r="F84" s="284" t="s">
        <v>677</v>
      </c>
      <c r="G84" s="295">
        <v>0</v>
      </c>
      <c r="H84" s="112">
        <f t="shared" si="6"/>
        <v>0</v>
      </c>
      <c r="K84" s="274"/>
      <c r="L84" s="167"/>
    </row>
    <row r="85" spans="1:12" x14ac:dyDescent="0.2">
      <c r="A85" s="275">
        <v>53</v>
      </c>
      <c r="B85" s="281" t="s">
        <v>185</v>
      </c>
      <c r="C85" s="282" t="s">
        <v>686</v>
      </c>
      <c r="D85" s="287" t="s">
        <v>687</v>
      </c>
      <c r="E85" s="283">
        <v>1</v>
      </c>
      <c r="F85" s="284" t="s">
        <v>677</v>
      </c>
      <c r="G85" s="295">
        <v>0</v>
      </c>
      <c r="H85" s="112">
        <f t="shared" si="6"/>
        <v>0</v>
      </c>
      <c r="K85" s="274"/>
      <c r="L85" s="167"/>
    </row>
    <row r="86" spans="1:12" x14ac:dyDescent="0.2">
      <c r="A86" s="275">
        <v>54</v>
      </c>
      <c r="B86" s="281" t="s">
        <v>185</v>
      </c>
      <c r="C86" s="282" t="s">
        <v>688</v>
      </c>
      <c r="D86" s="287" t="s">
        <v>689</v>
      </c>
      <c r="E86" s="283">
        <v>1</v>
      </c>
      <c r="F86" s="284" t="s">
        <v>633</v>
      </c>
      <c r="G86" s="295">
        <v>0</v>
      </c>
      <c r="H86" s="112">
        <f t="shared" si="6"/>
        <v>0</v>
      </c>
      <c r="K86" s="274"/>
      <c r="L86" s="167"/>
    </row>
    <row r="87" spans="1:12" x14ac:dyDescent="0.2">
      <c r="A87" s="275">
        <v>55</v>
      </c>
      <c r="B87" s="281" t="s">
        <v>185</v>
      </c>
      <c r="C87" s="282" t="s">
        <v>690</v>
      </c>
      <c r="D87" s="287" t="s">
        <v>691</v>
      </c>
      <c r="E87" s="283">
        <v>21</v>
      </c>
      <c r="F87" s="284" t="s">
        <v>677</v>
      </c>
      <c r="G87" s="295">
        <v>0</v>
      </c>
      <c r="H87" s="112">
        <f t="shared" si="6"/>
        <v>0</v>
      </c>
      <c r="K87" s="274"/>
      <c r="L87" s="167"/>
    </row>
    <row r="88" spans="1:12" ht="22.5" x14ac:dyDescent="0.2">
      <c r="A88" s="275">
        <v>56</v>
      </c>
      <c r="B88" s="281" t="s">
        <v>185</v>
      </c>
      <c r="C88" s="282" t="s">
        <v>692</v>
      </c>
      <c r="D88" s="287" t="s">
        <v>693</v>
      </c>
      <c r="E88" s="283">
        <v>9</v>
      </c>
      <c r="F88" s="284" t="s">
        <v>633</v>
      </c>
      <c r="G88" s="295">
        <v>0</v>
      </c>
      <c r="H88" s="112">
        <f t="shared" si="6"/>
        <v>0</v>
      </c>
      <c r="K88" s="274"/>
      <c r="L88" s="167"/>
    </row>
    <row r="89" spans="1:12" ht="22.5" x14ac:dyDescent="0.2">
      <c r="A89" s="275">
        <v>57</v>
      </c>
      <c r="B89" s="281" t="s">
        <v>185</v>
      </c>
      <c r="C89" s="282" t="s">
        <v>694</v>
      </c>
      <c r="D89" s="287" t="s">
        <v>695</v>
      </c>
      <c r="E89" s="283">
        <v>1</v>
      </c>
      <c r="F89" s="284" t="s">
        <v>677</v>
      </c>
      <c r="G89" s="295">
        <v>0</v>
      </c>
      <c r="H89" s="112">
        <f t="shared" si="6"/>
        <v>0</v>
      </c>
      <c r="K89" s="274"/>
      <c r="L89" s="167"/>
    </row>
    <row r="90" spans="1:12" x14ac:dyDescent="0.2">
      <c r="A90" s="275">
        <v>58</v>
      </c>
      <c r="B90" s="281" t="s">
        <v>150</v>
      </c>
      <c r="C90" s="282" t="s">
        <v>654</v>
      </c>
      <c r="D90" s="287" t="s">
        <v>668</v>
      </c>
      <c r="E90" s="283">
        <v>1</v>
      </c>
      <c r="F90" s="284" t="s">
        <v>633</v>
      </c>
      <c r="G90" s="295">
        <v>0</v>
      </c>
      <c r="H90" s="112">
        <f t="shared" si="6"/>
        <v>0</v>
      </c>
      <c r="K90" s="274"/>
      <c r="L90" s="167"/>
    </row>
    <row r="91" spans="1:12" x14ac:dyDescent="0.2">
      <c r="A91" s="275">
        <v>59</v>
      </c>
      <c r="B91" s="281" t="s">
        <v>150</v>
      </c>
      <c r="C91" s="282" t="s">
        <v>696</v>
      </c>
      <c r="D91" s="287" t="s">
        <v>697</v>
      </c>
      <c r="E91" s="283">
        <v>1</v>
      </c>
      <c r="F91" s="284" t="s">
        <v>633</v>
      </c>
      <c r="G91" s="295">
        <v>0</v>
      </c>
      <c r="H91" s="112">
        <f t="shared" si="6"/>
        <v>0</v>
      </c>
      <c r="K91" s="274"/>
      <c r="L91" s="167"/>
    </row>
    <row r="92" spans="1:12" x14ac:dyDescent="0.2">
      <c r="A92" s="275">
        <v>60</v>
      </c>
      <c r="B92" s="281" t="s">
        <v>150</v>
      </c>
      <c r="C92" s="282" t="s">
        <v>698</v>
      </c>
      <c r="D92" s="287" t="s">
        <v>699</v>
      </c>
      <c r="E92" s="283">
        <v>2</v>
      </c>
      <c r="F92" s="284" t="s">
        <v>700</v>
      </c>
      <c r="G92" s="295">
        <v>0</v>
      </c>
      <c r="H92" s="112">
        <f t="shared" si="6"/>
        <v>0</v>
      </c>
      <c r="K92" s="274"/>
      <c r="L92" s="167"/>
    </row>
    <row r="93" spans="1:12" ht="22.5" x14ac:dyDescent="0.2">
      <c r="A93" s="275">
        <v>61</v>
      </c>
      <c r="B93" s="281" t="s">
        <v>150</v>
      </c>
      <c r="C93" s="282" t="s">
        <v>701</v>
      </c>
      <c r="D93" s="287" t="s">
        <v>702</v>
      </c>
      <c r="E93" s="283">
        <v>1</v>
      </c>
      <c r="F93" s="284" t="s">
        <v>633</v>
      </c>
      <c r="G93" s="295">
        <v>0</v>
      </c>
      <c r="H93" s="112">
        <f t="shared" si="6"/>
        <v>0</v>
      </c>
      <c r="K93" s="274"/>
      <c r="L93" s="167"/>
    </row>
    <row r="94" spans="1:12" ht="22.5" x14ac:dyDescent="0.2">
      <c r="A94" s="275">
        <v>62</v>
      </c>
      <c r="B94" s="281" t="s">
        <v>150</v>
      </c>
      <c r="C94" s="282" t="s">
        <v>703</v>
      </c>
      <c r="D94" s="287" t="s">
        <v>704</v>
      </c>
      <c r="E94" s="283">
        <v>9</v>
      </c>
      <c r="F94" s="284" t="s">
        <v>633</v>
      </c>
      <c r="G94" s="295">
        <v>0</v>
      </c>
      <c r="H94" s="112">
        <f t="shared" si="6"/>
        <v>0</v>
      </c>
      <c r="K94" s="274"/>
      <c r="L94" s="167"/>
    </row>
    <row r="95" spans="1:12" x14ac:dyDescent="0.2">
      <c r="A95" s="275">
        <v>63</v>
      </c>
      <c r="B95" s="281" t="s">
        <v>150</v>
      </c>
      <c r="C95" s="282" t="s">
        <v>705</v>
      </c>
      <c r="D95" s="287" t="s">
        <v>1229</v>
      </c>
      <c r="E95" s="283">
        <v>5</v>
      </c>
      <c r="F95" s="284" t="s">
        <v>633</v>
      </c>
      <c r="G95" s="295">
        <v>0</v>
      </c>
      <c r="H95" s="112">
        <f t="shared" si="6"/>
        <v>0</v>
      </c>
      <c r="K95" s="274"/>
      <c r="L95" s="167"/>
    </row>
    <row r="96" spans="1:12" x14ac:dyDescent="0.2">
      <c r="A96" s="275">
        <v>64</v>
      </c>
      <c r="B96" s="281" t="s">
        <v>150</v>
      </c>
      <c r="C96" s="282" t="s">
        <v>706</v>
      </c>
      <c r="D96" s="287" t="s">
        <v>1228</v>
      </c>
      <c r="E96" s="283">
        <v>4</v>
      </c>
      <c r="F96" s="284" t="s">
        <v>633</v>
      </c>
      <c r="G96" s="295">
        <v>0</v>
      </c>
      <c r="H96" s="112">
        <f t="shared" si="6"/>
        <v>0</v>
      </c>
      <c r="K96" s="274"/>
      <c r="L96" s="167"/>
    </row>
    <row r="97" spans="1:12" x14ac:dyDescent="0.2">
      <c r="A97" s="275">
        <v>65</v>
      </c>
      <c r="B97" s="281" t="s">
        <v>150</v>
      </c>
      <c r="C97" s="282" t="s">
        <v>707</v>
      </c>
      <c r="D97" s="287" t="s">
        <v>1230</v>
      </c>
      <c r="E97" s="283">
        <v>23</v>
      </c>
      <c r="F97" s="284" t="s">
        <v>633</v>
      </c>
      <c r="G97" s="295">
        <v>0</v>
      </c>
      <c r="H97" s="112">
        <f t="shared" si="6"/>
        <v>0</v>
      </c>
      <c r="K97" s="274"/>
      <c r="L97" s="167"/>
    </row>
    <row r="98" spans="1:12" x14ac:dyDescent="0.2">
      <c r="A98" s="275">
        <v>66</v>
      </c>
      <c r="B98" s="281" t="s">
        <v>150</v>
      </c>
      <c r="C98" s="282" t="s">
        <v>708</v>
      </c>
      <c r="D98" s="287" t="s">
        <v>1231</v>
      </c>
      <c r="E98" s="283">
        <v>10</v>
      </c>
      <c r="F98" s="284" t="s">
        <v>633</v>
      </c>
      <c r="G98" s="295">
        <v>0</v>
      </c>
      <c r="H98" s="112">
        <f t="shared" si="6"/>
        <v>0</v>
      </c>
      <c r="K98" s="274"/>
      <c r="L98" s="167"/>
    </row>
    <row r="99" spans="1:12" x14ac:dyDescent="0.2">
      <c r="A99" s="275">
        <v>67</v>
      </c>
      <c r="B99" s="281" t="s">
        <v>150</v>
      </c>
      <c r="C99" s="282" t="s">
        <v>709</v>
      </c>
      <c r="D99" s="287" t="s">
        <v>710</v>
      </c>
      <c r="E99" s="283">
        <v>1</v>
      </c>
      <c r="F99" s="284" t="s">
        <v>633</v>
      </c>
      <c r="G99" s="295">
        <v>0</v>
      </c>
      <c r="H99" s="112">
        <f t="shared" si="6"/>
        <v>0</v>
      </c>
      <c r="K99" s="274"/>
      <c r="L99" s="167"/>
    </row>
    <row r="100" spans="1:12" x14ac:dyDescent="0.2">
      <c r="A100" s="275">
        <v>68</v>
      </c>
      <c r="B100" s="281" t="s">
        <v>150</v>
      </c>
      <c r="C100" s="282" t="s">
        <v>711</v>
      </c>
      <c r="D100" s="287" t="s">
        <v>1232</v>
      </c>
      <c r="E100" s="283">
        <v>9</v>
      </c>
      <c r="F100" s="284" t="s">
        <v>633</v>
      </c>
      <c r="G100" s="295">
        <v>0</v>
      </c>
      <c r="H100" s="112">
        <f t="shared" si="6"/>
        <v>0</v>
      </c>
      <c r="K100" s="274"/>
      <c r="L100" s="167"/>
    </row>
    <row r="101" spans="1:12" x14ac:dyDescent="0.2">
      <c r="A101" s="275">
        <v>69</v>
      </c>
      <c r="B101" s="281" t="s">
        <v>150</v>
      </c>
      <c r="C101" s="282" t="s">
        <v>712</v>
      </c>
      <c r="D101" s="287" t="s">
        <v>1233</v>
      </c>
      <c r="E101" s="283">
        <v>10</v>
      </c>
      <c r="F101" s="284" t="s">
        <v>700</v>
      </c>
      <c r="G101" s="295">
        <v>0</v>
      </c>
      <c r="H101" s="112">
        <f t="shared" si="6"/>
        <v>0</v>
      </c>
      <c r="K101" s="274"/>
      <c r="L101" s="167"/>
    </row>
    <row r="102" spans="1:12" x14ac:dyDescent="0.2">
      <c r="A102" s="275">
        <v>70</v>
      </c>
      <c r="B102" s="281" t="s">
        <v>150</v>
      </c>
      <c r="C102" s="282" t="s">
        <v>713</v>
      </c>
      <c r="D102" s="287" t="s">
        <v>1234</v>
      </c>
      <c r="E102" s="283">
        <v>3</v>
      </c>
      <c r="F102" s="284" t="s">
        <v>714</v>
      </c>
      <c r="G102" s="295">
        <v>0</v>
      </c>
      <c r="H102" s="112">
        <f t="shared" si="6"/>
        <v>0</v>
      </c>
      <c r="K102" s="274"/>
      <c r="L102" s="167"/>
    </row>
    <row r="103" spans="1:12" x14ac:dyDescent="0.2">
      <c r="A103" s="275">
        <v>71</v>
      </c>
      <c r="B103" s="281" t="s">
        <v>150</v>
      </c>
      <c r="C103" s="282" t="s">
        <v>715</v>
      </c>
      <c r="D103" s="287" t="s">
        <v>716</v>
      </c>
      <c r="E103" s="283">
        <v>1</v>
      </c>
      <c r="F103" s="284" t="s">
        <v>633</v>
      </c>
      <c r="G103" s="295">
        <v>0</v>
      </c>
      <c r="H103" s="112">
        <f t="shared" si="6"/>
        <v>0</v>
      </c>
      <c r="K103" s="274"/>
      <c r="L103" s="167"/>
    </row>
    <row r="104" spans="1:12" x14ac:dyDescent="0.2">
      <c r="A104" s="275">
        <v>72</v>
      </c>
      <c r="B104" s="281" t="s">
        <v>150</v>
      </c>
      <c r="C104" s="282" t="s">
        <v>717</v>
      </c>
      <c r="D104" s="287" t="s">
        <v>718</v>
      </c>
      <c r="E104" s="283">
        <v>1</v>
      </c>
      <c r="F104" s="284" t="s">
        <v>633</v>
      </c>
      <c r="G104" s="295">
        <v>0</v>
      </c>
      <c r="H104" s="112">
        <f t="shared" si="6"/>
        <v>0</v>
      </c>
      <c r="K104" s="274"/>
      <c r="L104" s="167"/>
    </row>
    <row r="105" spans="1:12" x14ac:dyDescent="0.2">
      <c r="A105" s="275">
        <v>73</v>
      </c>
      <c r="B105" s="281" t="s">
        <v>150</v>
      </c>
      <c r="C105" s="282" t="s">
        <v>719</v>
      </c>
      <c r="D105" s="287" t="s">
        <v>1235</v>
      </c>
      <c r="E105" s="283">
        <v>5</v>
      </c>
      <c r="F105" s="284" t="s">
        <v>700</v>
      </c>
      <c r="G105" s="295">
        <v>0</v>
      </c>
      <c r="H105" s="112">
        <f t="shared" si="6"/>
        <v>0</v>
      </c>
      <c r="K105" s="274"/>
      <c r="L105" s="167"/>
    </row>
    <row r="106" spans="1:12" x14ac:dyDescent="0.2">
      <c r="A106" s="275">
        <v>74</v>
      </c>
      <c r="B106" s="281" t="s">
        <v>150</v>
      </c>
      <c r="C106" s="282" t="s">
        <v>720</v>
      </c>
      <c r="D106" s="287" t="s">
        <v>721</v>
      </c>
      <c r="E106" s="283">
        <v>1</v>
      </c>
      <c r="F106" s="284" t="s">
        <v>633</v>
      </c>
      <c r="G106" s="295">
        <v>0</v>
      </c>
      <c r="H106" s="112">
        <f t="shared" si="6"/>
        <v>0</v>
      </c>
      <c r="K106" s="274"/>
      <c r="L106" s="167"/>
    </row>
    <row r="107" spans="1:12" x14ac:dyDescent="0.2">
      <c r="A107" s="275">
        <v>75</v>
      </c>
      <c r="B107" s="281" t="s">
        <v>150</v>
      </c>
      <c r="C107" s="282" t="s">
        <v>722</v>
      </c>
      <c r="D107" s="287" t="s">
        <v>1236</v>
      </c>
      <c r="E107" s="283">
        <v>3</v>
      </c>
      <c r="F107" s="284" t="s">
        <v>633</v>
      </c>
      <c r="G107" s="295">
        <v>0</v>
      </c>
      <c r="H107" s="112">
        <f t="shared" si="6"/>
        <v>0</v>
      </c>
      <c r="K107" s="274"/>
      <c r="L107" s="167"/>
    </row>
    <row r="108" spans="1:12" x14ac:dyDescent="0.2">
      <c r="A108" s="275">
        <v>76</v>
      </c>
      <c r="B108" s="281" t="s">
        <v>150</v>
      </c>
      <c r="C108" s="282" t="s">
        <v>723</v>
      </c>
      <c r="D108" s="287" t="s">
        <v>1237</v>
      </c>
      <c r="E108" s="283">
        <v>3</v>
      </c>
      <c r="F108" s="284" t="s">
        <v>633</v>
      </c>
      <c r="G108" s="295">
        <v>0</v>
      </c>
      <c r="H108" s="112">
        <f t="shared" si="6"/>
        <v>0</v>
      </c>
      <c r="K108" s="274"/>
      <c r="L108" s="167"/>
    </row>
    <row r="109" spans="1:12" x14ac:dyDescent="0.2">
      <c r="A109" s="275">
        <v>77</v>
      </c>
      <c r="B109" s="281" t="s">
        <v>150</v>
      </c>
      <c r="C109" s="282" t="s">
        <v>724</v>
      </c>
      <c r="D109" s="287" t="s">
        <v>1238</v>
      </c>
      <c r="E109" s="283">
        <v>1</v>
      </c>
      <c r="F109" s="284" t="s">
        <v>633</v>
      </c>
      <c r="G109" s="295">
        <v>0</v>
      </c>
      <c r="H109" s="112">
        <f t="shared" si="6"/>
        <v>0</v>
      </c>
      <c r="K109" s="274"/>
      <c r="L109" s="167"/>
    </row>
    <row r="110" spans="1:12" ht="22.5" x14ac:dyDescent="0.2">
      <c r="A110" s="275">
        <v>78</v>
      </c>
      <c r="B110" s="281" t="s">
        <v>185</v>
      </c>
      <c r="C110" s="282" t="s">
        <v>725</v>
      </c>
      <c r="D110" s="287" t="s">
        <v>726</v>
      </c>
      <c r="E110" s="283">
        <f>SUM(H80:H109)/100</f>
        <v>0</v>
      </c>
      <c r="F110" s="284" t="s">
        <v>622</v>
      </c>
      <c r="G110" s="295">
        <v>0</v>
      </c>
      <c r="H110" s="112">
        <f t="shared" si="6"/>
        <v>0</v>
      </c>
      <c r="J110" s="192"/>
      <c r="K110" s="274"/>
      <c r="L110" s="167"/>
    </row>
    <row r="111" spans="1:12" ht="12.75" x14ac:dyDescent="0.2">
      <c r="A111" s="275"/>
      <c r="B111" s="281"/>
      <c r="C111" s="282"/>
      <c r="D111" s="113" t="s">
        <v>727</v>
      </c>
      <c r="E111" s="114"/>
      <c r="F111" s="103"/>
      <c r="G111" s="103"/>
      <c r="H111" s="112">
        <f>SUM(H80:H110)</f>
        <v>0</v>
      </c>
      <c r="K111" s="274"/>
      <c r="L111" s="167"/>
    </row>
    <row r="112" spans="1:12" x14ac:dyDescent="0.2">
      <c r="A112" s="275"/>
      <c r="B112" s="281"/>
      <c r="C112" s="282"/>
      <c r="D112" s="104" t="s">
        <v>728</v>
      </c>
      <c r="E112" s="283"/>
      <c r="F112" s="284"/>
      <c r="G112" s="285"/>
      <c r="H112" s="286"/>
      <c r="K112" s="274"/>
      <c r="L112" s="167"/>
    </row>
    <row r="113" spans="1:12" ht="22.5" x14ac:dyDescent="0.2">
      <c r="A113" s="275">
        <v>79</v>
      </c>
      <c r="B113" s="281" t="s">
        <v>395</v>
      </c>
      <c r="C113" s="282" t="s">
        <v>729</v>
      </c>
      <c r="D113" s="287" t="s">
        <v>730</v>
      </c>
      <c r="E113" s="283">
        <v>26</v>
      </c>
      <c r="F113" s="284" t="s">
        <v>633</v>
      </c>
      <c r="G113" s="295">
        <v>0</v>
      </c>
      <c r="H113" s="112">
        <f t="shared" ref="H113:H121" si="7">ROUND(E113*G113,2)</f>
        <v>0</v>
      </c>
      <c r="K113" s="274"/>
      <c r="L113" s="167"/>
    </row>
    <row r="114" spans="1:12" ht="22.5" x14ac:dyDescent="0.2">
      <c r="A114" s="275">
        <v>80</v>
      </c>
      <c r="B114" s="281" t="s">
        <v>395</v>
      </c>
      <c r="C114" s="282" t="s">
        <v>731</v>
      </c>
      <c r="D114" s="287" t="s">
        <v>732</v>
      </c>
      <c r="E114" s="283">
        <v>2</v>
      </c>
      <c r="F114" s="284" t="s">
        <v>633</v>
      </c>
      <c r="G114" s="295">
        <v>0</v>
      </c>
      <c r="H114" s="112">
        <f t="shared" si="7"/>
        <v>0</v>
      </c>
      <c r="K114" s="274"/>
      <c r="L114" s="167"/>
    </row>
    <row r="115" spans="1:12" x14ac:dyDescent="0.2">
      <c r="A115" s="275">
        <v>81</v>
      </c>
      <c r="B115" s="281" t="s">
        <v>395</v>
      </c>
      <c r="C115" s="282" t="s">
        <v>733</v>
      </c>
      <c r="D115" s="287" t="s">
        <v>734</v>
      </c>
      <c r="E115" s="283">
        <v>16.8</v>
      </c>
      <c r="F115" s="284" t="s">
        <v>614</v>
      </c>
      <c r="G115" s="295">
        <v>0</v>
      </c>
      <c r="H115" s="112">
        <f t="shared" si="7"/>
        <v>0</v>
      </c>
      <c r="K115" s="274"/>
      <c r="L115" s="167"/>
    </row>
    <row r="116" spans="1:12" x14ac:dyDescent="0.2">
      <c r="A116" s="275">
        <v>82</v>
      </c>
      <c r="B116" s="281" t="s">
        <v>395</v>
      </c>
      <c r="C116" s="282" t="s">
        <v>735</v>
      </c>
      <c r="D116" s="287" t="s">
        <v>736</v>
      </c>
      <c r="E116" s="283">
        <v>29.3</v>
      </c>
      <c r="F116" s="284" t="s">
        <v>614</v>
      </c>
      <c r="G116" s="295">
        <v>0</v>
      </c>
      <c r="H116" s="112">
        <f t="shared" si="7"/>
        <v>0</v>
      </c>
      <c r="K116" s="274"/>
      <c r="L116" s="167"/>
    </row>
    <row r="117" spans="1:12" x14ac:dyDescent="0.2">
      <c r="A117" s="275">
        <v>83</v>
      </c>
      <c r="B117" s="281" t="s">
        <v>395</v>
      </c>
      <c r="C117" s="282" t="s">
        <v>737</v>
      </c>
      <c r="D117" s="287" t="s">
        <v>738</v>
      </c>
      <c r="E117" s="283">
        <v>97.6</v>
      </c>
      <c r="F117" s="284" t="s">
        <v>614</v>
      </c>
      <c r="G117" s="295">
        <v>0</v>
      </c>
      <c r="H117" s="112">
        <f t="shared" si="7"/>
        <v>0</v>
      </c>
      <c r="K117" s="274"/>
      <c r="L117" s="167"/>
    </row>
    <row r="118" spans="1:12" x14ac:dyDescent="0.2">
      <c r="A118" s="275">
        <v>84</v>
      </c>
      <c r="B118" s="281" t="s">
        <v>395</v>
      </c>
      <c r="C118" s="282" t="s">
        <v>739</v>
      </c>
      <c r="D118" s="287" t="s">
        <v>740</v>
      </c>
      <c r="E118" s="283">
        <v>18.100000000000001</v>
      </c>
      <c r="F118" s="284" t="s">
        <v>614</v>
      </c>
      <c r="G118" s="295">
        <v>0</v>
      </c>
      <c r="H118" s="112">
        <f t="shared" si="7"/>
        <v>0</v>
      </c>
      <c r="K118" s="274"/>
      <c r="L118" s="167"/>
    </row>
    <row r="119" spans="1:12" x14ac:dyDescent="0.2">
      <c r="A119" s="275">
        <v>85</v>
      </c>
      <c r="B119" s="281" t="s">
        <v>150</v>
      </c>
      <c r="C119" s="282" t="s">
        <v>741</v>
      </c>
      <c r="D119" s="287" t="s">
        <v>1239</v>
      </c>
      <c r="E119" s="283">
        <v>2</v>
      </c>
      <c r="F119" s="284" t="s">
        <v>633</v>
      </c>
      <c r="G119" s="295">
        <v>0</v>
      </c>
      <c r="H119" s="112">
        <f t="shared" si="7"/>
        <v>0</v>
      </c>
      <c r="K119" s="274"/>
      <c r="L119" s="167"/>
    </row>
    <row r="120" spans="1:12" x14ac:dyDescent="0.2">
      <c r="A120" s="275">
        <v>86</v>
      </c>
      <c r="B120" s="281" t="s">
        <v>395</v>
      </c>
      <c r="C120" s="282" t="s">
        <v>742</v>
      </c>
      <c r="D120" s="287" t="s">
        <v>743</v>
      </c>
      <c r="E120" s="283">
        <v>161.80000000000001</v>
      </c>
      <c r="F120" s="284" t="s">
        <v>614</v>
      </c>
      <c r="G120" s="295">
        <v>0</v>
      </c>
      <c r="H120" s="112">
        <f t="shared" si="7"/>
        <v>0</v>
      </c>
      <c r="K120" s="274"/>
      <c r="L120" s="167"/>
    </row>
    <row r="121" spans="1:12" ht="22.5" x14ac:dyDescent="0.2">
      <c r="A121" s="275">
        <v>87</v>
      </c>
      <c r="B121" s="281" t="s">
        <v>395</v>
      </c>
      <c r="C121" s="282" t="s">
        <v>744</v>
      </c>
      <c r="D121" s="287" t="s">
        <v>745</v>
      </c>
      <c r="E121" s="283">
        <f>SUM(H113:H120)/100</f>
        <v>0</v>
      </c>
      <c r="F121" s="284" t="s">
        <v>622</v>
      </c>
      <c r="G121" s="295">
        <v>0</v>
      </c>
      <c r="H121" s="112">
        <f t="shared" si="7"/>
        <v>0</v>
      </c>
      <c r="J121" s="192"/>
      <c r="K121" s="274"/>
      <c r="L121" s="167"/>
    </row>
    <row r="122" spans="1:12" ht="12.75" x14ac:dyDescent="0.2">
      <c r="A122" s="275"/>
      <c r="B122" s="281"/>
      <c r="C122" s="282"/>
      <c r="D122" s="113" t="s">
        <v>746</v>
      </c>
      <c r="E122" s="114"/>
      <c r="F122" s="103"/>
      <c r="G122" s="103"/>
      <c r="H122" s="112">
        <f>SUM(H113:H121)</f>
        <v>0</v>
      </c>
      <c r="K122" s="274"/>
      <c r="L122" s="167"/>
    </row>
    <row r="123" spans="1:12" ht="12.75" x14ac:dyDescent="0.2">
      <c r="A123" s="275"/>
      <c r="B123" s="281"/>
      <c r="C123" s="282"/>
      <c r="D123" s="104" t="s">
        <v>747</v>
      </c>
      <c r="E123" s="288"/>
      <c r="F123" s="289"/>
      <c r="G123" s="290"/>
      <c r="H123" s="291"/>
      <c r="K123" s="274"/>
      <c r="L123" s="167"/>
    </row>
    <row r="124" spans="1:12" x14ac:dyDescent="0.2">
      <c r="A124" s="275">
        <v>88</v>
      </c>
      <c r="B124" s="281" t="s">
        <v>395</v>
      </c>
      <c r="C124" s="282" t="s">
        <v>748</v>
      </c>
      <c r="D124" s="287" t="s">
        <v>749</v>
      </c>
      <c r="E124" s="283">
        <v>2</v>
      </c>
      <c r="F124" s="284" t="s">
        <v>633</v>
      </c>
      <c r="G124" s="295">
        <v>0</v>
      </c>
      <c r="H124" s="112">
        <f t="shared" ref="H124:H134" si="8">ROUND(E124*G124,2)</f>
        <v>0</v>
      </c>
      <c r="K124" s="274"/>
      <c r="L124" s="167"/>
    </row>
    <row r="125" spans="1:12" x14ac:dyDescent="0.2">
      <c r="A125" s="275">
        <v>89</v>
      </c>
      <c r="B125" s="281" t="s">
        <v>395</v>
      </c>
      <c r="C125" s="282" t="s">
        <v>750</v>
      </c>
      <c r="D125" s="287" t="s">
        <v>751</v>
      </c>
      <c r="E125" s="283">
        <v>26</v>
      </c>
      <c r="F125" s="284" t="s">
        <v>633</v>
      </c>
      <c r="G125" s="295">
        <v>0</v>
      </c>
      <c r="H125" s="112">
        <f t="shared" si="8"/>
        <v>0</v>
      </c>
      <c r="K125" s="274"/>
      <c r="L125" s="167"/>
    </row>
    <row r="126" spans="1:12" x14ac:dyDescent="0.2">
      <c r="A126" s="275">
        <v>90</v>
      </c>
      <c r="B126" s="281" t="s">
        <v>395</v>
      </c>
      <c r="C126" s="282" t="s">
        <v>752</v>
      </c>
      <c r="D126" s="287" t="s">
        <v>753</v>
      </c>
      <c r="E126" s="283">
        <v>13</v>
      </c>
      <c r="F126" s="284" t="s">
        <v>633</v>
      </c>
      <c r="G126" s="295">
        <v>0</v>
      </c>
      <c r="H126" s="112">
        <f t="shared" si="8"/>
        <v>0</v>
      </c>
      <c r="K126" s="274"/>
      <c r="L126" s="167"/>
    </row>
    <row r="127" spans="1:12" x14ac:dyDescent="0.2">
      <c r="A127" s="275">
        <v>91</v>
      </c>
      <c r="B127" s="281" t="s">
        <v>150</v>
      </c>
      <c r="C127" s="282" t="s">
        <v>754</v>
      </c>
      <c r="D127" s="287" t="s">
        <v>1240</v>
      </c>
      <c r="E127" s="283">
        <v>2</v>
      </c>
      <c r="F127" s="284" t="s">
        <v>633</v>
      </c>
      <c r="G127" s="295">
        <v>0</v>
      </c>
      <c r="H127" s="112">
        <f t="shared" si="8"/>
        <v>0</v>
      </c>
      <c r="K127" s="274"/>
      <c r="L127" s="167"/>
    </row>
    <row r="128" spans="1:12" x14ac:dyDescent="0.2">
      <c r="A128" s="275">
        <v>92</v>
      </c>
      <c r="B128" s="281" t="s">
        <v>150</v>
      </c>
      <c r="C128" s="282" t="s">
        <v>755</v>
      </c>
      <c r="D128" s="287" t="s">
        <v>756</v>
      </c>
      <c r="E128" s="283">
        <v>2</v>
      </c>
      <c r="F128" s="284" t="s">
        <v>633</v>
      </c>
      <c r="G128" s="295">
        <v>0</v>
      </c>
      <c r="H128" s="112">
        <f t="shared" si="8"/>
        <v>0</v>
      </c>
      <c r="K128" s="274"/>
      <c r="L128" s="167"/>
    </row>
    <row r="129" spans="1:12" x14ac:dyDescent="0.2">
      <c r="A129" s="275">
        <v>93</v>
      </c>
      <c r="B129" s="281" t="s">
        <v>150</v>
      </c>
      <c r="C129" s="282" t="s">
        <v>757</v>
      </c>
      <c r="D129" s="287" t="s">
        <v>1241</v>
      </c>
      <c r="E129" s="283">
        <v>2</v>
      </c>
      <c r="F129" s="284" t="s">
        <v>633</v>
      </c>
      <c r="G129" s="295">
        <v>0</v>
      </c>
      <c r="H129" s="112">
        <f t="shared" si="8"/>
        <v>0</v>
      </c>
      <c r="K129" s="274"/>
      <c r="L129" s="167"/>
    </row>
    <row r="130" spans="1:12" x14ac:dyDescent="0.2">
      <c r="A130" s="275">
        <v>94</v>
      </c>
      <c r="B130" s="281" t="s">
        <v>150</v>
      </c>
      <c r="C130" s="282" t="s">
        <v>758</v>
      </c>
      <c r="D130" s="287" t="s">
        <v>1242</v>
      </c>
      <c r="E130" s="283">
        <v>13</v>
      </c>
      <c r="F130" s="284" t="s">
        <v>633</v>
      </c>
      <c r="G130" s="295">
        <v>0</v>
      </c>
      <c r="H130" s="112">
        <f t="shared" si="8"/>
        <v>0</v>
      </c>
      <c r="K130" s="274"/>
      <c r="L130" s="167"/>
    </row>
    <row r="131" spans="1:12" x14ac:dyDescent="0.2">
      <c r="A131" s="275">
        <v>95</v>
      </c>
      <c r="B131" s="281" t="s">
        <v>150</v>
      </c>
      <c r="C131" s="282" t="s">
        <v>759</v>
      </c>
      <c r="D131" s="287" t="s">
        <v>1243</v>
      </c>
      <c r="E131" s="283">
        <v>13</v>
      </c>
      <c r="F131" s="284" t="s">
        <v>633</v>
      </c>
      <c r="G131" s="295">
        <v>0</v>
      </c>
      <c r="H131" s="112">
        <f t="shared" si="8"/>
        <v>0</v>
      </c>
      <c r="K131" s="274"/>
      <c r="L131" s="167"/>
    </row>
    <row r="132" spans="1:12" x14ac:dyDescent="0.2">
      <c r="A132" s="275">
        <v>96</v>
      </c>
      <c r="B132" s="281" t="s">
        <v>150</v>
      </c>
      <c r="C132" s="282" t="s">
        <v>760</v>
      </c>
      <c r="D132" s="287" t="s">
        <v>761</v>
      </c>
      <c r="E132" s="283">
        <v>26</v>
      </c>
      <c r="F132" s="284" t="s">
        <v>633</v>
      </c>
      <c r="G132" s="295">
        <v>0</v>
      </c>
      <c r="H132" s="112">
        <f t="shared" si="8"/>
        <v>0</v>
      </c>
      <c r="K132" s="274"/>
      <c r="L132" s="167"/>
    </row>
    <row r="133" spans="1:12" x14ac:dyDescent="0.2">
      <c r="A133" s="275">
        <v>97</v>
      </c>
      <c r="B133" s="281" t="s">
        <v>395</v>
      </c>
      <c r="C133" s="282" t="s">
        <v>762</v>
      </c>
      <c r="D133" s="287" t="s">
        <v>763</v>
      </c>
      <c r="E133" s="283">
        <v>6</v>
      </c>
      <c r="F133" s="284" t="s">
        <v>633</v>
      </c>
      <c r="G133" s="295">
        <v>0</v>
      </c>
      <c r="H133" s="112">
        <f t="shared" si="8"/>
        <v>0</v>
      </c>
      <c r="K133" s="274"/>
      <c r="L133" s="167"/>
    </row>
    <row r="134" spans="1:12" ht="22.5" x14ac:dyDescent="0.2">
      <c r="A134" s="275">
        <v>98</v>
      </c>
      <c r="B134" s="281" t="s">
        <v>395</v>
      </c>
      <c r="C134" s="282" t="s">
        <v>764</v>
      </c>
      <c r="D134" s="287" t="s">
        <v>765</v>
      </c>
      <c r="E134" s="283">
        <f>SUM(H124:H133)/100</f>
        <v>0</v>
      </c>
      <c r="F134" s="284" t="s">
        <v>622</v>
      </c>
      <c r="G134" s="295">
        <v>0</v>
      </c>
      <c r="H134" s="112">
        <f t="shared" si="8"/>
        <v>0</v>
      </c>
      <c r="J134" s="192"/>
      <c r="K134" s="274"/>
      <c r="L134" s="167"/>
    </row>
    <row r="135" spans="1:12" ht="12.75" x14ac:dyDescent="0.2">
      <c r="A135" s="275"/>
      <c r="B135" s="281"/>
      <c r="C135" s="282"/>
      <c r="D135" s="113" t="s">
        <v>766</v>
      </c>
      <c r="E135" s="114"/>
      <c r="F135" s="103"/>
      <c r="G135" s="103"/>
      <c r="H135" s="112">
        <f>SUM(H124:H134)</f>
        <v>0</v>
      </c>
      <c r="K135" s="274"/>
      <c r="L135" s="167"/>
    </row>
    <row r="136" spans="1:12" x14ac:dyDescent="0.2">
      <c r="A136" s="275"/>
      <c r="B136" s="281"/>
      <c r="C136" s="282"/>
      <c r="D136" s="104" t="s">
        <v>767</v>
      </c>
      <c r="E136" s="283"/>
      <c r="F136" s="284"/>
      <c r="G136" s="285"/>
      <c r="H136" s="286"/>
      <c r="K136" s="274"/>
      <c r="L136" s="167"/>
    </row>
    <row r="137" spans="1:12" x14ac:dyDescent="0.2">
      <c r="A137" s="275">
        <v>99</v>
      </c>
      <c r="B137" s="281" t="s">
        <v>395</v>
      </c>
      <c r="C137" s="282" t="s">
        <v>768</v>
      </c>
      <c r="D137" s="287" t="s">
        <v>769</v>
      </c>
      <c r="E137" s="283">
        <v>13</v>
      </c>
      <c r="F137" s="284" t="s">
        <v>633</v>
      </c>
      <c r="G137" s="295">
        <v>0</v>
      </c>
      <c r="H137" s="112">
        <f t="shared" ref="H137:H148" si="9">ROUND(E137*G137,2)</f>
        <v>0</v>
      </c>
      <c r="K137" s="274"/>
      <c r="L137" s="167"/>
    </row>
    <row r="138" spans="1:12" ht="22.5" x14ac:dyDescent="0.2">
      <c r="A138" s="275">
        <v>100</v>
      </c>
      <c r="B138" s="281" t="s">
        <v>395</v>
      </c>
      <c r="C138" s="282" t="s">
        <v>770</v>
      </c>
      <c r="D138" s="287" t="s">
        <v>771</v>
      </c>
      <c r="E138" s="283">
        <v>13</v>
      </c>
      <c r="F138" s="284" t="s">
        <v>633</v>
      </c>
      <c r="G138" s="295">
        <v>0</v>
      </c>
      <c r="H138" s="112">
        <f t="shared" si="9"/>
        <v>0</v>
      </c>
      <c r="K138" s="274"/>
      <c r="L138" s="167"/>
    </row>
    <row r="139" spans="1:12" x14ac:dyDescent="0.2">
      <c r="A139" s="275">
        <v>101</v>
      </c>
      <c r="B139" s="281" t="s">
        <v>395</v>
      </c>
      <c r="C139" s="282" t="s">
        <v>772</v>
      </c>
      <c r="D139" s="287" t="s">
        <v>1244</v>
      </c>
      <c r="E139" s="283">
        <v>13</v>
      </c>
      <c r="F139" s="284" t="s">
        <v>633</v>
      </c>
      <c r="G139" s="295">
        <v>0</v>
      </c>
      <c r="H139" s="112">
        <f t="shared" si="9"/>
        <v>0</v>
      </c>
      <c r="K139" s="274"/>
      <c r="L139" s="167"/>
    </row>
    <row r="140" spans="1:12" ht="22.5" x14ac:dyDescent="0.2">
      <c r="A140" s="275">
        <v>102</v>
      </c>
      <c r="B140" s="281" t="s">
        <v>150</v>
      </c>
      <c r="C140" s="282" t="s">
        <v>773</v>
      </c>
      <c r="D140" s="287" t="s">
        <v>774</v>
      </c>
      <c r="E140" s="283">
        <v>4</v>
      </c>
      <c r="F140" s="284" t="s">
        <v>633</v>
      </c>
      <c r="G140" s="295">
        <v>0</v>
      </c>
      <c r="H140" s="112">
        <f t="shared" si="9"/>
        <v>0</v>
      </c>
      <c r="K140" s="274"/>
      <c r="L140" s="167"/>
    </row>
    <row r="141" spans="1:12" ht="22.5" x14ac:dyDescent="0.2">
      <c r="A141" s="275">
        <v>103</v>
      </c>
      <c r="B141" s="281" t="s">
        <v>150</v>
      </c>
      <c r="C141" s="282" t="s">
        <v>775</v>
      </c>
      <c r="D141" s="287" t="s">
        <v>776</v>
      </c>
      <c r="E141" s="283">
        <v>1</v>
      </c>
      <c r="F141" s="284" t="s">
        <v>633</v>
      </c>
      <c r="G141" s="295">
        <v>0</v>
      </c>
      <c r="H141" s="112">
        <f t="shared" si="9"/>
        <v>0</v>
      </c>
      <c r="K141" s="274"/>
      <c r="L141" s="167"/>
    </row>
    <row r="142" spans="1:12" ht="22.5" x14ac:dyDescent="0.2">
      <c r="A142" s="275">
        <v>104</v>
      </c>
      <c r="B142" s="281" t="s">
        <v>150</v>
      </c>
      <c r="C142" s="282" t="s">
        <v>777</v>
      </c>
      <c r="D142" s="287" t="s">
        <v>778</v>
      </c>
      <c r="E142" s="283">
        <v>1</v>
      </c>
      <c r="F142" s="284" t="s">
        <v>633</v>
      </c>
      <c r="G142" s="295">
        <v>0</v>
      </c>
      <c r="H142" s="112">
        <f t="shared" si="9"/>
        <v>0</v>
      </c>
      <c r="K142" s="274"/>
      <c r="L142" s="167"/>
    </row>
    <row r="143" spans="1:12" ht="22.5" x14ac:dyDescent="0.2">
      <c r="A143" s="275">
        <v>105</v>
      </c>
      <c r="B143" s="281" t="s">
        <v>150</v>
      </c>
      <c r="C143" s="282" t="s">
        <v>779</v>
      </c>
      <c r="D143" s="287" t="s">
        <v>780</v>
      </c>
      <c r="E143" s="283">
        <v>1</v>
      </c>
      <c r="F143" s="284" t="s">
        <v>633</v>
      </c>
      <c r="G143" s="295">
        <v>0</v>
      </c>
      <c r="H143" s="112">
        <f t="shared" si="9"/>
        <v>0</v>
      </c>
      <c r="K143" s="274"/>
      <c r="L143" s="167"/>
    </row>
    <row r="144" spans="1:12" ht="22.5" x14ac:dyDescent="0.2">
      <c r="A144" s="275">
        <v>106</v>
      </c>
      <c r="B144" s="281" t="s">
        <v>150</v>
      </c>
      <c r="C144" s="282" t="s">
        <v>781</v>
      </c>
      <c r="D144" s="287" t="s">
        <v>782</v>
      </c>
      <c r="E144" s="283">
        <v>1</v>
      </c>
      <c r="F144" s="284" t="s">
        <v>633</v>
      </c>
      <c r="G144" s="295">
        <v>0</v>
      </c>
      <c r="H144" s="112">
        <f t="shared" si="9"/>
        <v>0</v>
      </c>
      <c r="K144" s="274"/>
      <c r="L144" s="167"/>
    </row>
    <row r="145" spans="1:14" ht="22.5" x14ac:dyDescent="0.2">
      <c r="A145" s="275">
        <v>107</v>
      </c>
      <c r="B145" s="281" t="s">
        <v>150</v>
      </c>
      <c r="C145" s="282" t="s">
        <v>783</v>
      </c>
      <c r="D145" s="287" t="s">
        <v>784</v>
      </c>
      <c r="E145" s="283">
        <v>1</v>
      </c>
      <c r="F145" s="284" t="s">
        <v>633</v>
      </c>
      <c r="G145" s="295">
        <v>0</v>
      </c>
      <c r="H145" s="112">
        <f t="shared" si="9"/>
        <v>0</v>
      </c>
      <c r="K145" s="274"/>
      <c r="L145" s="167"/>
    </row>
    <row r="146" spans="1:14" ht="22.5" x14ac:dyDescent="0.2">
      <c r="A146" s="275">
        <v>108</v>
      </c>
      <c r="B146" s="281" t="s">
        <v>150</v>
      </c>
      <c r="C146" s="282" t="s">
        <v>785</v>
      </c>
      <c r="D146" s="287" t="s">
        <v>786</v>
      </c>
      <c r="E146" s="283">
        <v>1</v>
      </c>
      <c r="F146" s="284" t="s">
        <v>633</v>
      </c>
      <c r="G146" s="295">
        <v>0</v>
      </c>
      <c r="H146" s="112">
        <f t="shared" si="9"/>
        <v>0</v>
      </c>
      <c r="K146" s="274"/>
      <c r="L146" s="167"/>
    </row>
    <row r="147" spans="1:14" ht="22.5" x14ac:dyDescent="0.2">
      <c r="A147" s="275">
        <v>109</v>
      </c>
      <c r="B147" s="281" t="s">
        <v>150</v>
      </c>
      <c r="C147" s="282" t="s">
        <v>787</v>
      </c>
      <c r="D147" s="287" t="s">
        <v>788</v>
      </c>
      <c r="E147" s="283">
        <v>3</v>
      </c>
      <c r="F147" s="284" t="s">
        <v>633</v>
      </c>
      <c r="G147" s="295">
        <v>0</v>
      </c>
      <c r="H147" s="112">
        <f t="shared" si="9"/>
        <v>0</v>
      </c>
      <c r="K147" s="274"/>
      <c r="L147" s="167"/>
    </row>
    <row r="148" spans="1:14" ht="22.5" x14ac:dyDescent="0.2">
      <c r="A148" s="275">
        <v>110</v>
      </c>
      <c r="B148" s="281" t="s">
        <v>395</v>
      </c>
      <c r="C148" s="282" t="s">
        <v>789</v>
      </c>
      <c r="D148" s="287" t="s">
        <v>790</v>
      </c>
      <c r="E148" s="283">
        <f>SUM(H137:H147)/100</f>
        <v>0</v>
      </c>
      <c r="F148" s="284" t="s">
        <v>622</v>
      </c>
      <c r="G148" s="295">
        <v>0</v>
      </c>
      <c r="H148" s="112">
        <f t="shared" si="9"/>
        <v>0</v>
      </c>
      <c r="J148" s="192"/>
      <c r="K148" s="274"/>
      <c r="L148" s="167"/>
    </row>
    <row r="149" spans="1:14" ht="12.75" x14ac:dyDescent="0.2">
      <c r="A149" s="275"/>
      <c r="B149" s="281"/>
      <c r="C149" s="282"/>
      <c r="D149" s="113" t="s">
        <v>791</v>
      </c>
      <c r="E149" s="114"/>
      <c r="F149" s="103"/>
      <c r="G149" s="103"/>
      <c r="H149" s="112">
        <f>SUM(H137:H148)</f>
        <v>0</v>
      </c>
      <c r="N149" s="192"/>
    </row>
    <row r="150" spans="1:14" ht="12.75" x14ac:dyDescent="0.2">
      <c r="A150" s="275"/>
      <c r="B150" s="281"/>
      <c r="C150" s="282"/>
      <c r="D150" s="113" t="s">
        <v>792</v>
      </c>
      <c r="E150" s="114"/>
      <c r="F150" s="103"/>
      <c r="G150" s="103"/>
      <c r="H150" s="112">
        <f>H149+H135+H122+H111+H78+H58+H48</f>
        <v>0</v>
      </c>
    </row>
    <row r="151" spans="1:14" ht="12.75" thickBot="1" x14ac:dyDescent="0.25">
      <c r="A151" s="292"/>
      <c r="B151" s="293"/>
      <c r="C151" s="294"/>
      <c r="D151" s="121" t="s">
        <v>302</v>
      </c>
      <c r="E151" s="122"/>
      <c r="F151" s="123"/>
      <c r="G151" s="123"/>
      <c r="H151" s="124">
        <f>H150+H38</f>
        <v>0</v>
      </c>
    </row>
  </sheetData>
  <sheetProtection algorithmName="SHA-512" hashValue="swQjqzNUhnC0wQlCVjmiMJlC7XpKMamq4RgANDhlvxytwJ7P9hzIWDGqb745NX0CaJ5j4u9QhM5Kq9g0DS+Bsw==" saltValue="uHK9/y0S1VBXkeBKm0rQcg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86B9-630B-4500-80EF-DDA634F033B0}">
  <dimension ref="A1:H40"/>
  <sheetViews>
    <sheetView workbookViewId="0">
      <selection activeCell="P40" sqref="P40"/>
    </sheetView>
  </sheetViews>
  <sheetFormatPr defaultColWidth="9.140625" defaultRowHeight="11.25" x14ac:dyDescent="0.2"/>
  <cols>
    <col min="1" max="1" width="6.7109375" style="188" customWidth="1"/>
    <col min="2" max="2" width="6" style="189" customWidth="1"/>
    <col min="3" max="3" width="13" style="190" customWidth="1"/>
    <col min="4" max="4" width="40" style="191" customWidth="1"/>
    <col min="5" max="5" width="10.7109375" style="192" customWidth="1"/>
    <col min="6" max="6" width="9.140625" style="193" customWidth="1"/>
    <col min="7" max="7" width="16.85546875" style="142" customWidth="1"/>
    <col min="8" max="8" width="12.28515625" style="142" customWidth="1"/>
    <col min="9" max="16384" width="9.140625" style="167"/>
  </cols>
  <sheetData>
    <row r="1" spans="1:8" x14ac:dyDescent="0.2">
      <c r="A1" s="61" t="s">
        <v>13</v>
      </c>
      <c r="B1" s="62"/>
      <c r="C1" s="62"/>
      <c r="D1" s="62"/>
      <c r="E1" s="63"/>
      <c r="F1" s="62"/>
      <c r="G1" s="165"/>
      <c r="H1" s="166"/>
    </row>
    <row r="2" spans="1:8" x14ac:dyDescent="0.2">
      <c r="A2" s="74" t="s">
        <v>21</v>
      </c>
      <c r="B2" s="75"/>
      <c r="C2" s="75"/>
      <c r="D2" s="75"/>
      <c r="E2" s="76"/>
      <c r="F2" s="75"/>
      <c r="G2" s="168"/>
      <c r="H2" s="169"/>
    </row>
    <row r="3" spans="1:8" x14ac:dyDescent="0.2">
      <c r="A3" s="74" t="s">
        <v>1127</v>
      </c>
      <c r="B3" s="75"/>
      <c r="C3" s="388"/>
      <c r="D3" s="388"/>
      <c r="E3" s="76"/>
      <c r="F3" s="75"/>
      <c r="G3" s="168"/>
      <c r="H3" s="169"/>
    </row>
    <row r="4" spans="1:8" x14ac:dyDescent="0.2">
      <c r="A4" s="170"/>
      <c r="B4" s="75"/>
      <c r="C4" s="75"/>
      <c r="D4" s="75"/>
      <c r="E4" s="75"/>
      <c r="F4" s="75"/>
      <c r="G4" s="75"/>
      <c r="H4" s="171"/>
    </row>
    <row r="5" spans="1:8" x14ac:dyDescent="0.2">
      <c r="A5" s="74" t="s">
        <v>31</v>
      </c>
      <c r="B5" s="75"/>
      <c r="C5" s="75"/>
      <c r="D5" s="75"/>
      <c r="E5" s="75"/>
      <c r="F5" s="75"/>
      <c r="G5" s="75"/>
      <c r="H5" s="171"/>
    </row>
    <row r="6" spans="1:8" x14ac:dyDescent="0.2">
      <c r="A6" s="74" t="s">
        <v>357</v>
      </c>
      <c r="B6" s="75"/>
      <c r="C6" s="75"/>
      <c r="D6" s="75"/>
      <c r="E6" s="75"/>
      <c r="F6" s="75"/>
      <c r="G6" s="75"/>
      <c r="H6" s="171"/>
    </row>
    <row r="7" spans="1:8" x14ac:dyDescent="0.2">
      <c r="A7" s="74"/>
      <c r="B7" s="75"/>
      <c r="C7" s="75"/>
      <c r="D7" s="75"/>
      <c r="E7" s="75"/>
      <c r="F7" s="75"/>
      <c r="G7" s="75"/>
      <c r="H7" s="171"/>
    </row>
    <row r="8" spans="1:8" ht="12.75" x14ac:dyDescent="0.2">
      <c r="A8" s="170"/>
      <c r="B8" s="172"/>
      <c r="C8" s="173"/>
      <c r="D8" s="92" t="s">
        <v>1138</v>
      </c>
      <c r="E8" s="174"/>
      <c r="F8" s="75"/>
      <c r="G8" s="168"/>
      <c r="H8" s="169"/>
    </row>
    <row r="9" spans="1:8" x14ac:dyDescent="0.2">
      <c r="A9" s="397" t="s">
        <v>1135</v>
      </c>
      <c r="B9" s="393" t="s">
        <v>1134</v>
      </c>
      <c r="C9" s="399" t="s">
        <v>35</v>
      </c>
      <c r="D9" s="393" t="s">
        <v>1133</v>
      </c>
      <c r="E9" s="393" t="s">
        <v>1132</v>
      </c>
      <c r="F9" s="393" t="s">
        <v>1131</v>
      </c>
      <c r="G9" s="393" t="s">
        <v>1129</v>
      </c>
      <c r="H9" s="395" t="s">
        <v>1130</v>
      </c>
    </row>
    <row r="10" spans="1:8" x14ac:dyDescent="0.2">
      <c r="A10" s="398"/>
      <c r="B10" s="394"/>
      <c r="C10" s="400"/>
      <c r="D10" s="394"/>
      <c r="E10" s="394"/>
      <c r="F10" s="394"/>
      <c r="G10" s="394"/>
      <c r="H10" s="396"/>
    </row>
    <row r="11" spans="1:8" x14ac:dyDescent="0.2">
      <c r="A11" s="175"/>
      <c r="B11" s="176"/>
      <c r="C11" s="177"/>
      <c r="D11" s="178"/>
      <c r="E11" s="179"/>
      <c r="F11" s="180"/>
      <c r="G11" s="181"/>
      <c r="H11" s="182"/>
    </row>
    <row r="12" spans="1:8" x14ac:dyDescent="0.2">
      <c r="A12" s="275"/>
      <c r="B12" s="281"/>
      <c r="C12" s="282"/>
      <c r="D12" s="297" t="s">
        <v>37</v>
      </c>
      <c r="E12" s="283"/>
      <c r="F12" s="284"/>
      <c r="G12" s="285"/>
      <c r="H12" s="286"/>
    </row>
    <row r="13" spans="1:8" x14ac:dyDescent="0.2">
      <c r="A13" s="275"/>
      <c r="B13" s="281"/>
      <c r="C13" s="282"/>
      <c r="D13" s="297" t="s">
        <v>38</v>
      </c>
      <c r="E13" s="283"/>
      <c r="F13" s="284"/>
      <c r="G13" s="285"/>
      <c r="H13" s="286"/>
    </row>
    <row r="14" spans="1:8" x14ac:dyDescent="0.2">
      <c r="A14" s="275">
        <v>1</v>
      </c>
      <c r="B14" s="281" t="s">
        <v>39</v>
      </c>
      <c r="C14" s="282" t="s">
        <v>40</v>
      </c>
      <c r="D14" s="287" t="s">
        <v>41</v>
      </c>
      <c r="E14" s="283">
        <v>7.2</v>
      </c>
      <c r="F14" s="284" t="s">
        <v>42</v>
      </c>
      <c r="G14" s="295">
        <v>0</v>
      </c>
      <c r="H14" s="302">
        <f>E14*G14</f>
        <v>0</v>
      </c>
    </row>
    <row r="15" spans="1:8" x14ac:dyDescent="0.2">
      <c r="A15" s="275">
        <v>2</v>
      </c>
      <c r="B15" s="281" t="s">
        <v>39</v>
      </c>
      <c r="C15" s="282" t="s">
        <v>43</v>
      </c>
      <c r="D15" s="287" t="s">
        <v>44</v>
      </c>
      <c r="E15" s="283">
        <v>7.2</v>
      </c>
      <c r="F15" s="284" t="s">
        <v>42</v>
      </c>
      <c r="G15" s="295">
        <v>0</v>
      </c>
      <c r="H15" s="302">
        <f t="shared" ref="H15:H19" si="0">E15*G15</f>
        <v>0</v>
      </c>
    </row>
    <row r="16" spans="1:8" x14ac:dyDescent="0.2">
      <c r="A16" s="275">
        <v>3</v>
      </c>
      <c r="B16" s="281" t="s">
        <v>39</v>
      </c>
      <c r="C16" s="282" t="s">
        <v>49</v>
      </c>
      <c r="D16" s="287" t="s">
        <v>50</v>
      </c>
      <c r="E16" s="283">
        <v>7.2</v>
      </c>
      <c r="F16" s="284" t="s">
        <v>42</v>
      </c>
      <c r="G16" s="295">
        <v>0</v>
      </c>
      <c r="H16" s="302">
        <f t="shared" si="0"/>
        <v>0</v>
      </c>
    </row>
    <row r="17" spans="1:8" ht="22.5" x14ac:dyDescent="0.2">
      <c r="A17" s="275">
        <v>4</v>
      </c>
      <c r="B17" s="281" t="s">
        <v>39</v>
      </c>
      <c r="C17" s="282" t="s">
        <v>51</v>
      </c>
      <c r="D17" s="287" t="s">
        <v>52</v>
      </c>
      <c r="E17" s="283">
        <v>7.2</v>
      </c>
      <c r="F17" s="284" t="s">
        <v>42</v>
      </c>
      <c r="G17" s="295">
        <v>0</v>
      </c>
      <c r="H17" s="302">
        <f t="shared" si="0"/>
        <v>0</v>
      </c>
    </row>
    <row r="18" spans="1:8" x14ac:dyDescent="0.2">
      <c r="A18" s="275">
        <v>5</v>
      </c>
      <c r="B18" s="281" t="s">
        <v>39</v>
      </c>
      <c r="C18" s="282" t="s">
        <v>53</v>
      </c>
      <c r="D18" s="287" t="s">
        <v>54</v>
      </c>
      <c r="E18" s="283">
        <v>7.2</v>
      </c>
      <c r="F18" s="284" t="s">
        <v>42</v>
      </c>
      <c r="G18" s="295">
        <v>0</v>
      </c>
      <c r="H18" s="302">
        <f t="shared" si="0"/>
        <v>0</v>
      </c>
    </row>
    <row r="19" spans="1:8" x14ac:dyDescent="0.2">
      <c r="A19" s="275">
        <v>6</v>
      </c>
      <c r="B19" s="281" t="s">
        <v>55</v>
      </c>
      <c r="C19" s="282" t="s">
        <v>56</v>
      </c>
      <c r="D19" s="287" t="s">
        <v>57</v>
      </c>
      <c r="E19" s="283">
        <v>7.2</v>
      </c>
      <c r="F19" s="284" t="s">
        <v>42</v>
      </c>
      <c r="G19" s="295">
        <v>0</v>
      </c>
      <c r="H19" s="302">
        <f t="shared" si="0"/>
        <v>0</v>
      </c>
    </row>
    <row r="20" spans="1:8" x14ac:dyDescent="0.2">
      <c r="A20" s="275"/>
      <c r="B20" s="281"/>
      <c r="C20" s="282"/>
      <c r="D20" s="298" t="s">
        <v>58</v>
      </c>
      <c r="E20" s="285"/>
      <c r="F20" s="284"/>
      <c r="G20" s="285"/>
      <c r="H20" s="302">
        <f>SUM(H14:H19)</f>
        <v>0</v>
      </c>
    </row>
    <row r="21" spans="1:8" x14ac:dyDescent="0.2">
      <c r="A21" s="275"/>
      <c r="B21" s="281"/>
      <c r="C21" s="282"/>
      <c r="D21" s="297" t="s">
        <v>59</v>
      </c>
      <c r="E21" s="283"/>
      <c r="F21" s="284"/>
      <c r="G21" s="285"/>
      <c r="H21" s="286"/>
    </row>
    <row r="22" spans="1:8" ht="22.5" x14ac:dyDescent="0.2">
      <c r="A22" s="275">
        <v>7</v>
      </c>
      <c r="B22" s="281" t="s">
        <v>55</v>
      </c>
      <c r="C22" s="282" t="s">
        <v>358</v>
      </c>
      <c r="D22" s="287" t="s">
        <v>359</v>
      </c>
      <c r="E22" s="283">
        <v>18</v>
      </c>
      <c r="F22" s="284" t="s">
        <v>70</v>
      </c>
      <c r="G22" s="295">
        <v>0</v>
      </c>
      <c r="H22" s="302">
        <f>E22*G22</f>
        <v>0</v>
      </c>
    </row>
    <row r="23" spans="1:8" x14ac:dyDescent="0.2">
      <c r="A23" s="275">
        <v>8</v>
      </c>
      <c r="B23" s="281" t="s">
        <v>60</v>
      </c>
      <c r="C23" s="282" t="s">
        <v>360</v>
      </c>
      <c r="D23" s="287" t="s">
        <v>1245</v>
      </c>
      <c r="E23" s="283">
        <v>18</v>
      </c>
      <c r="F23" s="284" t="s">
        <v>70</v>
      </c>
      <c r="G23" s="295">
        <v>0</v>
      </c>
      <c r="H23" s="302">
        <f>E23*G23</f>
        <v>0</v>
      </c>
    </row>
    <row r="24" spans="1:8" x14ac:dyDescent="0.2">
      <c r="A24" s="275"/>
      <c r="B24" s="281"/>
      <c r="C24" s="282"/>
      <c r="D24" s="298" t="s">
        <v>77</v>
      </c>
      <c r="E24" s="285"/>
      <c r="F24" s="284"/>
      <c r="G24" s="285"/>
      <c r="H24" s="302">
        <f>SUM(H22:H23)</f>
        <v>0</v>
      </c>
    </row>
    <row r="25" spans="1:8" x14ac:dyDescent="0.2">
      <c r="A25" s="275"/>
      <c r="B25" s="281"/>
      <c r="C25" s="282"/>
      <c r="D25" s="297" t="s">
        <v>361</v>
      </c>
      <c r="E25" s="283"/>
      <c r="F25" s="284"/>
      <c r="G25" s="285"/>
      <c r="H25" s="286"/>
    </row>
    <row r="26" spans="1:8" x14ac:dyDescent="0.2">
      <c r="A26" s="275">
        <v>9</v>
      </c>
      <c r="B26" s="281" t="s">
        <v>362</v>
      </c>
      <c r="C26" s="282" t="s">
        <v>363</v>
      </c>
      <c r="D26" s="287" t="s">
        <v>364</v>
      </c>
      <c r="E26" s="283">
        <v>18</v>
      </c>
      <c r="F26" s="284" t="s">
        <v>70</v>
      </c>
      <c r="G26" s="295">
        <v>0</v>
      </c>
      <c r="H26" s="302">
        <f>E26*G26</f>
        <v>0</v>
      </c>
    </row>
    <row r="27" spans="1:8" x14ac:dyDescent="0.2">
      <c r="A27" s="275">
        <v>10</v>
      </c>
      <c r="B27" s="281" t="s">
        <v>362</v>
      </c>
      <c r="C27" s="282" t="s">
        <v>365</v>
      </c>
      <c r="D27" s="287" t="s">
        <v>366</v>
      </c>
      <c r="E27" s="283">
        <v>18</v>
      </c>
      <c r="F27" s="284" t="s">
        <v>70</v>
      </c>
      <c r="G27" s="295">
        <v>0</v>
      </c>
      <c r="H27" s="302">
        <f t="shared" ref="H27:H30" si="1">E27*G27</f>
        <v>0</v>
      </c>
    </row>
    <row r="28" spans="1:8" x14ac:dyDescent="0.2">
      <c r="A28" s="275">
        <v>11</v>
      </c>
      <c r="B28" s="281" t="s">
        <v>362</v>
      </c>
      <c r="C28" s="282" t="s">
        <v>367</v>
      </c>
      <c r="D28" s="287" t="s">
        <v>368</v>
      </c>
      <c r="E28" s="283">
        <v>18</v>
      </c>
      <c r="F28" s="284" t="s">
        <v>70</v>
      </c>
      <c r="G28" s="295">
        <v>0</v>
      </c>
      <c r="H28" s="302">
        <f t="shared" si="1"/>
        <v>0</v>
      </c>
    </row>
    <row r="29" spans="1:8" ht="22.5" x14ac:dyDescent="0.2">
      <c r="A29" s="275">
        <v>12</v>
      </c>
      <c r="B29" s="281" t="s">
        <v>39</v>
      </c>
      <c r="C29" s="282" t="s">
        <v>369</v>
      </c>
      <c r="D29" s="287" t="s">
        <v>370</v>
      </c>
      <c r="E29" s="283">
        <v>18</v>
      </c>
      <c r="F29" s="284" t="s">
        <v>70</v>
      </c>
      <c r="G29" s="295">
        <v>0</v>
      </c>
      <c r="H29" s="302">
        <f t="shared" si="1"/>
        <v>0</v>
      </c>
    </row>
    <row r="30" spans="1:8" x14ac:dyDescent="0.2">
      <c r="A30" s="275">
        <v>13</v>
      </c>
      <c r="B30" s="281" t="s">
        <v>150</v>
      </c>
      <c r="C30" s="282" t="s">
        <v>371</v>
      </c>
      <c r="D30" s="287" t="s">
        <v>372</v>
      </c>
      <c r="E30" s="283">
        <v>18.54</v>
      </c>
      <c r="F30" s="284" t="s">
        <v>70</v>
      </c>
      <c r="G30" s="295">
        <v>0</v>
      </c>
      <c r="H30" s="302">
        <f t="shared" si="1"/>
        <v>0</v>
      </c>
    </row>
    <row r="31" spans="1:8" x14ac:dyDescent="0.2">
      <c r="A31" s="275"/>
      <c r="B31" s="281"/>
      <c r="C31" s="282"/>
      <c r="D31" s="298" t="s">
        <v>373</v>
      </c>
      <c r="E31" s="285"/>
      <c r="F31" s="284"/>
      <c r="G31" s="285"/>
      <c r="H31" s="302">
        <f>SUM(H26:H30)</f>
        <v>0</v>
      </c>
    </row>
    <row r="32" spans="1:8" x14ac:dyDescent="0.2">
      <c r="A32" s="275"/>
      <c r="B32" s="281"/>
      <c r="C32" s="282"/>
      <c r="D32" s="297" t="s">
        <v>113</v>
      </c>
      <c r="E32" s="283"/>
      <c r="F32" s="284"/>
      <c r="G32" s="285"/>
      <c r="H32" s="286"/>
    </row>
    <row r="33" spans="1:8" ht="22.5" x14ac:dyDescent="0.2">
      <c r="A33" s="275">
        <v>14</v>
      </c>
      <c r="B33" s="281" t="s">
        <v>362</v>
      </c>
      <c r="C33" s="282" t="s">
        <v>374</v>
      </c>
      <c r="D33" s="287" t="s">
        <v>375</v>
      </c>
      <c r="E33" s="283">
        <v>18</v>
      </c>
      <c r="F33" s="284" t="s">
        <v>235</v>
      </c>
      <c r="G33" s="295">
        <v>0</v>
      </c>
      <c r="H33" s="302">
        <f>E33*G33</f>
        <v>0</v>
      </c>
    </row>
    <row r="34" spans="1:8" x14ac:dyDescent="0.2">
      <c r="A34" s="275">
        <v>15</v>
      </c>
      <c r="B34" s="281" t="s">
        <v>150</v>
      </c>
      <c r="C34" s="282" t="s">
        <v>376</v>
      </c>
      <c r="D34" s="287" t="s">
        <v>377</v>
      </c>
      <c r="E34" s="283">
        <v>19</v>
      </c>
      <c r="F34" s="284" t="s">
        <v>89</v>
      </c>
      <c r="G34" s="295">
        <v>0</v>
      </c>
      <c r="H34" s="302">
        <f t="shared" ref="H34:H37" si="2">E34*G34</f>
        <v>0</v>
      </c>
    </row>
    <row r="35" spans="1:8" ht="22.5" x14ac:dyDescent="0.2">
      <c r="A35" s="275">
        <v>16</v>
      </c>
      <c r="B35" s="281" t="s">
        <v>362</v>
      </c>
      <c r="C35" s="282" t="s">
        <v>378</v>
      </c>
      <c r="D35" s="287" t="s">
        <v>379</v>
      </c>
      <c r="E35" s="283">
        <v>1.62</v>
      </c>
      <c r="F35" s="284" t="s">
        <v>42</v>
      </c>
      <c r="G35" s="295">
        <v>0</v>
      </c>
      <c r="H35" s="302">
        <f t="shared" si="2"/>
        <v>0</v>
      </c>
    </row>
    <row r="36" spans="1:8" ht="22.5" x14ac:dyDescent="0.2">
      <c r="A36" s="275">
        <v>17</v>
      </c>
      <c r="B36" s="281" t="s">
        <v>125</v>
      </c>
      <c r="C36" s="282" t="s">
        <v>126</v>
      </c>
      <c r="D36" s="287" t="s">
        <v>127</v>
      </c>
      <c r="E36" s="283">
        <v>7.2</v>
      </c>
      <c r="F36" s="284" t="s">
        <v>75</v>
      </c>
      <c r="G36" s="295">
        <v>0</v>
      </c>
      <c r="H36" s="302">
        <f t="shared" si="2"/>
        <v>0</v>
      </c>
    </row>
    <row r="37" spans="1:8" ht="22.5" x14ac:dyDescent="0.2">
      <c r="A37" s="275">
        <v>18</v>
      </c>
      <c r="B37" s="281" t="s">
        <v>107</v>
      </c>
      <c r="C37" s="282" t="s">
        <v>380</v>
      </c>
      <c r="D37" s="287" t="s">
        <v>381</v>
      </c>
      <c r="E37" s="283">
        <v>22.292999999999999</v>
      </c>
      <c r="F37" s="284" t="s">
        <v>75</v>
      </c>
      <c r="G37" s="295">
        <v>0</v>
      </c>
      <c r="H37" s="302">
        <f t="shared" si="2"/>
        <v>0</v>
      </c>
    </row>
    <row r="38" spans="1:8" x14ac:dyDescent="0.2">
      <c r="A38" s="275"/>
      <c r="B38" s="281"/>
      <c r="C38" s="282"/>
      <c r="D38" s="298" t="s">
        <v>130</v>
      </c>
      <c r="E38" s="285"/>
      <c r="F38" s="284"/>
      <c r="G38" s="285"/>
      <c r="H38" s="302">
        <f>SUM(H33:H37)</f>
        <v>0</v>
      </c>
    </row>
    <row r="39" spans="1:8" x14ac:dyDescent="0.2">
      <c r="A39" s="275"/>
      <c r="B39" s="281"/>
      <c r="C39" s="282"/>
      <c r="D39" s="298" t="s">
        <v>131</v>
      </c>
      <c r="E39" s="285"/>
      <c r="F39" s="284"/>
      <c r="G39" s="285"/>
      <c r="H39" s="302">
        <f>SUM(H20,H24,H31,H38)</f>
        <v>0</v>
      </c>
    </row>
    <row r="40" spans="1:8" ht="13.5" thickBot="1" x14ac:dyDescent="0.25">
      <c r="A40" s="292"/>
      <c r="B40" s="293"/>
      <c r="C40" s="294"/>
      <c r="D40" s="299" t="s">
        <v>302</v>
      </c>
      <c r="E40" s="300"/>
      <c r="F40" s="301"/>
      <c r="G40" s="300"/>
      <c r="H40" s="303">
        <f>H39</f>
        <v>0</v>
      </c>
    </row>
  </sheetData>
  <sheetProtection algorithmName="SHA-512" hashValue="7NwugV0XI/RQvUE0WR95OQgkujq4qoR5FSKXpeP3e9Az9/3EnSaSwiQ+TXD/C+GChZiAYzsU6PjMoAYiBJnVhA==" saltValue="RMI6LQpALe3wev1VUMdEag==" spinCount="100000" sheet="1" formatColumns="0" formatRows="0"/>
  <mergeCells count="9">
    <mergeCell ref="B9:B10"/>
    <mergeCell ref="A9:A10"/>
    <mergeCell ref="C3:D3"/>
    <mergeCell ref="H9:H10"/>
    <mergeCell ref="G9:G10"/>
    <mergeCell ref="F9:F10"/>
    <mergeCell ref="E9:E10"/>
    <mergeCell ref="D9:D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Rekapitulácia</vt:lpstr>
      <vt:lpstr>Všeobecné položky</vt:lpstr>
      <vt:lpstr>1. SO 01</vt:lpstr>
      <vt:lpstr>2. Búracie práce</vt:lpstr>
      <vt:lpstr>3. Elektroinštalácie</vt:lpstr>
      <vt:lpstr>4. NN prípojka</vt:lpstr>
      <vt:lpstr>5. Bleskozvod</vt:lpstr>
      <vt:lpstr>6. ZTI, ÚK</vt:lpstr>
      <vt:lpstr>7. SO 02</vt:lpstr>
      <vt:lpstr>8. Dažďová kanalizácia</vt:lpstr>
      <vt:lpstr>9. Energovod</vt:lpstr>
      <vt:lpstr>10. Kanalizačna prípojka</vt:lpstr>
      <vt:lpstr>11.  Požiarny vodovod</vt:lpstr>
      <vt:lpstr>12. Vodovodná prípojka</vt:lpstr>
      <vt:lpstr>13. Sadové úpravy</vt:lpstr>
      <vt:lpstr>14. Dažďová záhrada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Letková</dc:creator>
  <cp:lastModifiedBy>Slavomír Pintér</cp:lastModifiedBy>
  <dcterms:created xsi:type="dcterms:W3CDTF">2015-06-05T18:19:34Z</dcterms:created>
  <dcterms:modified xsi:type="dcterms:W3CDTF">2021-10-04T09:48:05Z</dcterms:modified>
</cp:coreProperties>
</file>