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240" windowWidth="18780" windowHeight="12975" activeTab="1"/>
  </bookViews>
  <sheets>
    <sheet name="Krycí list" sheetId="1" r:id="rId1"/>
    <sheet name="Rozpočet" sheetId="5" r:id="rId2"/>
  </sheet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list'!$C$5</definedName>
    <definedName name="nazevstavby">'Krycí list'!$C$7</definedName>
    <definedName name="_xlnm.Print_Titles" localSheetId="1">Rozpočet!$1:$3</definedName>
    <definedName name="Objednatel">'Krycí list'!$C$10</definedName>
    <definedName name="_xlnm.Print_Area" localSheetId="0">'Krycí list'!$A$1:$G$45</definedName>
    <definedName name="_xlnm.Print_Area" localSheetId="1">Rozpočet!$A$1:$I$144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G141" i="5"/>
  <c r="E68"/>
  <c r="I66"/>
  <c r="E60"/>
  <c r="I58"/>
  <c r="E52"/>
  <c r="I50"/>
  <c r="E48"/>
  <c r="E39"/>
  <c r="E87" l="1"/>
  <c r="I86"/>
  <c r="I102"/>
  <c r="F105"/>
  <c r="E84"/>
  <c r="I83"/>
  <c r="E78"/>
  <c r="E75"/>
  <c r="E56"/>
  <c r="E64"/>
  <c r="I62"/>
  <c r="E43"/>
  <c r="G105" l="1"/>
  <c r="G122"/>
  <c r="G124" s="1"/>
  <c r="F121"/>
  <c r="F124" s="1"/>
  <c r="G115"/>
  <c r="E81"/>
  <c r="E72"/>
  <c r="E31"/>
  <c r="F115" l="1"/>
  <c r="G143" s="1"/>
  <c r="C21" i="1"/>
  <c r="I77" i="5"/>
  <c r="I74"/>
  <c r="C16" i="1" l="1"/>
  <c r="C19" s="1"/>
  <c r="C23" s="1"/>
  <c r="F30" s="1"/>
  <c r="F31" s="1"/>
  <c r="F34" s="1"/>
  <c r="I97" i="5"/>
  <c r="I70"/>
  <c r="C22" i="1" l="1"/>
  <c r="I41" i="5"/>
  <c r="I54"/>
  <c r="I80" l="1"/>
  <c r="I121" l="1"/>
  <c r="I109"/>
  <c r="I112"/>
  <c r="I113"/>
  <c r="I7"/>
  <c r="I92"/>
  <c r="G7" i="1"/>
  <c r="C33"/>
  <c r="I105" i="5" l="1"/>
  <c r="I115"/>
  <c r="I124"/>
  <c r="I143" l="1"/>
</calcChain>
</file>

<file path=xl/sharedStrings.xml><?xml version="1.0" encoding="utf-8"?>
<sst xmlns="http://schemas.openxmlformats.org/spreadsheetml/2006/main" count="266" uniqueCount="175">
  <si>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</si>
  <si>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</si>
  <si>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</si>
  <si>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</si>
  <si>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</si>
  <si>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</si>
  <si>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</si>
  <si>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</si>
  <si>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</si>
  <si>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</si>
  <si>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</si>
  <si>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</si>
  <si>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</si>
  <si>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</si>
  <si>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</si>
  <si>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</si>
  <si>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</si>
  <si>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</si>
  <si>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</si>
  <si>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</si>
  <si>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</si>
  <si>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</si>
  <si>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</si>
  <si>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</si>
  <si>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</si>
  <si>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</si>
  <si>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</si>
  <si>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</si>
  <si>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</si>
  <si>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</si>
  <si>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</si>
  <si>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</si>
  <si>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</si>
  <si>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</si>
  <si>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</si>
  <si>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</si>
  <si>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</si>
  <si>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</si>
  <si>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</si>
  <si>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</si>
  <si>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</si>
  <si>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</si>
  <si>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</si>
  <si>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</si>
  <si>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</si>
  <si>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</si>
  <si>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Montáž</t>
  </si>
  <si>
    <t>kg</t>
  </si>
  <si>
    <t>SOUPIS PRACÍ</t>
  </si>
  <si>
    <t>Cenová soustava</t>
  </si>
  <si>
    <t>Název</t>
  </si>
  <si>
    <t>Poř.</t>
  </si>
  <si>
    <t>M.</t>
  </si>
  <si>
    <t>Množ-</t>
  </si>
  <si>
    <t>C e n a   K č</t>
  </si>
  <si>
    <t>č.</t>
  </si>
  <si>
    <t>j.</t>
  </si>
  <si>
    <t>ství</t>
  </si>
  <si>
    <t>jed.</t>
  </si>
  <si>
    <t>dodávka</t>
  </si>
  <si>
    <t>montáž</t>
  </si>
  <si>
    <t>ks</t>
  </si>
  <si>
    <t>Příslušenství:</t>
  </si>
  <si>
    <t xml:space="preserve">Montážní, spojovací a těsnící materiál  </t>
  </si>
  <si>
    <t>Materiál pro zhotovení závěsů na montáži</t>
  </si>
  <si>
    <t>Zhotovení  závěsů</t>
  </si>
  <si>
    <t>Montáž  závěsů</t>
  </si>
  <si>
    <t>Spojovací materiál</t>
  </si>
  <si>
    <t>Těsnící materiál</t>
  </si>
  <si>
    <t>Náklady na úpravu a přizpůsobení vzducho -</t>
  </si>
  <si>
    <t>hod</t>
  </si>
  <si>
    <t>technického potrubí na stavbě</t>
  </si>
  <si>
    <t>Komplexní zkoušky</t>
  </si>
  <si>
    <t>Kompletační činnost</t>
  </si>
  <si>
    <t>Zařízení  č. 1 - celkem</t>
  </si>
  <si>
    <t>Ing. Czudek</t>
  </si>
  <si>
    <t xml:space="preserve"> Hm. (kg)</t>
  </si>
  <si>
    <t>celk.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</si>
  <si>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</si>
  <si>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</si>
  <si>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</si>
  <si>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</si>
  <si>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</si>
  <si>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</si>
  <si>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</si>
  <si>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</si>
  <si>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</si>
  <si>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1.51</t>
  </si>
  <si>
    <t>Izolace tepelné a požární</t>
  </si>
  <si>
    <t>Izolace  tepelné  minerální plstí o tloušťce</t>
  </si>
  <si>
    <t xml:space="preserve">   - dodávka</t>
  </si>
  <si>
    <t xml:space="preserve">   - montáž</t>
  </si>
  <si>
    <t>Izolace celkem</t>
  </si>
  <si>
    <r>
      <t>m</t>
    </r>
    <r>
      <rPr>
        <vertAlign val="superscript"/>
        <sz val="9"/>
        <rFont val="Century Gothic CE"/>
        <charset val="238"/>
      </rPr>
      <t>2</t>
    </r>
  </si>
  <si>
    <t>Vzduchotechnika celkem</t>
  </si>
  <si>
    <t>Složení přívod:</t>
  </si>
  <si>
    <t xml:space="preserve"> - radiální ventilátor s EC motorem</t>
  </si>
  <si>
    <t>Složení odvod:</t>
  </si>
  <si>
    <t>1.50</t>
  </si>
  <si>
    <t>rovné kusy</t>
  </si>
  <si>
    <t>m2</t>
  </si>
  <si>
    <t xml:space="preserve"> - 1.49 Neobsazeno</t>
  </si>
  <si>
    <t xml:space="preserve"> - systém měření a regulace</t>
  </si>
  <si>
    <t xml:space="preserve"> - klapka uzavírací na odvodu vč. servopohonu 24 V</t>
  </si>
  <si>
    <t xml:space="preserve"> - klapka by-pass vč. servopohonu 24 V</t>
  </si>
  <si>
    <t>soub</t>
  </si>
  <si>
    <t>Montážní, spojovací a těsnící materiál celkem</t>
  </si>
  <si>
    <t>Ing. Marek Czudek</t>
  </si>
  <si>
    <t xml:space="preserve"> - pružna manžeta - 4 ks</t>
  </si>
  <si>
    <t>tvarovky</t>
  </si>
  <si>
    <t>1.10</t>
  </si>
  <si>
    <t>Vzduchotechnika</t>
  </si>
  <si>
    <t xml:space="preserve"> - elektrický ohřívač ohřívač</t>
  </si>
  <si>
    <t xml:space="preserve"> - klapka uzavírací na sání vč. servopohonu s 24 V</t>
  </si>
  <si>
    <t>1.11</t>
  </si>
  <si>
    <t>bbklima99, s.r.o., Cihlářská 3731/10, 669 02 ZNOJMO</t>
  </si>
  <si>
    <t>ZAŘÍZENÍ č. 1 – Větrání kuchyně</t>
  </si>
  <si>
    <t xml:space="preserve">Ni=2x2,5 kW; I=2x3,8 A; U=400 V/50Hz, </t>
  </si>
  <si>
    <t xml:space="preserve"> - kazetový filtr F7</t>
  </si>
  <si>
    <t xml:space="preserve"> - deskový výměník ZZT; suchá účinnost  = 82 % </t>
  </si>
  <si>
    <t>Kompaktní VZT jednotka s desk. výměníkem, ErP 2018</t>
  </si>
  <si>
    <t xml:space="preserve"> - kazetový filtr M5</t>
  </si>
  <si>
    <t xml:space="preserve"> - sestavení jednotky na místě</t>
  </si>
  <si>
    <t xml:space="preserve">   (čidla, externí rozvodnice, vzdálený dotykový ovládač)</t>
  </si>
  <si>
    <t xml:space="preserve"> - DX-kit 0-10 V</t>
  </si>
  <si>
    <t xml:space="preserve"> - kabelový ovládač</t>
  </si>
  <si>
    <t>izolace a chladiva</t>
  </si>
  <si>
    <t>bm</t>
  </si>
  <si>
    <t>1.52</t>
  </si>
  <si>
    <t xml:space="preserve"> - 60 mm </t>
  </si>
  <si>
    <t xml:space="preserve">Doprava </t>
  </si>
  <si>
    <t>1.12</t>
  </si>
  <si>
    <t>1.13</t>
  </si>
  <si>
    <t>04/2021</t>
  </si>
  <si>
    <t>podstropní provedení, dodání v rozloženém stavu</t>
  </si>
  <si>
    <r>
      <t xml:space="preserve">Qv=2000/2000 m3/h, </t>
    </r>
    <r>
      <rPr>
        <sz val="9"/>
        <rFont val="Symbol"/>
        <family val="1"/>
        <charset val="2"/>
      </rPr>
      <t>D</t>
    </r>
    <r>
      <rPr>
        <sz val="9"/>
        <rFont val="Arial CE"/>
        <charset val="238"/>
      </rPr>
      <t>pext=250/350 Pa</t>
    </r>
  </si>
  <si>
    <t>Elektrický ohřev: Qt=0,3 kW; 230 V/50 Hz (max. 4,2 kW)</t>
  </si>
  <si>
    <t xml:space="preserve"> - deskový výměník ZZT; suchá účinnost  = 83 % </t>
  </si>
  <si>
    <t xml:space="preserve"> - přímý výparník (R32; Qch=6,3 kW)</t>
  </si>
  <si>
    <t xml:space="preserve"> - sifón pro odvod kondenzátu - 2 ks</t>
  </si>
  <si>
    <t>Kondenzační jednotka Qch=7,1 kW, chladivo R32</t>
  </si>
  <si>
    <t>U=230 V/50 Hz</t>
  </si>
  <si>
    <t xml:space="preserve"> - podstavec pod kondenzační jednotku</t>
  </si>
  <si>
    <t>Sestava SPLIT venkovní a vnitřní nástěnná jednotka</t>
  </si>
  <si>
    <t>Qch=2,5 kW; U=230 V/50 Hz; Ni=0,7 kW, chladivo R32</t>
  </si>
  <si>
    <t>včetně podstavců pod venkovní jednotku.</t>
  </si>
  <si>
    <t>Cu potrubí 9,35x15,9 vč. komunikačního kabelu, lišty,</t>
  </si>
  <si>
    <t>Cu potrubí 9,35x6,35 vč. komunikačního kabelu, lišty,</t>
  </si>
  <si>
    <t xml:space="preserve"> - kulisy v PUR troubě tl. 20 mm (včetně náběhů a odtoků)</t>
  </si>
  <si>
    <t>Kulisový tlumič hluku 700.400.4.100/500</t>
  </si>
  <si>
    <t>Kulisový tlumič hluku 710.450.4.100/750</t>
  </si>
  <si>
    <t xml:space="preserve"> (včetně náběhů a odtoků)</t>
  </si>
  <si>
    <t>Kulisový tlumič hluku 700.400.4.100/750</t>
  </si>
  <si>
    <t>Protidéšťová žaluzie 550x450 vč. síta, provedení pozink</t>
  </si>
  <si>
    <t xml:space="preserve"> RAL dle požadavku investora</t>
  </si>
  <si>
    <t>Tukový filtr do potrubí 700x400, servesní přístup zdola</t>
  </si>
  <si>
    <t>Regulační klapka 400x300, ruční</t>
  </si>
  <si>
    <t>Vyústka dvouřadá 425x225 s regulací a upevňovacím rám.</t>
  </si>
  <si>
    <t>Vyústka jednořadá 1025x75 s regulací do kruhového potr.</t>
  </si>
  <si>
    <t>1.14</t>
  </si>
  <si>
    <t>1.15</t>
  </si>
  <si>
    <t>Digestoř středová 1300x1000 vč. tuk. filtrů a osvětlení</t>
  </si>
  <si>
    <t>1.16</t>
  </si>
  <si>
    <t>Čtyřhranné potrubí s pozinkovaného plechu sk.I</t>
  </si>
  <si>
    <t>Čtyřhranné potrubí polyuretanové vnitřní tl. 20 mm</t>
  </si>
  <si>
    <t>Kruhové potrubí Spiro</t>
  </si>
  <si>
    <t>do d=200 vč. 20% tvar</t>
  </si>
  <si>
    <t>Zhotovení ocelové konstrukce pro zavěšení VZT jednotky</t>
  </si>
  <si>
    <t xml:space="preserve">Jištěný přívod elektro pro VZT jednotku, kondenzační </t>
  </si>
  <si>
    <t>jednotky a jejich připojení na el. energii</t>
  </si>
  <si>
    <t xml:space="preserve">soub </t>
  </si>
  <si>
    <t>Zhotovení a začištění prostupů, nachystání okenních výplní</t>
  </si>
  <si>
    <t>pro umístění protidéšťových žaluzii</t>
  </si>
  <si>
    <t>Odvod kondenzátu od vnitřní jednotky a VZT jednotky</t>
  </si>
  <si>
    <t>VZT Kuchyň MŠ Rudoleckého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</si>
</sst>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\ &quot;Kč&quot;"/>
    <numFmt numFmtId="166" formatCode="dd/mm/yy"/>
    <numFmt numFmtId="167" formatCode="#,##0.0"/>
  </numFmts>
  <fonts count="35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sz val="9"/>
      <name val="Century Gothic CE"/>
      <family val="2"/>
      <charset val="238"/>
    </font>
    <font>
      <b/>
      <sz val="9"/>
      <name val="Century Gothic CE"/>
      <charset val="238"/>
    </font>
    <font>
      <sz val="9"/>
      <name val="Century Gothic CE"/>
      <charset val="238"/>
    </font>
    <font>
      <vertAlign val="superscript"/>
      <sz val="9"/>
      <name val="Century Gothic CE"/>
      <charset val="238"/>
    </font>
    <font>
      <b/>
      <sz val="8"/>
      <name val="Arial CE"/>
      <charset val="238"/>
    </font>
    <font>
      <sz val="9"/>
      <name val="Symbol"/>
      <family val="1"/>
      <charset val="2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9" fillId="0" borderId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155">
    <xf numFmtId="0" fontId="0" fillId="0" borderId="0" xfId="0"/>
    <xf numFmtId="0" fontId="18" fillId="0" borderId="10" xfId="0" applyFont="1" applyBorder="1" applyAlignment="1">
      <alignment horizontal="centerContinuous" vertical="top"/>
    </xf>
    <xf numFmtId="0" fontId="19" fillId="0" borderId="10" xfId="0" applyFont="1" applyBorder="1" applyAlignment="1">
      <alignment horizontal="centerContinuous"/>
    </xf>
    <xf numFmtId="0" fontId="20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49" fontId="22" fillId="18" borderId="13" xfId="0" applyNumberFormat="1" applyFont="1" applyFill="1" applyBorder="1" applyAlignment="1">
      <alignment horizontal="left"/>
    </xf>
    <xf numFmtId="49" fontId="21" fillId="18" borderId="12" xfId="0" applyNumberFormat="1" applyFont="1" applyFill="1" applyBorder="1" applyAlignment="1">
      <alignment horizontal="centerContinuous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19" fillId="0" borderId="16" xfId="0" applyFont="1" applyBorder="1"/>
    <xf numFmtId="0" fontId="21" fillId="0" borderId="17" xfId="0" applyFont="1" applyBorder="1"/>
    <xf numFmtId="49" fontId="21" fillId="0" borderId="18" xfId="0" applyNumberFormat="1" applyFont="1" applyBorder="1"/>
    <xf numFmtId="49" fontId="21" fillId="0" borderId="17" xfId="0" applyNumberFormat="1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20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20" fillId="18" borderId="16" xfId="0" applyNumberFormat="1" applyFont="1" applyFill="1" applyBorder="1"/>
    <xf numFmtId="49" fontId="19" fillId="18" borderId="17" xfId="0" applyNumberFormat="1" applyFont="1" applyFill="1" applyBorder="1"/>
    <xf numFmtId="49" fontId="20" fillId="18" borderId="18" xfId="0" applyNumberFormat="1" applyFont="1" applyFill="1" applyBorder="1"/>
    <xf numFmtId="49" fontId="19" fillId="18" borderId="18" xfId="0" applyNumberFormat="1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20" fillId="18" borderId="21" xfId="0" applyNumberFormat="1" applyFont="1" applyFill="1" applyBorder="1"/>
    <xf numFmtId="49" fontId="19" fillId="18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4" fillId="0" borderId="0" xfId="0" applyFont="1" applyFill="1" applyBorder="1" applyAlignment="1"/>
    <xf numFmtId="0" fontId="21" fillId="0" borderId="19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18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19" fillId="0" borderId="27" xfId="0" applyFont="1" applyBorder="1" applyAlignment="1">
      <alignment horizontal="centerContinuous" vertical="center"/>
    </xf>
    <xf numFmtId="0" fontId="19" fillId="0" borderId="28" xfId="0" applyFont="1" applyBorder="1" applyAlignment="1">
      <alignment horizontal="centerContinuous" vertical="center"/>
    </xf>
    <xf numFmtId="0" fontId="20" fillId="18" borderId="29" xfId="0" applyFont="1" applyFill="1" applyBorder="1" applyAlignment="1">
      <alignment horizontal="left"/>
    </xf>
    <xf numFmtId="0" fontId="19" fillId="18" borderId="30" xfId="0" applyFont="1" applyFill="1" applyBorder="1" applyAlignment="1">
      <alignment horizontal="left"/>
    </xf>
    <xf numFmtId="0" fontId="19" fillId="18" borderId="31" xfId="0" applyFont="1" applyFill="1" applyBorder="1" applyAlignment="1">
      <alignment horizontal="centerContinuous"/>
    </xf>
    <xf numFmtId="0" fontId="20" fillId="18" borderId="30" xfId="0" applyFont="1" applyFill="1" applyBorder="1" applyAlignment="1">
      <alignment horizontal="centerContinuous"/>
    </xf>
    <xf numFmtId="0" fontId="19" fillId="18" borderId="30" xfId="0" applyFont="1" applyFill="1" applyBorder="1" applyAlignment="1">
      <alignment horizontal="centerContinuous"/>
    </xf>
    <xf numFmtId="0" fontId="19" fillId="0" borderId="32" xfId="0" applyFont="1" applyBorder="1"/>
    <xf numFmtId="0" fontId="19" fillId="0" borderId="33" xfId="0" applyFont="1" applyBorder="1"/>
    <xf numFmtId="3" fontId="19" fillId="0" borderId="15" xfId="0" applyNumberFormat="1" applyFont="1" applyBorder="1"/>
    <xf numFmtId="0" fontId="19" fillId="0" borderId="11" xfId="0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8" xfId="0" applyNumberFormat="1" applyFont="1" applyBorder="1"/>
    <xf numFmtId="0" fontId="19" fillId="0" borderId="17" xfId="0" applyFont="1" applyBorder="1"/>
    <xf numFmtId="0" fontId="19" fillId="0" borderId="34" xfId="0" applyFont="1" applyBorder="1"/>
    <xf numFmtId="0" fontId="19" fillId="0" borderId="33" xfId="0" applyFont="1" applyBorder="1" applyAlignment="1">
      <alignment shrinkToFit="1"/>
    </xf>
    <xf numFmtId="0" fontId="19" fillId="0" borderId="35" xfId="0" applyFont="1" applyBorder="1"/>
    <xf numFmtId="0" fontId="19" fillId="0" borderId="21" xfId="0" applyFont="1" applyBorder="1"/>
    <xf numFmtId="0" fontId="19" fillId="0" borderId="0" xfId="0" applyFont="1" applyBorder="1"/>
    <xf numFmtId="3" fontId="19" fillId="0" borderId="36" xfId="0" applyNumberFormat="1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19" fillId="0" borderId="39" xfId="0" applyFont="1" applyBorder="1"/>
    <xf numFmtId="0" fontId="20" fillId="18" borderId="11" xfId="0" applyFont="1" applyFill="1" applyBorder="1"/>
    <xf numFmtId="0" fontId="20" fillId="18" borderId="13" xfId="0" applyFont="1" applyFill="1" applyBorder="1"/>
    <xf numFmtId="0" fontId="20" fillId="18" borderId="12" xfId="0" applyFont="1" applyFill="1" applyBorder="1"/>
    <xf numFmtId="0" fontId="20" fillId="18" borderId="40" xfId="0" applyFont="1" applyFill="1" applyBorder="1"/>
    <xf numFmtId="0" fontId="20" fillId="18" borderId="41" xfId="0" applyFont="1" applyFill="1" applyBorder="1"/>
    <xf numFmtId="0" fontId="19" fillId="0" borderId="22" xfId="0" applyFont="1" applyBorder="1"/>
    <xf numFmtId="0" fontId="19" fillId="0" borderId="0" xfId="0" applyFont="1"/>
    <xf numFmtId="0" fontId="19" fillId="0" borderId="42" xfId="0" applyFont="1" applyBorder="1"/>
    <xf numFmtId="0" fontId="19" fillId="0" borderId="43" xfId="0" applyFont="1" applyBorder="1"/>
    <xf numFmtId="0" fontId="19" fillId="0" borderId="0" xfId="0" applyFont="1" applyBorder="1" applyAlignment="1">
      <alignment horizontal="right"/>
    </xf>
    <xf numFmtId="166" fontId="19" fillId="0" borderId="0" xfId="0" applyNumberFormat="1" applyFont="1" applyBorder="1"/>
    <xf numFmtId="0" fontId="19" fillId="0" borderId="0" xfId="0" applyFont="1" applyFill="1" applyBorder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19" fillId="0" borderId="47" xfId="0" applyFont="1" applyBorder="1"/>
    <xf numFmtId="164" fontId="19" fillId="0" borderId="48" xfId="0" applyNumberFormat="1" applyFont="1" applyBorder="1" applyAlignment="1">
      <alignment horizontal="right"/>
    </xf>
    <xf numFmtId="0" fontId="19" fillId="0" borderId="48" xfId="0" applyFont="1" applyBorder="1"/>
    <xf numFmtId="0" fontId="19" fillId="0" borderId="18" xfId="0" applyFont="1" applyBorder="1"/>
    <xf numFmtId="164" fontId="19" fillId="0" borderId="17" xfId="0" applyNumberFormat="1" applyFon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5" fillId="0" borderId="0" xfId="0" applyNumberFormat="1" applyFont="1" applyAlignment="1">
      <alignment vertical="top" wrapText="1"/>
    </xf>
    <xf numFmtId="0" fontId="0" fillId="19" borderId="40" xfId="0" applyFill="1" applyBorder="1"/>
    <xf numFmtId="0" fontId="0" fillId="19" borderId="19" xfId="0" applyFill="1" applyBorder="1"/>
    <xf numFmtId="0" fontId="0" fillId="19" borderId="33" xfId="0" applyFill="1" applyBorder="1"/>
    <xf numFmtId="0" fontId="0" fillId="19" borderId="12" xfId="0" applyFill="1" applyBorder="1"/>
    <xf numFmtId="0" fontId="26" fillId="19" borderId="49" xfId="0" applyFont="1" applyFill="1" applyBorder="1"/>
    <xf numFmtId="0" fontId="26" fillId="19" borderId="14" xfId="0" applyFont="1" applyFill="1" applyBorder="1"/>
    <xf numFmtId="0" fontId="26" fillId="19" borderId="13" xfId="0" applyFont="1" applyFill="1" applyBorder="1"/>
    <xf numFmtId="0" fontId="26" fillId="19" borderId="40" xfId="0" applyFont="1" applyFill="1" applyBorder="1"/>
    <xf numFmtId="0" fontId="26" fillId="19" borderId="44" xfId="0" applyFont="1" applyFill="1" applyBorder="1"/>
    <xf numFmtId="0" fontId="26" fillId="19" borderId="19" xfId="0" applyFont="1" applyFill="1" applyBorder="1"/>
    <xf numFmtId="0" fontId="26" fillId="19" borderId="19" xfId="0" applyFont="1" applyFill="1" applyBorder="1" applyAlignment="1">
      <alignment horizontal="center"/>
    </xf>
    <xf numFmtId="0" fontId="0" fillId="19" borderId="47" xfId="0" applyFill="1" applyBorder="1" applyAlignment="1">
      <alignment horizontal="center"/>
    </xf>
    <xf numFmtId="0" fontId="0" fillId="19" borderId="19" xfId="0" applyFill="1" applyBorder="1" applyAlignment="1">
      <alignment horizontal="center"/>
    </xf>
    <xf numFmtId="0" fontId="27" fillId="19" borderId="49" xfId="0" applyFont="1" applyFill="1" applyBorder="1"/>
    <xf numFmtId="0" fontId="27" fillId="19" borderId="14" xfId="0" applyFont="1" applyFill="1" applyBorder="1"/>
    <xf numFmtId="0" fontId="26" fillId="0" borderId="0" xfId="0" applyFont="1"/>
    <xf numFmtId="0" fontId="28" fillId="0" borderId="33" xfId="0" applyFont="1" applyBorder="1"/>
    <xf numFmtId="3" fontId="26" fillId="0" borderId="0" xfId="0" applyNumberFormat="1" applyFont="1"/>
    <xf numFmtId="0" fontId="26" fillId="0" borderId="33" xfId="0" applyFont="1" applyBorder="1"/>
    <xf numFmtId="0" fontId="28" fillId="0" borderId="0" xfId="0" applyFont="1"/>
    <xf numFmtId="3" fontId="28" fillId="0" borderId="0" xfId="0" applyNumberFormat="1" applyFont="1"/>
    <xf numFmtId="49" fontId="26" fillId="0" borderId="0" xfId="0" applyNumberFormat="1" applyFont="1"/>
    <xf numFmtId="49" fontId="0" fillId="0" borderId="0" xfId="0" applyNumberFormat="1"/>
    <xf numFmtId="49" fontId="21" fillId="0" borderId="24" xfId="0" applyNumberFormat="1" applyFont="1" applyBorder="1" applyAlignment="1">
      <alignment horizontal="right"/>
    </xf>
    <xf numFmtId="0" fontId="28" fillId="0" borderId="47" xfId="0" applyFont="1" applyBorder="1"/>
    <xf numFmtId="3" fontId="28" fillId="0" borderId="47" xfId="0" applyNumberFormat="1" applyFont="1" applyBorder="1"/>
    <xf numFmtId="49" fontId="19" fillId="0" borderId="22" xfId="0" applyNumberFormat="1" applyFont="1" applyBorder="1"/>
    <xf numFmtId="0" fontId="28" fillId="0" borderId="0" xfId="0" applyFont="1" applyBorder="1"/>
    <xf numFmtId="3" fontId="28" fillId="0" borderId="0" xfId="0" applyNumberFormat="1" applyFont="1" applyBorder="1"/>
    <xf numFmtId="49" fontId="29" fillId="0" borderId="0" xfId="0" applyNumberFormat="1" applyFont="1" applyAlignment="1">
      <alignment horizontal="right"/>
    </xf>
    <xf numFmtId="49" fontId="30" fillId="0" borderId="33" xfId="0" applyNumberFormat="1" applyFont="1" applyBorder="1"/>
    <xf numFmtId="0" fontId="29" fillId="0" borderId="0" xfId="0" applyFont="1"/>
    <xf numFmtId="3" fontId="29" fillId="0" borderId="0" xfId="0" applyNumberFormat="1" applyFont="1"/>
    <xf numFmtId="3" fontId="30" fillId="0" borderId="0" xfId="0" applyNumberFormat="1" applyFont="1"/>
    <xf numFmtId="167" fontId="30" fillId="0" borderId="0" xfId="0" applyNumberFormat="1" applyFont="1"/>
    <xf numFmtId="49" fontId="30" fillId="0" borderId="0" xfId="0" applyNumberFormat="1" applyFont="1"/>
    <xf numFmtId="49" fontId="31" fillId="0" borderId="0" xfId="0" applyNumberFormat="1" applyFont="1" applyAlignment="1">
      <alignment horizontal="right"/>
    </xf>
    <xf numFmtId="49" fontId="31" fillId="0" borderId="0" xfId="0" applyNumberFormat="1" applyFont="1"/>
    <xf numFmtId="0" fontId="31" fillId="0" borderId="0" xfId="0" applyFont="1"/>
    <xf numFmtId="3" fontId="31" fillId="0" borderId="0" xfId="0" applyNumberFormat="1" applyFont="1"/>
    <xf numFmtId="167" fontId="31" fillId="0" borderId="0" xfId="0" applyNumberFormat="1" applyFont="1"/>
    <xf numFmtId="0" fontId="26" fillId="0" borderId="0" xfId="0" applyFont="1" applyFill="1"/>
    <xf numFmtId="3" fontId="26" fillId="0" borderId="0" xfId="0" applyNumberFormat="1" applyFont="1" applyFill="1"/>
    <xf numFmtId="3" fontId="33" fillId="0" borderId="0" xfId="0" applyNumberFormat="1" applyFont="1"/>
    <xf numFmtId="0" fontId="33" fillId="0" borderId="0" xfId="0" applyFont="1"/>
    <xf numFmtId="0" fontId="26" fillId="0" borderId="0" xfId="0" applyFont="1" applyBorder="1"/>
    <xf numFmtId="49" fontId="22" fillId="18" borderId="50" xfId="0" applyNumberFormat="1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1" fillId="0" borderId="19" xfId="0" applyFont="1" applyBorder="1" applyAlignment="1">
      <alignment horizontal="left"/>
    </xf>
    <xf numFmtId="0" fontId="21" fillId="0" borderId="50" xfId="0" applyFont="1" applyBorder="1" applyAlignment="1">
      <alignment horizontal="left"/>
    </xf>
    <xf numFmtId="49" fontId="25" fillId="0" borderId="0" xfId="0" applyNumberFormat="1" applyFont="1" applyAlignment="1">
      <alignment horizontal="left" vertical="top" wrapText="1"/>
    </xf>
    <xf numFmtId="0" fontId="21" fillId="0" borderId="19" xfId="0" applyFont="1" applyBorder="1" applyAlignment="1">
      <alignment horizontal="center"/>
    </xf>
    <xf numFmtId="0" fontId="19" fillId="0" borderId="37" xfId="0" applyFont="1" applyBorder="1" applyAlignment="1">
      <alignment horizontal="center" shrinkToFit="1"/>
    </xf>
    <xf numFmtId="0" fontId="19" fillId="0" borderId="39" xfId="0" applyFont="1" applyBorder="1" applyAlignment="1">
      <alignment horizontal="center" shrinkToFit="1"/>
    </xf>
    <xf numFmtId="165" fontId="19" fillId="0" borderId="50" xfId="0" applyNumberFormat="1" applyFont="1" applyBorder="1" applyAlignment="1">
      <alignment horizontal="right" indent="2"/>
    </xf>
    <xf numFmtId="165" fontId="19" fillId="0" borderId="24" xfId="0" applyNumberFormat="1" applyFont="1" applyBorder="1" applyAlignment="1">
      <alignment horizontal="right" indent="2"/>
    </xf>
    <xf numFmtId="165" fontId="23" fillId="18" borderId="51" xfId="0" applyNumberFormat="1" applyFont="1" applyFill="1" applyBorder="1" applyAlignment="1">
      <alignment horizontal="right" indent="2"/>
    </xf>
    <xf numFmtId="165" fontId="23" fillId="18" borderId="52" xfId="0" applyNumberFormat="1" applyFont="1" applyFill="1" applyBorder="1" applyAlignment="1">
      <alignment horizontal="right" indent="2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>
    <pageSetUpPr fitToPage="1"/>
  </sheetPr>
  <dimension ref="A1:BE55"/>
  <sheetViews>
    <sheetView topLeftCell="A19" workbookViewId="0">
      <selection activeCell="I29" sqref="I29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9.28515625" customWidth="1"/>
    <col min="6" max="6" width="16.5703125" customWidth="1"/>
    <col min="7" max="7" width="9" customWidth="1"/>
  </cols>
  <sheetData>
    <row r="1" spans="1:57" ht="24.75" customHeight="1" thickBot="1">
      <c r="A1" s="1" t="s">
        <v>48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">
        <v>111</v>
      </c>
      <c r="D2" s="5"/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/>
      <c r="B5" s="18"/>
      <c r="C5" s="19"/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27" customHeight="1">
      <c r="A7" s="24"/>
      <c r="B7" s="25"/>
      <c r="C7" s="141" t="s">
        <v>174</v>
      </c>
      <c r="D7" s="142"/>
      <c r="E7" s="143"/>
      <c r="F7" s="26" t="s">
        <v>10</v>
      </c>
      <c r="G7" s="22">
        <f>IF(PocetMJ=0,,ROUND((F30+F32)/PocetMJ,1))</f>
        <v>0</v>
      </c>
    </row>
    <row r="8" spans="1:57" ht="15" customHeight="1">
      <c r="A8" s="27" t="s">
        <v>11</v>
      </c>
      <c r="B8" s="13"/>
      <c r="C8" s="145" t="s">
        <v>107</v>
      </c>
      <c r="D8" s="145"/>
      <c r="E8" s="146"/>
      <c r="F8" s="28" t="s">
        <v>12</v>
      </c>
      <c r="G8" s="29"/>
      <c r="H8" s="30"/>
      <c r="I8" s="31"/>
    </row>
    <row r="9" spans="1:57">
      <c r="A9" s="27" t="s">
        <v>13</v>
      </c>
      <c r="B9" s="13"/>
      <c r="C9" s="145" t="s">
        <v>115</v>
      </c>
      <c r="D9" s="145"/>
      <c r="E9" s="146"/>
      <c r="F9" s="13" t="s">
        <v>49</v>
      </c>
      <c r="G9" s="32"/>
      <c r="H9" s="33"/>
    </row>
    <row r="10" spans="1:57">
      <c r="A10" s="27" t="s">
        <v>14</v>
      </c>
      <c r="B10" s="13"/>
      <c r="C10" s="145"/>
      <c r="D10" s="145"/>
      <c r="E10" s="145"/>
      <c r="F10" s="34"/>
      <c r="G10" s="35"/>
      <c r="H10" s="36"/>
    </row>
    <row r="11" spans="1:57" ht="13.5" customHeight="1">
      <c r="A11" s="27" t="s">
        <v>15</v>
      </c>
      <c r="B11" s="13"/>
      <c r="C11" s="145"/>
      <c r="D11" s="145"/>
      <c r="E11" s="145"/>
      <c r="F11" s="37" t="s">
        <v>16</v>
      </c>
      <c r="G11" s="118"/>
      <c r="H11" s="33"/>
      <c r="BA11" s="38"/>
      <c r="BB11" s="38"/>
      <c r="BC11" s="38"/>
      <c r="BD11" s="38"/>
      <c r="BE11" s="38"/>
    </row>
    <row r="12" spans="1:57" ht="12.75" customHeight="1">
      <c r="A12" s="39" t="s">
        <v>17</v>
      </c>
      <c r="B12" s="10"/>
      <c r="C12" s="148"/>
      <c r="D12" s="148"/>
      <c r="E12" s="148"/>
      <c r="F12" s="40" t="s">
        <v>18</v>
      </c>
      <c r="G12" s="41"/>
      <c r="H12" s="33"/>
    </row>
    <row r="13" spans="1:57" ht="28.5" customHeight="1" thickBot="1">
      <c r="A13" s="42" t="s">
        <v>19</v>
      </c>
      <c r="B13" s="43"/>
      <c r="C13" s="43"/>
      <c r="D13" s="43"/>
      <c r="E13" s="44"/>
      <c r="F13" s="44"/>
      <c r="G13" s="45"/>
      <c r="H13" s="33"/>
    </row>
    <row r="14" spans="1:57" ht="17.25" customHeight="1" thickBot="1">
      <c r="A14" s="46" t="s">
        <v>20</v>
      </c>
      <c r="B14" s="47"/>
      <c r="C14" s="48"/>
      <c r="D14" s="49" t="s">
        <v>21</v>
      </c>
      <c r="E14" s="50"/>
      <c r="F14" s="50"/>
      <c r="G14" s="48"/>
    </row>
    <row r="15" spans="1:57" ht="15.95" customHeight="1">
      <c r="A15" s="51"/>
      <c r="B15" s="52" t="s">
        <v>22</v>
      </c>
      <c r="C15" s="53">
        <v>0</v>
      </c>
      <c r="D15" s="54"/>
      <c r="E15" s="55"/>
      <c r="F15" s="56"/>
      <c r="G15" s="53"/>
    </row>
    <row r="16" spans="1:57" ht="15.95" customHeight="1">
      <c r="A16" s="51" t="s">
        <v>23</v>
      </c>
      <c r="B16" s="52" t="s">
        <v>24</v>
      </c>
      <c r="C16" s="53">
        <f>SUM(Rozpočet!F124,Rozpočet!G124,Rozpočet!G115,Rozpočet!F115,Rozpočet!F105,Rozpočet!G105)</f>
        <v>0</v>
      </c>
      <c r="D16" s="9"/>
      <c r="E16" s="57"/>
      <c r="F16" s="58"/>
      <c r="G16" s="53"/>
    </row>
    <row r="17" spans="1:7" ht="15.95" customHeight="1">
      <c r="A17" s="51" t="s">
        <v>25</v>
      </c>
      <c r="B17" s="52" t="s">
        <v>26</v>
      </c>
      <c r="C17" s="53">
        <v>0</v>
      </c>
      <c r="D17" s="9"/>
      <c r="E17" s="57"/>
      <c r="F17" s="58"/>
      <c r="G17" s="53"/>
    </row>
    <row r="18" spans="1:7" ht="15.95" customHeight="1">
      <c r="A18" s="59" t="s">
        <v>27</v>
      </c>
      <c r="B18" s="60" t="s">
        <v>28</v>
      </c>
      <c r="C18" s="53">
        <v>0</v>
      </c>
      <c r="D18" s="9"/>
      <c r="E18" s="57"/>
      <c r="F18" s="58"/>
      <c r="G18" s="53"/>
    </row>
    <row r="19" spans="1:7" ht="15.95" customHeight="1">
      <c r="A19" s="61" t="s">
        <v>29</v>
      </c>
      <c r="B19" s="52"/>
      <c r="C19" s="53">
        <f>SUM(C15:C18)</f>
        <v>0</v>
      </c>
      <c r="D19" s="9"/>
      <c r="E19" s="57"/>
      <c r="F19" s="58"/>
      <c r="G19" s="53"/>
    </row>
    <row r="20" spans="1:7" ht="15.95" customHeight="1">
      <c r="A20" s="61"/>
      <c r="B20" s="52"/>
      <c r="C20" s="53"/>
      <c r="D20" s="9"/>
      <c r="E20" s="57"/>
      <c r="F20" s="58"/>
      <c r="G20" s="53"/>
    </row>
    <row r="21" spans="1:7" ht="15.95" customHeight="1">
      <c r="A21" s="61" t="s">
        <v>30</v>
      </c>
      <c r="B21" s="52"/>
      <c r="C21" s="53">
        <f>SUM(Rozpočet!G141)</f>
        <v>0</v>
      </c>
      <c r="D21" s="9"/>
      <c r="E21" s="57"/>
      <c r="F21" s="58"/>
      <c r="G21" s="53"/>
    </row>
    <row r="22" spans="1:7" ht="15.95" customHeight="1">
      <c r="A22" s="62" t="s">
        <v>31</v>
      </c>
      <c r="B22" s="63"/>
      <c r="C22" s="53">
        <f>SUM(C21,C19)</f>
        <v>0</v>
      </c>
      <c r="D22" s="9"/>
      <c r="E22" s="57"/>
      <c r="F22" s="58"/>
      <c r="G22" s="53"/>
    </row>
    <row r="23" spans="1:7" ht="15.95" customHeight="1" thickBot="1">
      <c r="A23" s="149" t="s">
        <v>32</v>
      </c>
      <c r="B23" s="150"/>
      <c r="C23" s="64">
        <f>SUM(C19,C21)</f>
        <v>0</v>
      </c>
      <c r="D23" s="65"/>
      <c r="E23" s="66"/>
      <c r="F23" s="67"/>
      <c r="G23" s="53"/>
    </row>
    <row r="24" spans="1:7">
      <c r="A24" s="68" t="s">
        <v>33</v>
      </c>
      <c r="B24" s="69"/>
      <c r="C24" s="70"/>
      <c r="D24" s="69" t="s">
        <v>34</v>
      </c>
      <c r="E24" s="69"/>
      <c r="F24" s="71" t="s">
        <v>35</v>
      </c>
      <c r="G24" s="72"/>
    </row>
    <row r="25" spans="1:7">
      <c r="A25" s="62" t="s">
        <v>36</v>
      </c>
      <c r="B25" s="63"/>
      <c r="C25" s="73" t="s">
        <v>75</v>
      </c>
      <c r="D25" s="63" t="s">
        <v>36</v>
      </c>
      <c r="E25" s="74"/>
      <c r="F25" s="75" t="s">
        <v>36</v>
      </c>
      <c r="G25" s="76"/>
    </row>
    <row r="26" spans="1:7" ht="37.5" customHeight="1">
      <c r="A26" s="62" t="s">
        <v>37</v>
      </c>
      <c r="B26" s="77"/>
      <c r="C26" s="121" t="s">
        <v>133</v>
      </c>
      <c r="D26" s="63" t="s">
        <v>37</v>
      </c>
      <c r="E26" s="74"/>
      <c r="F26" s="75" t="s">
        <v>37</v>
      </c>
      <c r="G26" s="76"/>
    </row>
    <row r="27" spans="1:7">
      <c r="A27" s="62"/>
      <c r="B27" s="78"/>
      <c r="C27" s="73"/>
      <c r="D27" s="63"/>
      <c r="E27" s="74"/>
      <c r="F27" s="75"/>
      <c r="G27" s="76"/>
    </row>
    <row r="28" spans="1:7">
      <c r="A28" s="62" t="s">
        <v>38</v>
      </c>
      <c r="B28" s="63"/>
      <c r="C28" s="73"/>
      <c r="D28" s="75" t="s">
        <v>39</v>
      </c>
      <c r="E28" s="73"/>
      <c r="F28" s="79" t="s">
        <v>39</v>
      </c>
      <c r="G28" s="76"/>
    </row>
    <row r="29" spans="1:7" ht="69" customHeight="1">
      <c r="A29" s="62"/>
      <c r="B29" s="63"/>
      <c r="C29" s="80"/>
      <c r="D29" s="81"/>
      <c r="E29" s="80"/>
      <c r="F29" s="63"/>
      <c r="G29" s="76"/>
    </row>
    <row r="30" spans="1:7">
      <c r="A30" s="82" t="s">
        <v>40</v>
      </c>
      <c r="B30" s="83"/>
      <c r="C30" s="84">
        <v>21</v>
      </c>
      <c r="D30" s="83" t="s">
        <v>41</v>
      </c>
      <c r="E30" s="85"/>
      <c r="F30" s="151">
        <f>C23</f>
        <v>0</v>
      </c>
      <c r="G30" s="152"/>
    </row>
    <row r="31" spans="1:7">
      <c r="A31" s="82" t="s">
        <v>42</v>
      </c>
      <c r="B31" s="83"/>
      <c r="C31" s="84">
        <v>21</v>
      </c>
      <c r="D31" s="83" t="s">
        <v>43</v>
      </c>
      <c r="E31" s="85"/>
      <c r="F31" s="151">
        <f>(Zaklad5/100)*C31</f>
        <v>0</v>
      </c>
      <c r="G31" s="152"/>
    </row>
    <row r="32" spans="1:7">
      <c r="A32" s="82" t="s">
        <v>40</v>
      </c>
      <c r="B32" s="83"/>
      <c r="C32" s="84">
        <v>0</v>
      </c>
      <c r="D32" s="83" t="s">
        <v>43</v>
      </c>
      <c r="E32" s="85"/>
      <c r="F32" s="151">
        <v>0</v>
      </c>
      <c r="G32" s="152"/>
    </row>
    <row r="33" spans="1:8">
      <c r="A33" s="82" t="s">
        <v>42</v>
      </c>
      <c r="B33" s="86"/>
      <c r="C33" s="87">
        <f>SazbaDPH2</f>
        <v>0</v>
      </c>
      <c r="D33" s="83" t="s">
        <v>43</v>
      </c>
      <c r="E33" s="58"/>
      <c r="F33" s="151">
        <v>0</v>
      </c>
      <c r="G33" s="152"/>
    </row>
    <row r="34" spans="1:8" s="91" customFormat="1" ht="19.5" customHeight="1" thickBot="1">
      <c r="A34" s="88" t="s">
        <v>44</v>
      </c>
      <c r="B34" s="89"/>
      <c r="C34" s="89"/>
      <c r="D34" s="89"/>
      <c r="E34" s="90"/>
      <c r="F34" s="153">
        <f>F31+Zaklad5</f>
        <v>0</v>
      </c>
      <c r="G34" s="154"/>
    </row>
    <row r="36" spans="1:8">
      <c r="A36" s="92" t="s">
        <v>45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>
      <c r="A37" s="92"/>
      <c r="B37" s="147"/>
      <c r="C37" s="147"/>
      <c r="D37" s="147"/>
      <c r="E37" s="147"/>
      <c r="F37" s="147"/>
      <c r="G37" s="147"/>
      <c r="H37" t="s">
        <v>5</v>
      </c>
    </row>
    <row r="38" spans="1:8" ht="12.75" customHeight="1">
      <c r="A38" s="93"/>
      <c r="B38" s="147"/>
      <c r="C38" s="147"/>
      <c r="D38" s="147"/>
      <c r="E38" s="147"/>
      <c r="F38" s="147"/>
      <c r="G38" s="147"/>
      <c r="H38" t="s">
        <v>5</v>
      </c>
    </row>
    <row r="39" spans="1:8">
      <c r="A39" s="93"/>
      <c r="B39" s="147"/>
      <c r="C39" s="147"/>
      <c r="D39" s="147"/>
      <c r="E39" s="147"/>
      <c r="F39" s="147"/>
      <c r="G39" s="147"/>
      <c r="H39" t="s">
        <v>5</v>
      </c>
    </row>
    <row r="40" spans="1:8">
      <c r="A40" s="93"/>
      <c r="B40" s="147"/>
      <c r="C40" s="147"/>
      <c r="D40" s="147"/>
      <c r="E40" s="147"/>
      <c r="F40" s="147"/>
      <c r="G40" s="147"/>
      <c r="H40" t="s">
        <v>5</v>
      </c>
    </row>
    <row r="41" spans="1:8">
      <c r="A41" s="93"/>
      <c r="B41" s="147"/>
      <c r="C41" s="147"/>
      <c r="D41" s="147"/>
      <c r="E41" s="147"/>
      <c r="F41" s="147"/>
      <c r="G41" s="147"/>
      <c r="H41" t="s">
        <v>5</v>
      </c>
    </row>
    <row r="42" spans="1:8">
      <c r="A42" s="93"/>
      <c r="B42" s="147"/>
      <c r="C42" s="147"/>
      <c r="D42" s="147"/>
      <c r="E42" s="147"/>
      <c r="F42" s="147"/>
      <c r="G42" s="147"/>
      <c r="H42" t="s">
        <v>5</v>
      </c>
    </row>
    <row r="43" spans="1:8">
      <c r="A43" s="93"/>
      <c r="B43" s="94"/>
      <c r="C43" s="94"/>
      <c r="D43" s="94"/>
      <c r="E43" s="94"/>
      <c r="F43" s="94"/>
      <c r="G43" s="94"/>
      <c r="H43" t="s">
        <v>5</v>
      </c>
    </row>
    <row r="44" spans="1:8">
      <c r="A44" s="93"/>
      <c r="B44" s="94"/>
      <c r="C44" s="94"/>
      <c r="D44" s="94"/>
      <c r="E44" s="94"/>
      <c r="F44" s="94"/>
      <c r="G44" s="94"/>
      <c r="H44" t="s">
        <v>5</v>
      </c>
    </row>
    <row r="45" spans="1:8" ht="0.75" customHeight="1">
      <c r="A45" s="93"/>
      <c r="B45" s="94"/>
      <c r="C45" s="94"/>
      <c r="D45" s="94"/>
      <c r="E45" s="94"/>
      <c r="F45" s="94"/>
      <c r="G45" s="94"/>
      <c r="H45" t="s">
        <v>5</v>
      </c>
    </row>
    <row r="46" spans="1:8">
      <c r="B46" s="144"/>
      <c r="C46" s="144"/>
      <c r="D46" s="144"/>
      <c r="E46" s="144"/>
      <c r="F46" s="144"/>
      <c r="G46" s="144"/>
    </row>
    <row r="47" spans="1:8">
      <c r="B47" s="144"/>
      <c r="C47" s="144"/>
      <c r="D47" s="144"/>
      <c r="E47" s="144"/>
      <c r="F47" s="144"/>
      <c r="G47" s="144"/>
    </row>
    <row r="48" spans="1:8">
      <c r="B48" s="144"/>
      <c r="C48" s="144"/>
      <c r="D48" s="144"/>
      <c r="E48" s="144"/>
      <c r="F48" s="144"/>
      <c r="G48" s="144"/>
    </row>
    <row r="49" spans="2:7">
      <c r="B49" s="144"/>
      <c r="C49" s="144"/>
      <c r="D49" s="144"/>
      <c r="E49" s="144"/>
      <c r="F49" s="144"/>
      <c r="G49" s="144"/>
    </row>
    <row r="50" spans="2:7">
      <c r="B50" s="144"/>
      <c r="C50" s="144"/>
      <c r="D50" s="144"/>
      <c r="E50" s="144"/>
      <c r="F50" s="144"/>
      <c r="G50" s="144"/>
    </row>
    <row r="51" spans="2:7">
      <c r="B51" s="144"/>
      <c r="C51" s="144"/>
      <c r="D51" s="144"/>
      <c r="E51" s="144"/>
      <c r="F51" s="144"/>
      <c r="G51" s="144"/>
    </row>
    <row r="52" spans="2:7">
      <c r="B52" s="144"/>
      <c r="C52" s="144"/>
      <c r="D52" s="144"/>
      <c r="E52" s="144"/>
      <c r="F52" s="144"/>
      <c r="G52" s="144"/>
    </row>
    <row r="53" spans="2:7">
      <c r="B53" s="144"/>
      <c r="C53" s="144"/>
      <c r="D53" s="144"/>
      <c r="E53" s="144"/>
      <c r="F53" s="144"/>
      <c r="G53" s="144"/>
    </row>
    <row r="54" spans="2:7">
      <c r="B54" s="144"/>
      <c r="C54" s="144"/>
      <c r="D54" s="144"/>
      <c r="E54" s="144"/>
      <c r="F54" s="144"/>
      <c r="G54" s="144"/>
    </row>
    <row r="55" spans="2:7">
      <c r="B55" s="144"/>
      <c r="C55" s="144"/>
      <c r="D55" s="144"/>
      <c r="E55" s="144"/>
      <c r="F55" s="144"/>
      <c r="G55" s="144"/>
    </row>
  </sheetData>
  <mergeCells count="25"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  <mergeCell ref="C7:E7"/>
    <mergeCell ref="B54:G54"/>
    <mergeCell ref="B55:G55"/>
    <mergeCell ref="B49:G49"/>
    <mergeCell ref="B50:G50"/>
    <mergeCell ref="B51:G51"/>
    <mergeCell ref="B52:G52"/>
    <mergeCell ref="B47:G47"/>
    <mergeCell ref="B48:G48"/>
    <mergeCell ref="B53:G53"/>
    <mergeCell ref="C9:E9"/>
    <mergeCell ref="C11:E11"/>
    <mergeCell ref="B37:G38"/>
    <mergeCell ref="B39:G40"/>
    <mergeCell ref="B41:G42"/>
    <mergeCell ref="C8:E8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 xml:space="preserve">&amp;C&amp;P+1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51"/>
  <sheetViews>
    <sheetView tabSelected="1" topLeftCell="A112" zoomScaleNormal="100" workbookViewId="0">
      <selection activeCell="G133" sqref="G133"/>
    </sheetView>
  </sheetViews>
  <sheetFormatPr defaultRowHeight="12.75"/>
  <cols>
    <col min="1" max="1" width="4.140625" customWidth="1"/>
    <col min="2" max="2" width="47" customWidth="1"/>
    <col min="3" max="3" width="4.7109375" customWidth="1"/>
    <col min="4" max="4" width="4" customWidth="1"/>
    <col min="5" max="5" width="7.7109375" customWidth="1"/>
    <col min="6" max="6" width="8.140625" customWidth="1"/>
    <col min="7" max="7" width="8.7109375" customWidth="1"/>
    <col min="8" max="8" width="4.28515625" hidden="1" customWidth="1"/>
    <col min="9" max="9" width="1.7109375" hidden="1" customWidth="1"/>
  </cols>
  <sheetData>
    <row r="1" spans="1:9">
      <c r="A1" s="96" t="s">
        <v>51</v>
      </c>
      <c r="B1" s="106" t="s">
        <v>50</v>
      </c>
      <c r="C1" s="99" t="s">
        <v>52</v>
      </c>
      <c r="D1" s="108" t="s">
        <v>53</v>
      </c>
      <c r="E1" s="95"/>
      <c r="F1" s="101" t="s">
        <v>54</v>
      </c>
      <c r="G1" s="98"/>
      <c r="H1" s="102" t="s">
        <v>76</v>
      </c>
      <c r="I1" s="98"/>
    </row>
    <row r="2" spans="1:9">
      <c r="A2" s="107" t="s">
        <v>55</v>
      </c>
      <c r="B2" s="97"/>
      <c r="C2" s="100" t="s">
        <v>56</v>
      </c>
      <c r="D2" s="109" t="s">
        <v>57</v>
      </c>
      <c r="E2" s="105" t="s">
        <v>58</v>
      </c>
      <c r="F2" s="104" t="s">
        <v>59</v>
      </c>
      <c r="G2" s="103" t="s">
        <v>60</v>
      </c>
      <c r="H2" s="104" t="s">
        <v>58</v>
      </c>
      <c r="I2" s="103" t="s">
        <v>77</v>
      </c>
    </row>
    <row r="3" spans="1:9">
      <c r="A3" s="116"/>
      <c r="B3" s="110"/>
      <c r="C3" s="110"/>
      <c r="D3" s="110"/>
      <c r="E3" s="110"/>
      <c r="F3" s="110"/>
      <c r="G3" s="110"/>
      <c r="H3" s="110"/>
      <c r="I3" s="110"/>
    </row>
    <row r="4" spans="1:9">
      <c r="A4" s="116"/>
      <c r="B4" s="110"/>
      <c r="C4" s="110"/>
      <c r="D4" s="110"/>
      <c r="E4" s="110"/>
      <c r="F4" s="110"/>
      <c r="G4" s="110"/>
      <c r="H4" s="110"/>
      <c r="I4" s="110"/>
    </row>
    <row r="5" spans="1:9">
      <c r="A5" s="116"/>
      <c r="B5" s="111" t="s">
        <v>116</v>
      </c>
      <c r="C5" s="111"/>
      <c r="D5" s="111"/>
      <c r="E5" s="113"/>
      <c r="F5" s="113"/>
      <c r="G5" s="110"/>
      <c r="H5" s="110"/>
      <c r="I5" s="110"/>
    </row>
    <row r="6" spans="1:9">
      <c r="A6" s="116"/>
      <c r="B6" s="110"/>
      <c r="C6" s="110"/>
      <c r="D6" s="110"/>
      <c r="E6" s="110"/>
      <c r="F6" s="110"/>
      <c r="G6" s="110"/>
      <c r="H6" s="110"/>
      <c r="I6" s="110"/>
    </row>
    <row r="7" spans="1:9">
      <c r="A7" s="116" t="s">
        <v>78</v>
      </c>
      <c r="B7" s="110" t="s">
        <v>120</v>
      </c>
      <c r="C7" s="110" t="s">
        <v>105</v>
      </c>
      <c r="D7" s="110">
        <v>1</v>
      </c>
      <c r="E7" s="137">
        <v>281640</v>
      </c>
      <c r="F7" s="137"/>
      <c r="G7" s="136"/>
      <c r="H7" s="110">
        <v>200</v>
      </c>
      <c r="I7" s="112">
        <f xml:space="preserve"> D7*H7</f>
        <v>200</v>
      </c>
    </row>
    <row r="8" spans="1:9">
      <c r="A8" s="116"/>
      <c r="B8" s="110" t="s">
        <v>134</v>
      </c>
      <c r="C8" s="110"/>
      <c r="D8" s="110"/>
      <c r="E8" s="137"/>
      <c r="F8" s="137"/>
      <c r="G8" s="136"/>
      <c r="H8" s="110"/>
      <c r="I8" s="112"/>
    </row>
    <row r="9" spans="1:9">
      <c r="A9" s="116"/>
      <c r="B9" s="110" t="s">
        <v>135</v>
      </c>
      <c r="C9" s="110"/>
      <c r="D9" s="110"/>
      <c r="E9" s="136"/>
      <c r="F9" s="136"/>
      <c r="G9" s="136"/>
      <c r="H9" s="110"/>
      <c r="I9" s="110"/>
    </row>
    <row r="10" spans="1:9">
      <c r="A10" s="116"/>
      <c r="B10" s="110" t="s">
        <v>117</v>
      </c>
      <c r="C10" s="110"/>
      <c r="D10" s="110"/>
      <c r="E10" s="136"/>
      <c r="F10" s="136"/>
      <c r="G10" s="136"/>
      <c r="H10" s="110"/>
      <c r="I10" s="110"/>
    </row>
    <row r="11" spans="1:9">
      <c r="A11" s="116"/>
      <c r="B11" s="110" t="s">
        <v>136</v>
      </c>
      <c r="C11" s="110"/>
      <c r="D11" s="110"/>
      <c r="E11" s="136"/>
      <c r="F11" s="136"/>
      <c r="G11" s="136"/>
      <c r="H11" s="110"/>
      <c r="I11" s="110"/>
    </row>
    <row r="12" spans="1:9">
      <c r="A12" s="116"/>
      <c r="B12" s="110" t="s">
        <v>95</v>
      </c>
      <c r="C12" s="110"/>
      <c r="D12" s="110"/>
      <c r="E12" s="136"/>
      <c r="F12" s="136"/>
      <c r="G12" s="136"/>
      <c r="H12" s="110"/>
      <c r="I12" s="110"/>
    </row>
    <row r="13" spans="1:9">
      <c r="A13" s="116"/>
      <c r="B13" s="110" t="s">
        <v>118</v>
      </c>
      <c r="C13" s="110"/>
      <c r="D13" s="110"/>
      <c r="E13" s="136"/>
      <c r="F13" s="136"/>
      <c r="G13" s="136"/>
      <c r="H13" s="110"/>
      <c r="I13" s="110"/>
    </row>
    <row r="14" spans="1:9">
      <c r="A14" s="116"/>
      <c r="B14" s="110" t="s">
        <v>137</v>
      </c>
      <c r="C14" s="110"/>
      <c r="D14" s="110"/>
      <c r="E14" s="136"/>
      <c r="F14" s="136"/>
      <c r="G14" s="136"/>
      <c r="H14" s="110"/>
      <c r="I14" s="110"/>
    </row>
    <row r="15" spans="1:9">
      <c r="A15" s="116"/>
      <c r="B15" s="110" t="s">
        <v>138</v>
      </c>
      <c r="C15" s="110"/>
      <c r="D15" s="110"/>
      <c r="E15" s="136"/>
      <c r="F15" s="136"/>
      <c r="G15" s="136"/>
      <c r="H15" s="110"/>
      <c r="I15" s="110"/>
    </row>
    <row r="16" spans="1:9">
      <c r="A16" s="116"/>
      <c r="B16" s="110" t="s">
        <v>112</v>
      </c>
      <c r="C16" s="110"/>
      <c r="D16" s="110"/>
      <c r="E16" s="136"/>
      <c r="F16" s="136"/>
      <c r="G16" s="136"/>
      <c r="H16" s="110"/>
      <c r="I16" s="110"/>
    </row>
    <row r="17" spans="1:9">
      <c r="A17" s="116"/>
      <c r="B17" s="110" t="s">
        <v>96</v>
      </c>
      <c r="C17" s="110"/>
      <c r="D17" s="110"/>
      <c r="E17" s="136"/>
      <c r="F17" s="136"/>
      <c r="G17" s="136"/>
      <c r="H17" s="110"/>
      <c r="I17" s="110"/>
    </row>
    <row r="18" spans="1:9">
      <c r="A18" s="116"/>
      <c r="B18" s="110" t="s">
        <v>97</v>
      </c>
      <c r="C18" s="110"/>
      <c r="D18" s="110"/>
      <c r="E18" s="136"/>
      <c r="F18" s="136"/>
      <c r="G18" s="136"/>
      <c r="H18" s="110"/>
      <c r="I18" s="110"/>
    </row>
    <row r="19" spans="1:9">
      <c r="A19" s="116"/>
      <c r="B19" s="110" t="s">
        <v>121</v>
      </c>
      <c r="C19" s="110"/>
      <c r="D19" s="110"/>
      <c r="E19" s="136"/>
      <c r="F19" s="136"/>
      <c r="G19" s="136"/>
      <c r="H19" s="110"/>
      <c r="I19" s="110"/>
    </row>
    <row r="20" spans="1:9">
      <c r="A20" s="116"/>
      <c r="B20" s="110" t="s">
        <v>119</v>
      </c>
      <c r="C20" s="110"/>
      <c r="D20" s="110"/>
      <c r="E20" s="136"/>
      <c r="F20" s="136"/>
      <c r="G20" s="136"/>
      <c r="H20" s="110"/>
      <c r="I20" s="110"/>
    </row>
    <row r="21" spans="1:9">
      <c r="A21" s="116"/>
      <c r="B21" s="110" t="s">
        <v>96</v>
      </c>
      <c r="C21" s="110"/>
      <c r="D21" s="110"/>
      <c r="E21" s="136"/>
      <c r="F21" s="136"/>
      <c r="G21" s="136"/>
      <c r="H21" s="110"/>
      <c r="I21" s="110"/>
    </row>
    <row r="22" spans="1:9">
      <c r="A22" s="116"/>
      <c r="B22" s="110" t="s">
        <v>62</v>
      </c>
      <c r="C22" s="110"/>
      <c r="D22" s="110"/>
      <c r="E22" s="136"/>
      <c r="F22" s="136"/>
      <c r="G22" s="136"/>
      <c r="H22" s="110"/>
      <c r="I22" s="110"/>
    </row>
    <row r="23" spans="1:9">
      <c r="A23" s="116"/>
      <c r="B23" s="110" t="s">
        <v>102</v>
      </c>
      <c r="C23" s="110"/>
      <c r="D23" s="110"/>
      <c r="E23" s="136"/>
      <c r="F23" s="136"/>
      <c r="G23" s="136"/>
      <c r="H23" s="110"/>
      <c r="I23" s="110"/>
    </row>
    <row r="24" spans="1:9">
      <c r="A24" s="116"/>
      <c r="B24" s="110" t="s">
        <v>123</v>
      </c>
      <c r="C24" s="110"/>
      <c r="D24" s="110"/>
      <c r="E24" s="136"/>
      <c r="F24" s="136"/>
      <c r="G24" s="136"/>
      <c r="H24" s="110"/>
      <c r="I24" s="110"/>
    </row>
    <row r="25" spans="1:9">
      <c r="A25" s="116"/>
      <c r="B25" s="136" t="s">
        <v>113</v>
      </c>
      <c r="C25" s="110"/>
      <c r="D25" s="110"/>
      <c r="E25" s="136"/>
      <c r="F25" s="136"/>
      <c r="G25" s="136"/>
      <c r="H25" s="110"/>
      <c r="I25" s="110"/>
    </row>
    <row r="26" spans="1:9">
      <c r="A26" s="116"/>
      <c r="B26" s="136" t="s">
        <v>103</v>
      </c>
      <c r="C26" s="110"/>
      <c r="D26" s="110"/>
      <c r="E26" s="136"/>
      <c r="F26" s="136"/>
      <c r="G26" s="136"/>
      <c r="H26" s="110"/>
      <c r="I26" s="110"/>
    </row>
    <row r="27" spans="1:9">
      <c r="A27" s="116"/>
      <c r="B27" s="136" t="s">
        <v>104</v>
      </c>
      <c r="C27" s="110"/>
      <c r="D27" s="110"/>
      <c r="E27" s="136"/>
      <c r="F27" s="136"/>
      <c r="G27" s="136"/>
      <c r="H27" s="110"/>
      <c r="I27" s="110"/>
    </row>
    <row r="28" spans="1:9">
      <c r="A28" s="116"/>
      <c r="B28" s="110" t="s">
        <v>108</v>
      </c>
      <c r="C28" s="110"/>
      <c r="D28" s="110"/>
      <c r="E28" s="136"/>
      <c r="F28" s="136"/>
      <c r="G28" s="136"/>
      <c r="H28" s="110"/>
      <c r="I28" s="110"/>
    </row>
    <row r="29" spans="1:9">
      <c r="A29" s="116"/>
      <c r="B29" s="110" t="s">
        <v>139</v>
      </c>
      <c r="C29" s="110"/>
      <c r="D29" s="110"/>
      <c r="E29" s="136"/>
      <c r="F29" s="136"/>
      <c r="G29" s="136"/>
      <c r="H29" s="110"/>
      <c r="I29" s="110"/>
    </row>
    <row r="30" spans="1:9">
      <c r="A30" s="116"/>
      <c r="B30" s="110" t="s">
        <v>122</v>
      </c>
      <c r="C30" s="110"/>
      <c r="D30" s="110"/>
      <c r="E30" s="136"/>
      <c r="F30" s="136"/>
      <c r="G30" s="136"/>
      <c r="H30" s="110"/>
      <c r="I30" s="110"/>
    </row>
    <row r="31" spans="1:9">
      <c r="A31" s="116"/>
      <c r="B31" s="110" t="s">
        <v>46</v>
      </c>
      <c r="C31" s="110" t="s">
        <v>105</v>
      </c>
      <c r="D31" s="110">
        <v>1</v>
      </c>
      <c r="E31" s="137">
        <f>0.1*E7</f>
        <v>28164</v>
      </c>
      <c r="F31" s="136"/>
      <c r="G31" s="137"/>
      <c r="H31" s="110"/>
      <c r="I31" s="110"/>
    </row>
    <row r="32" spans="1:9">
      <c r="A32" s="116"/>
      <c r="B32" s="110"/>
      <c r="C32" s="110"/>
      <c r="D32" s="110"/>
      <c r="E32" s="136"/>
      <c r="F32" s="136"/>
      <c r="G32" s="136"/>
      <c r="H32" s="110"/>
      <c r="I32" s="110"/>
    </row>
    <row r="33" spans="1:9">
      <c r="A33" s="116" t="s">
        <v>79</v>
      </c>
      <c r="B33" s="110" t="s">
        <v>140</v>
      </c>
      <c r="C33" s="110" t="s">
        <v>105</v>
      </c>
      <c r="D33" s="110">
        <v>1</v>
      </c>
      <c r="E33" s="137">
        <v>69349</v>
      </c>
      <c r="F33" s="137"/>
      <c r="G33" s="110"/>
      <c r="H33" s="110"/>
      <c r="I33" s="110"/>
    </row>
    <row r="34" spans="1:9">
      <c r="A34" s="116"/>
      <c r="B34" s="110" t="s">
        <v>141</v>
      </c>
      <c r="C34" s="110"/>
      <c r="D34" s="110"/>
      <c r="E34" s="137"/>
      <c r="F34" s="137"/>
      <c r="G34" s="110"/>
      <c r="H34" s="110"/>
      <c r="I34" s="110"/>
    </row>
    <row r="35" spans="1:9">
      <c r="A35" s="116"/>
      <c r="B35" s="110" t="s">
        <v>62</v>
      </c>
      <c r="C35" s="110"/>
      <c r="D35" s="110"/>
      <c r="E35" s="136"/>
      <c r="F35" s="136"/>
      <c r="G35" s="136"/>
      <c r="H35" s="110"/>
      <c r="I35" s="110"/>
    </row>
    <row r="36" spans="1:9">
      <c r="A36" s="116"/>
      <c r="B36" s="110" t="s">
        <v>124</v>
      </c>
      <c r="C36" s="110"/>
      <c r="D36" s="110"/>
      <c r="E36" s="136"/>
      <c r="F36" s="136"/>
      <c r="G36" s="136"/>
      <c r="H36" s="110"/>
      <c r="I36" s="110"/>
    </row>
    <row r="37" spans="1:9">
      <c r="A37" s="116"/>
      <c r="B37" s="110" t="s">
        <v>125</v>
      </c>
      <c r="C37" s="110"/>
      <c r="D37" s="110"/>
      <c r="E37" s="136"/>
      <c r="F37" s="136"/>
      <c r="G37" s="136"/>
      <c r="H37" s="110"/>
      <c r="I37" s="110"/>
    </row>
    <row r="38" spans="1:9">
      <c r="A38" s="116"/>
      <c r="B38" s="136" t="s">
        <v>142</v>
      </c>
      <c r="C38" s="110"/>
      <c r="D38" s="110"/>
      <c r="E38" s="136"/>
      <c r="F38" s="136"/>
      <c r="G38" s="136"/>
      <c r="H38" s="110"/>
      <c r="I38" s="110"/>
    </row>
    <row r="39" spans="1:9">
      <c r="A39" s="116"/>
      <c r="B39" s="110" t="s">
        <v>46</v>
      </c>
      <c r="C39" s="110" t="s">
        <v>105</v>
      </c>
      <c r="D39" s="110">
        <v>1</v>
      </c>
      <c r="E39" s="137">
        <f>0.15*E33</f>
        <v>10402.35</v>
      </c>
      <c r="F39" s="110"/>
      <c r="G39" s="137"/>
      <c r="H39" s="110"/>
      <c r="I39" s="110"/>
    </row>
    <row r="40" spans="1:9">
      <c r="A40" s="116"/>
      <c r="B40" s="110"/>
      <c r="C40" s="110"/>
      <c r="D40" s="110"/>
      <c r="E40" s="110"/>
      <c r="F40" s="110"/>
      <c r="G40" s="110"/>
      <c r="H40" s="110"/>
      <c r="I40" s="110"/>
    </row>
    <row r="41" spans="1:9">
      <c r="A41" s="116" t="s">
        <v>80</v>
      </c>
      <c r="B41" s="110" t="s">
        <v>146</v>
      </c>
      <c r="C41" s="110" t="s">
        <v>127</v>
      </c>
      <c r="D41" s="110">
        <v>25</v>
      </c>
      <c r="E41" s="110">
        <v>950</v>
      </c>
      <c r="F41" s="137"/>
      <c r="G41" s="110"/>
      <c r="H41" s="110">
        <v>200</v>
      </c>
      <c r="I41" s="112">
        <f xml:space="preserve"> D41*H41</f>
        <v>5000</v>
      </c>
    </row>
    <row r="42" spans="1:9">
      <c r="A42" s="116"/>
      <c r="B42" s="110" t="s">
        <v>126</v>
      </c>
      <c r="C42" s="110"/>
      <c r="D42" s="110"/>
      <c r="E42" s="110"/>
      <c r="F42" s="137"/>
      <c r="G42" s="110"/>
      <c r="H42" s="110"/>
      <c r="I42" s="112"/>
    </row>
    <row r="43" spans="1:9">
      <c r="A43" s="116"/>
      <c r="B43" s="110" t="s">
        <v>46</v>
      </c>
      <c r="C43" s="110" t="s">
        <v>127</v>
      </c>
      <c r="D43" s="110">
        <v>25</v>
      </c>
      <c r="E43" s="137">
        <f>0.2*E41</f>
        <v>190</v>
      </c>
      <c r="F43" s="110"/>
      <c r="G43" s="137"/>
      <c r="H43" s="110"/>
      <c r="I43" s="110"/>
    </row>
    <row r="44" spans="1:9">
      <c r="A44" s="116"/>
      <c r="B44" s="110"/>
      <c r="C44" s="110"/>
      <c r="D44" s="110"/>
      <c r="E44" s="112"/>
      <c r="F44" s="110"/>
      <c r="G44" s="112"/>
      <c r="H44" s="110"/>
      <c r="I44" s="110"/>
    </row>
    <row r="45" spans="1:9">
      <c r="A45" s="116" t="s">
        <v>81</v>
      </c>
      <c r="B45" s="110" t="s">
        <v>143</v>
      </c>
      <c r="C45" s="110" t="s">
        <v>105</v>
      </c>
      <c r="D45" s="110">
        <v>1</v>
      </c>
      <c r="E45" s="137">
        <v>20840</v>
      </c>
      <c r="F45" s="137"/>
      <c r="G45" s="112"/>
      <c r="H45" s="110"/>
      <c r="I45" s="110"/>
    </row>
    <row r="46" spans="1:9">
      <c r="A46" s="116"/>
      <c r="B46" s="110" t="s">
        <v>144</v>
      </c>
      <c r="C46" s="110"/>
      <c r="D46" s="110"/>
      <c r="E46" s="112"/>
      <c r="F46" s="110"/>
      <c r="G46" s="112"/>
      <c r="H46" s="110"/>
      <c r="I46" s="110"/>
    </row>
    <row r="47" spans="1:9">
      <c r="A47" s="116"/>
      <c r="B47" s="110" t="s">
        <v>145</v>
      </c>
      <c r="C47" s="110"/>
      <c r="D47" s="110"/>
      <c r="E47" s="112"/>
      <c r="F47" s="110"/>
      <c r="G47" s="112"/>
      <c r="H47" s="110"/>
      <c r="I47" s="110"/>
    </row>
    <row r="48" spans="1:9">
      <c r="A48" s="116"/>
      <c r="B48" s="110" t="s">
        <v>46</v>
      </c>
      <c r="C48" s="110" t="s">
        <v>105</v>
      </c>
      <c r="D48" s="110">
        <v>1</v>
      </c>
      <c r="E48" s="137">
        <f>0.15*E45</f>
        <v>3126</v>
      </c>
      <c r="F48" s="110"/>
      <c r="G48" s="137"/>
      <c r="H48" s="110"/>
      <c r="I48" s="110"/>
    </row>
    <row r="49" spans="1:9">
      <c r="A49" s="116"/>
      <c r="B49" s="110"/>
      <c r="C49" s="110"/>
      <c r="D49" s="110"/>
      <c r="E49" s="112"/>
      <c r="F49" s="110"/>
      <c r="G49" s="112"/>
      <c r="H49" s="110"/>
      <c r="I49" s="110"/>
    </row>
    <row r="50" spans="1:9">
      <c r="A50" s="116" t="s">
        <v>82</v>
      </c>
      <c r="B50" s="110" t="s">
        <v>147</v>
      </c>
      <c r="C50" s="110" t="s">
        <v>127</v>
      </c>
      <c r="D50" s="110">
        <v>8</v>
      </c>
      <c r="E50" s="110">
        <v>850</v>
      </c>
      <c r="F50" s="137"/>
      <c r="G50" s="110"/>
      <c r="H50" s="110">
        <v>200</v>
      </c>
      <c r="I50" s="112">
        <f xml:space="preserve"> D50*H50</f>
        <v>1600</v>
      </c>
    </row>
    <row r="51" spans="1:9">
      <c r="A51" s="116"/>
      <c r="B51" s="110" t="s">
        <v>126</v>
      </c>
      <c r="C51" s="110"/>
      <c r="D51" s="110"/>
      <c r="E51" s="110"/>
      <c r="F51" s="137"/>
      <c r="G51" s="110"/>
      <c r="H51" s="110"/>
      <c r="I51" s="112"/>
    </row>
    <row r="52" spans="1:9">
      <c r="A52" s="116"/>
      <c r="B52" s="110" t="s">
        <v>46</v>
      </c>
      <c r="C52" s="110" t="s">
        <v>127</v>
      </c>
      <c r="D52" s="110">
        <v>8</v>
      </c>
      <c r="E52" s="137">
        <f>0.2*E50</f>
        <v>170</v>
      </c>
      <c r="F52" s="110"/>
      <c r="G52" s="137"/>
      <c r="H52" s="110"/>
      <c r="I52" s="110"/>
    </row>
    <row r="53" spans="1:9">
      <c r="A53" s="116"/>
      <c r="B53" s="110"/>
      <c r="C53" s="110"/>
      <c r="D53" s="110"/>
      <c r="E53" s="112"/>
      <c r="F53" s="110"/>
      <c r="G53" s="112"/>
      <c r="H53" s="110"/>
      <c r="I53" s="110"/>
    </row>
    <row r="54" spans="1:9">
      <c r="A54" s="116" t="s">
        <v>83</v>
      </c>
      <c r="B54" s="110" t="s">
        <v>149</v>
      </c>
      <c r="C54" s="110" t="s">
        <v>61</v>
      </c>
      <c r="D54" s="110">
        <v>1</v>
      </c>
      <c r="E54" s="110">
        <v>4807</v>
      </c>
      <c r="F54" s="137"/>
      <c r="G54" s="110"/>
      <c r="H54" s="110">
        <v>200</v>
      </c>
      <c r="I54" s="112">
        <f xml:space="preserve"> D54*H54</f>
        <v>200</v>
      </c>
    </row>
    <row r="55" spans="1:9">
      <c r="A55" s="116"/>
      <c r="B55" s="110" t="s">
        <v>148</v>
      </c>
      <c r="C55" s="110"/>
      <c r="D55" s="110"/>
      <c r="E55" s="110"/>
      <c r="F55" s="137"/>
      <c r="G55" s="110"/>
      <c r="H55" s="110"/>
      <c r="I55" s="112"/>
    </row>
    <row r="56" spans="1:9">
      <c r="A56" s="116"/>
      <c r="B56" s="110" t="s">
        <v>46</v>
      </c>
      <c r="C56" s="110" t="s">
        <v>61</v>
      </c>
      <c r="D56" s="110">
        <v>1</v>
      </c>
      <c r="E56" s="137">
        <f>0.1*E54</f>
        <v>480.70000000000005</v>
      </c>
      <c r="F56" s="110"/>
      <c r="G56" s="137"/>
      <c r="H56" s="110"/>
      <c r="I56" s="110"/>
    </row>
    <row r="57" spans="1:9">
      <c r="A57" s="116"/>
      <c r="B57" s="110"/>
      <c r="C57" s="110"/>
      <c r="D57" s="110"/>
      <c r="E57" s="112"/>
      <c r="F57" s="110"/>
      <c r="G57" s="112"/>
      <c r="H57" s="110"/>
      <c r="I57" s="110"/>
    </row>
    <row r="58" spans="1:9">
      <c r="A58" s="116" t="s">
        <v>84</v>
      </c>
      <c r="B58" s="110" t="s">
        <v>150</v>
      </c>
      <c r="C58" s="110" t="s">
        <v>61</v>
      </c>
      <c r="D58" s="110">
        <v>1</v>
      </c>
      <c r="E58" s="110">
        <v>6216</v>
      </c>
      <c r="F58" s="137"/>
      <c r="G58" s="110"/>
      <c r="H58" s="110">
        <v>200</v>
      </c>
      <c r="I58" s="112">
        <f xml:space="preserve"> D58*H58</f>
        <v>200</v>
      </c>
    </row>
    <row r="59" spans="1:9">
      <c r="A59" s="116"/>
      <c r="B59" s="110" t="s">
        <v>148</v>
      </c>
      <c r="C59" s="110"/>
      <c r="D59" s="110"/>
      <c r="E59" s="110"/>
      <c r="F59" s="137"/>
      <c r="G59" s="110"/>
      <c r="H59" s="110"/>
      <c r="I59" s="112"/>
    </row>
    <row r="60" spans="1:9">
      <c r="A60" s="116"/>
      <c r="B60" s="110" t="s">
        <v>46</v>
      </c>
      <c r="C60" s="110" t="s">
        <v>61</v>
      </c>
      <c r="D60" s="110">
        <v>1</v>
      </c>
      <c r="E60" s="137">
        <f>0.1*E58</f>
        <v>621.6</v>
      </c>
      <c r="F60" s="110"/>
      <c r="G60" s="137"/>
      <c r="H60" s="110"/>
      <c r="I60" s="110"/>
    </row>
    <row r="61" spans="1:9">
      <c r="A61" s="116"/>
      <c r="B61" s="110"/>
      <c r="C61" s="110"/>
      <c r="D61" s="110"/>
      <c r="E61" s="137"/>
      <c r="F61" s="110"/>
      <c r="G61" s="137"/>
      <c r="H61" s="110"/>
      <c r="I61" s="110"/>
    </row>
    <row r="62" spans="1:9">
      <c r="A62" s="116" t="s">
        <v>85</v>
      </c>
      <c r="B62" s="110" t="s">
        <v>152</v>
      </c>
      <c r="C62" s="110" t="s">
        <v>61</v>
      </c>
      <c r="D62" s="110">
        <v>1</v>
      </c>
      <c r="E62" s="110">
        <v>3885</v>
      </c>
      <c r="F62" s="137"/>
      <c r="G62" s="110"/>
      <c r="H62" s="110">
        <v>200</v>
      </c>
      <c r="I62" s="112">
        <f xml:space="preserve"> D62*H62</f>
        <v>200</v>
      </c>
    </row>
    <row r="63" spans="1:9">
      <c r="A63" s="116"/>
      <c r="B63" s="110" t="s">
        <v>151</v>
      </c>
      <c r="C63" s="110"/>
      <c r="D63" s="110"/>
      <c r="E63" s="110"/>
      <c r="F63" s="137"/>
      <c r="G63" s="110"/>
      <c r="H63" s="110"/>
      <c r="I63" s="112"/>
    </row>
    <row r="64" spans="1:9">
      <c r="A64" s="116"/>
      <c r="B64" s="110" t="s">
        <v>46</v>
      </c>
      <c r="C64" s="110" t="s">
        <v>61</v>
      </c>
      <c r="D64" s="110">
        <v>1</v>
      </c>
      <c r="E64" s="137">
        <f>0.1*E62</f>
        <v>388.5</v>
      </c>
      <c r="F64" s="110"/>
      <c r="G64" s="137"/>
      <c r="H64" s="110"/>
      <c r="I64" s="110"/>
    </row>
    <row r="65" spans="1:9">
      <c r="A65" s="116"/>
      <c r="B65" s="110"/>
      <c r="C65" s="110"/>
      <c r="D65" s="110"/>
      <c r="E65" s="137"/>
      <c r="F65" s="110"/>
      <c r="G65" s="137"/>
      <c r="H65" s="110"/>
      <c r="I65" s="110"/>
    </row>
    <row r="66" spans="1:9">
      <c r="A66" s="116" t="s">
        <v>86</v>
      </c>
      <c r="B66" s="110" t="s">
        <v>149</v>
      </c>
      <c r="C66" s="110" t="s">
        <v>61</v>
      </c>
      <c r="D66" s="110">
        <v>1</v>
      </c>
      <c r="E66" s="110">
        <v>3087</v>
      </c>
      <c r="F66" s="137"/>
      <c r="G66" s="110"/>
      <c r="H66" s="110">
        <v>200</v>
      </c>
      <c r="I66" s="112">
        <f xml:space="preserve"> D66*H66</f>
        <v>200</v>
      </c>
    </row>
    <row r="67" spans="1:9">
      <c r="A67" s="116"/>
      <c r="B67" s="110" t="s">
        <v>151</v>
      </c>
      <c r="C67" s="110"/>
      <c r="D67" s="110"/>
      <c r="E67" s="110"/>
      <c r="F67" s="137"/>
      <c r="G67" s="110"/>
      <c r="H67" s="110"/>
      <c r="I67" s="112"/>
    </row>
    <row r="68" spans="1:9">
      <c r="A68" s="116"/>
      <c r="B68" s="110" t="s">
        <v>46</v>
      </c>
      <c r="C68" s="110" t="s">
        <v>61</v>
      </c>
      <c r="D68" s="110">
        <v>1</v>
      </c>
      <c r="E68" s="137">
        <f>0.1*E66</f>
        <v>308.70000000000005</v>
      </c>
      <c r="F68" s="110"/>
      <c r="G68" s="137"/>
      <c r="H68" s="110"/>
      <c r="I68" s="110"/>
    </row>
    <row r="69" spans="1:9">
      <c r="A69" s="116"/>
      <c r="B69" s="110"/>
      <c r="C69" s="110"/>
      <c r="D69" s="110"/>
      <c r="E69" s="137"/>
      <c r="F69" s="110"/>
      <c r="G69" s="137"/>
      <c r="H69" s="110"/>
      <c r="I69" s="110"/>
    </row>
    <row r="70" spans="1:9">
      <c r="A70" s="116" t="s">
        <v>110</v>
      </c>
      <c r="B70" s="110" t="s">
        <v>153</v>
      </c>
      <c r="C70" s="110" t="s">
        <v>61</v>
      </c>
      <c r="D70" s="110">
        <v>2</v>
      </c>
      <c r="E70" s="110">
        <v>1670</v>
      </c>
      <c r="F70" s="137"/>
      <c r="G70" s="110"/>
      <c r="H70" s="110">
        <v>200</v>
      </c>
      <c r="I70" s="112">
        <f xml:space="preserve"> D70*H70</f>
        <v>400</v>
      </c>
    </row>
    <row r="71" spans="1:9">
      <c r="A71" s="116"/>
      <c r="B71" s="110" t="s">
        <v>154</v>
      </c>
      <c r="C71" s="110"/>
      <c r="D71" s="110"/>
      <c r="E71" s="110"/>
      <c r="F71" s="137"/>
      <c r="G71" s="110"/>
      <c r="H71" s="110"/>
      <c r="I71" s="112"/>
    </row>
    <row r="72" spans="1:9">
      <c r="A72" s="116"/>
      <c r="B72" s="110" t="s">
        <v>46</v>
      </c>
      <c r="C72" s="110" t="s">
        <v>61</v>
      </c>
      <c r="D72" s="110">
        <v>2</v>
      </c>
      <c r="E72" s="137">
        <f>0.2*E70</f>
        <v>334</v>
      </c>
      <c r="F72" s="110"/>
      <c r="G72" s="137"/>
      <c r="H72" s="110"/>
      <c r="I72" s="110"/>
    </row>
    <row r="73" spans="1:9">
      <c r="A73" s="116"/>
      <c r="B73" s="110"/>
      <c r="C73" s="110"/>
      <c r="D73" s="110"/>
      <c r="E73" s="112"/>
      <c r="F73" s="110"/>
      <c r="G73" s="112"/>
      <c r="H73" s="110"/>
      <c r="I73" s="110"/>
    </row>
    <row r="74" spans="1:9">
      <c r="A74" s="116" t="s">
        <v>114</v>
      </c>
      <c r="B74" s="110" t="s">
        <v>155</v>
      </c>
      <c r="C74" s="110" t="s">
        <v>61</v>
      </c>
      <c r="D74" s="110">
        <v>1</v>
      </c>
      <c r="E74" s="110">
        <v>4096</v>
      </c>
      <c r="F74" s="137"/>
      <c r="G74" s="110"/>
      <c r="H74" s="110">
        <v>200</v>
      </c>
      <c r="I74" s="112">
        <f xml:space="preserve"> D74*H74</f>
        <v>200</v>
      </c>
    </row>
    <row r="75" spans="1:9">
      <c r="A75" s="116"/>
      <c r="B75" s="110" t="s">
        <v>46</v>
      </c>
      <c r="C75" s="110" t="s">
        <v>61</v>
      </c>
      <c r="D75" s="110">
        <v>1</v>
      </c>
      <c r="E75" s="137">
        <f>0.1*E74</f>
        <v>409.6</v>
      </c>
      <c r="F75" s="110"/>
      <c r="G75" s="137"/>
      <c r="H75" s="110"/>
      <c r="I75" s="110"/>
    </row>
    <row r="76" spans="1:9">
      <c r="A76" s="116"/>
      <c r="B76" s="110"/>
      <c r="C76" s="110"/>
      <c r="D76" s="110"/>
      <c r="E76" s="137"/>
      <c r="F76" s="110"/>
      <c r="G76" s="137"/>
      <c r="H76" s="110"/>
      <c r="I76" s="110"/>
    </row>
    <row r="77" spans="1:9">
      <c r="A77" s="116" t="s">
        <v>131</v>
      </c>
      <c r="B77" s="110" t="s">
        <v>156</v>
      </c>
      <c r="C77" s="110" t="s">
        <v>61</v>
      </c>
      <c r="D77" s="110">
        <v>1</v>
      </c>
      <c r="E77" s="110">
        <v>1974</v>
      </c>
      <c r="F77" s="137"/>
      <c r="G77" s="110"/>
      <c r="H77" s="110">
        <v>200</v>
      </c>
      <c r="I77" s="112">
        <f xml:space="preserve"> D77*H77</f>
        <v>200</v>
      </c>
    </row>
    <row r="78" spans="1:9">
      <c r="A78" s="116"/>
      <c r="B78" s="110" t="s">
        <v>46</v>
      </c>
      <c r="C78" s="110" t="s">
        <v>61</v>
      </c>
      <c r="D78" s="110">
        <v>1</v>
      </c>
      <c r="E78" s="137">
        <f>0.1*E77</f>
        <v>197.4</v>
      </c>
      <c r="F78" s="110"/>
      <c r="G78" s="137"/>
      <c r="H78" s="110"/>
      <c r="I78" s="110"/>
    </row>
    <row r="79" spans="1:9">
      <c r="A79" s="116"/>
      <c r="B79" s="110"/>
      <c r="C79" s="110"/>
      <c r="D79" s="110"/>
      <c r="E79" s="137"/>
      <c r="F79" s="110"/>
      <c r="G79" s="137"/>
      <c r="H79" s="110"/>
      <c r="I79" s="110"/>
    </row>
    <row r="80" spans="1:9">
      <c r="A80" s="116" t="s">
        <v>132</v>
      </c>
      <c r="B80" s="110" t="s">
        <v>157</v>
      </c>
      <c r="C80" s="110" t="s">
        <v>61</v>
      </c>
      <c r="D80" s="110">
        <v>3</v>
      </c>
      <c r="E80" s="112">
        <v>968</v>
      </c>
      <c r="F80" s="137"/>
      <c r="G80" s="110"/>
      <c r="H80" s="110">
        <v>200</v>
      </c>
      <c r="I80" s="112">
        <f xml:space="preserve"> D80*H80</f>
        <v>600</v>
      </c>
    </row>
    <row r="81" spans="1:9">
      <c r="A81" s="116"/>
      <c r="B81" s="110" t="s">
        <v>46</v>
      </c>
      <c r="C81" s="110" t="s">
        <v>61</v>
      </c>
      <c r="D81" s="110">
        <v>3</v>
      </c>
      <c r="E81" s="137">
        <f>0.2*E80</f>
        <v>193.60000000000002</v>
      </c>
      <c r="F81" s="110"/>
      <c r="G81" s="137"/>
      <c r="H81" s="110"/>
      <c r="I81" s="110"/>
    </row>
    <row r="82" spans="1:9">
      <c r="A82" s="116"/>
      <c r="B82" s="110"/>
      <c r="C82" s="110"/>
      <c r="D82" s="110"/>
      <c r="E82" s="112"/>
      <c r="F82" s="110"/>
      <c r="G82" s="112"/>
      <c r="H82" s="110"/>
      <c r="I82" s="110"/>
    </row>
    <row r="83" spans="1:9">
      <c r="A83" s="116" t="s">
        <v>159</v>
      </c>
      <c r="B83" s="110" t="s">
        <v>158</v>
      </c>
      <c r="C83" s="110" t="s">
        <v>61</v>
      </c>
      <c r="D83" s="110">
        <v>1</v>
      </c>
      <c r="E83" s="112">
        <v>1127</v>
      </c>
      <c r="F83" s="137"/>
      <c r="G83" s="110"/>
      <c r="H83" s="110">
        <v>200</v>
      </c>
      <c r="I83" s="112">
        <f xml:space="preserve"> D83*H83</f>
        <v>200</v>
      </c>
    </row>
    <row r="84" spans="1:9">
      <c r="A84" s="116"/>
      <c r="B84" s="110" t="s">
        <v>46</v>
      </c>
      <c r="C84" s="110" t="s">
        <v>61</v>
      </c>
      <c r="D84" s="110">
        <v>1</v>
      </c>
      <c r="E84" s="137">
        <f>0.2*E83</f>
        <v>225.4</v>
      </c>
      <c r="F84" s="110"/>
      <c r="G84" s="137"/>
      <c r="H84" s="110"/>
      <c r="I84" s="110"/>
    </row>
    <row r="85" spans="1:9">
      <c r="A85" s="116"/>
      <c r="B85" s="110"/>
      <c r="C85" s="110"/>
      <c r="D85" s="110"/>
      <c r="E85" s="137"/>
      <c r="F85" s="110"/>
      <c r="G85" s="137"/>
      <c r="H85" s="110"/>
      <c r="I85" s="110"/>
    </row>
    <row r="86" spans="1:9">
      <c r="A86" s="116" t="s">
        <v>160</v>
      </c>
      <c r="B86" s="110" t="s">
        <v>161</v>
      </c>
      <c r="C86" s="110" t="s">
        <v>61</v>
      </c>
      <c r="D86" s="110">
        <v>2</v>
      </c>
      <c r="E86" s="112">
        <v>22832</v>
      </c>
      <c r="F86" s="137"/>
      <c r="G86" s="110"/>
      <c r="H86" s="110">
        <v>200</v>
      </c>
      <c r="I86" s="112">
        <f xml:space="preserve"> D86*H86</f>
        <v>400</v>
      </c>
    </row>
    <row r="87" spans="1:9">
      <c r="A87" s="116"/>
      <c r="B87" s="110" t="s">
        <v>46</v>
      </c>
      <c r="C87" s="110" t="s">
        <v>61</v>
      </c>
      <c r="D87" s="110">
        <v>2</v>
      </c>
      <c r="E87" s="137">
        <f>0.2*E86</f>
        <v>4566.4000000000005</v>
      </c>
      <c r="F87" s="110"/>
      <c r="G87" s="137"/>
      <c r="H87" s="110"/>
      <c r="I87" s="110"/>
    </row>
    <row r="88" spans="1:9">
      <c r="A88" s="116"/>
      <c r="B88" s="110"/>
      <c r="C88" s="110"/>
      <c r="D88" s="110"/>
      <c r="E88" s="137"/>
      <c r="F88" s="110"/>
      <c r="G88" s="137"/>
      <c r="H88" s="110"/>
      <c r="I88" s="110"/>
    </row>
    <row r="89" spans="1:9">
      <c r="A89" s="116" t="s">
        <v>162</v>
      </c>
      <c r="B89" s="110" t="s">
        <v>101</v>
      </c>
      <c r="C89" s="110"/>
      <c r="D89" s="110"/>
      <c r="E89" s="112"/>
      <c r="G89" s="112"/>
      <c r="H89" s="110"/>
      <c r="I89" s="110"/>
    </row>
    <row r="90" spans="1:9">
      <c r="A90" s="116"/>
      <c r="B90" s="110"/>
      <c r="C90" s="110"/>
      <c r="D90" s="110"/>
      <c r="E90" s="112"/>
      <c r="G90" s="112"/>
      <c r="H90" s="110"/>
      <c r="I90" s="110"/>
    </row>
    <row r="91" spans="1:9">
      <c r="A91" s="116" t="s">
        <v>98</v>
      </c>
      <c r="B91" s="110" t="s">
        <v>163</v>
      </c>
      <c r="C91" s="110"/>
      <c r="D91" s="110"/>
      <c r="E91" s="112"/>
      <c r="G91" s="112"/>
      <c r="H91" s="110"/>
      <c r="I91" s="110"/>
    </row>
    <row r="92" spans="1:9">
      <c r="A92" s="116"/>
      <c r="B92" s="110" t="s">
        <v>99</v>
      </c>
      <c r="C92" s="110" t="s">
        <v>100</v>
      </c>
      <c r="D92" s="110">
        <v>14</v>
      </c>
      <c r="E92" s="110">
        <v>420</v>
      </c>
      <c r="F92" s="137"/>
      <c r="G92" s="110"/>
      <c r="H92" s="110">
        <v>12</v>
      </c>
      <c r="I92" s="112">
        <f xml:space="preserve"> D92*H92</f>
        <v>168</v>
      </c>
    </row>
    <row r="93" spans="1:9">
      <c r="A93" s="116"/>
      <c r="B93" s="110" t="s">
        <v>109</v>
      </c>
      <c r="C93" s="110" t="s">
        <v>100</v>
      </c>
      <c r="D93" s="110">
        <v>26</v>
      </c>
      <c r="E93" s="110">
        <v>600</v>
      </c>
      <c r="F93" s="137"/>
      <c r="G93" s="137"/>
      <c r="H93" s="110"/>
      <c r="I93" s="112"/>
    </row>
    <row r="94" spans="1:9">
      <c r="A94" s="116"/>
      <c r="B94" s="110" t="s">
        <v>46</v>
      </c>
      <c r="C94" s="110" t="s">
        <v>105</v>
      </c>
      <c r="D94" s="110">
        <v>1</v>
      </c>
      <c r="E94" s="112"/>
      <c r="G94" s="137"/>
      <c r="H94" s="110"/>
      <c r="I94" s="110"/>
    </row>
    <row r="95" spans="1:9">
      <c r="A95" s="116"/>
      <c r="B95" s="110"/>
      <c r="C95" s="110"/>
      <c r="D95" s="110"/>
      <c r="E95" s="112"/>
      <c r="G95" s="112"/>
      <c r="H95" s="110"/>
      <c r="I95" s="110"/>
    </row>
    <row r="96" spans="1:9">
      <c r="A96" s="116" t="s">
        <v>87</v>
      </c>
      <c r="B96" s="110" t="s">
        <v>164</v>
      </c>
      <c r="C96" s="110"/>
      <c r="D96" s="110"/>
      <c r="E96" s="112"/>
      <c r="G96" s="112"/>
      <c r="H96" s="110"/>
      <c r="I96" s="110"/>
    </row>
    <row r="97" spans="1:9">
      <c r="A97" s="116"/>
      <c r="B97" s="110" t="s">
        <v>99</v>
      </c>
      <c r="C97" s="110" t="s">
        <v>100</v>
      </c>
      <c r="D97" s="110">
        <v>16</v>
      </c>
      <c r="E97" s="110">
        <v>850</v>
      </c>
      <c r="F97" s="137"/>
      <c r="G97" s="110"/>
      <c r="H97" s="110">
        <v>12</v>
      </c>
      <c r="I97" s="112">
        <f xml:space="preserve"> D97*H97</f>
        <v>192</v>
      </c>
    </row>
    <row r="98" spans="1:9">
      <c r="A98" s="116"/>
      <c r="B98" s="110" t="s">
        <v>109</v>
      </c>
      <c r="C98" s="110" t="s">
        <v>100</v>
      </c>
      <c r="D98" s="110">
        <v>22</v>
      </c>
      <c r="E98" s="110">
        <v>1000</v>
      </c>
      <c r="F98" s="137"/>
      <c r="G98" s="137"/>
      <c r="H98" s="110"/>
      <c r="I98" s="112"/>
    </row>
    <row r="99" spans="1:9">
      <c r="A99" s="116"/>
      <c r="B99" s="110" t="s">
        <v>46</v>
      </c>
      <c r="C99" s="110" t="s">
        <v>105</v>
      </c>
      <c r="D99" s="110">
        <v>1</v>
      </c>
      <c r="E99" s="112"/>
      <c r="G99" s="137"/>
      <c r="H99" s="110"/>
      <c r="I99" s="110"/>
    </row>
    <row r="100" spans="1:9">
      <c r="A100" s="116"/>
      <c r="B100" s="110"/>
      <c r="C100" s="110"/>
      <c r="D100" s="110"/>
      <c r="E100" s="112"/>
      <c r="G100" s="112"/>
      <c r="H100" s="110"/>
      <c r="I100" s="110"/>
    </row>
    <row r="101" spans="1:9">
      <c r="A101" s="116" t="s">
        <v>128</v>
      </c>
      <c r="B101" s="110" t="s">
        <v>165</v>
      </c>
      <c r="C101" s="110"/>
      <c r="D101" s="110"/>
      <c r="E101" s="112"/>
      <c r="G101" s="112"/>
      <c r="H101" s="110"/>
      <c r="I101" s="110"/>
    </row>
    <row r="102" spans="1:9">
      <c r="A102" s="116"/>
      <c r="B102" s="110" t="s">
        <v>166</v>
      </c>
      <c r="C102" s="110" t="s">
        <v>127</v>
      </c>
      <c r="D102" s="110">
        <v>3</v>
      </c>
      <c r="E102" s="110">
        <v>439</v>
      </c>
      <c r="F102" s="137"/>
      <c r="G102" s="110"/>
      <c r="H102" s="110">
        <v>12</v>
      </c>
      <c r="I102" s="112">
        <f xml:space="preserve"> D102*H102</f>
        <v>36</v>
      </c>
    </row>
    <row r="103" spans="1:9">
      <c r="A103" s="116"/>
      <c r="B103" s="110" t="s">
        <v>46</v>
      </c>
      <c r="C103" s="110" t="s">
        <v>127</v>
      </c>
      <c r="D103" s="110">
        <v>3</v>
      </c>
      <c r="E103" s="112"/>
      <c r="G103" s="137"/>
      <c r="H103" s="110"/>
      <c r="I103" s="110"/>
    </row>
    <row r="104" spans="1:9">
      <c r="A104" s="116"/>
      <c r="B104" s="110"/>
      <c r="C104" s="110"/>
      <c r="D104" s="110"/>
      <c r="E104" s="112"/>
      <c r="G104" s="137"/>
      <c r="H104" s="110"/>
      <c r="I104" s="110"/>
    </row>
    <row r="105" spans="1:9">
      <c r="A105" s="116"/>
      <c r="B105" s="119" t="s">
        <v>74</v>
      </c>
      <c r="C105" s="119"/>
      <c r="D105" s="119"/>
      <c r="E105" s="119"/>
      <c r="F105" s="120">
        <f>SUM(F8:F103,F7)</f>
        <v>0</v>
      </c>
      <c r="G105" s="120">
        <f>SUM(G9:G103)</f>
        <v>0</v>
      </c>
      <c r="H105" s="119"/>
      <c r="I105" s="120">
        <f>SUM(I7:I100)</f>
        <v>9960</v>
      </c>
    </row>
    <row r="106" spans="1:9">
      <c r="A106" s="116"/>
      <c r="B106" s="122"/>
      <c r="C106" s="122"/>
      <c r="D106" s="122"/>
      <c r="E106" s="122"/>
      <c r="F106" s="123"/>
      <c r="G106" s="123"/>
      <c r="H106" s="122"/>
      <c r="I106" s="123"/>
    </row>
    <row r="107" spans="1:9">
      <c r="A107" s="116"/>
      <c r="B107" s="111" t="s">
        <v>63</v>
      </c>
      <c r="C107" s="110"/>
      <c r="D107" s="110"/>
      <c r="E107" s="110"/>
      <c r="F107" s="110"/>
      <c r="G107" s="110"/>
      <c r="H107" s="110"/>
      <c r="I107" s="110"/>
    </row>
    <row r="108" spans="1:9">
      <c r="A108" s="116"/>
      <c r="B108" s="110"/>
      <c r="C108" s="110"/>
      <c r="D108" s="110"/>
      <c r="E108" s="110"/>
      <c r="F108" s="110"/>
      <c r="G108" s="110"/>
      <c r="H108" s="110"/>
      <c r="I108" s="110"/>
    </row>
    <row r="109" spans="1:9">
      <c r="A109" s="116"/>
      <c r="B109" s="110" t="s">
        <v>64</v>
      </c>
      <c r="C109" s="110" t="s">
        <v>47</v>
      </c>
      <c r="D109" s="110">
        <v>15</v>
      </c>
      <c r="E109" s="110">
        <v>90</v>
      </c>
      <c r="F109" s="137"/>
      <c r="G109" s="110"/>
      <c r="H109" s="110">
        <v>1</v>
      </c>
      <c r="I109" s="112">
        <f xml:space="preserve"> D109*H109</f>
        <v>15</v>
      </c>
    </row>
    <row r="110" spans="1:9">
      <c r="A110" s="116"/>
      <c r="B110" s="110" t="s">
        <v>65</v>
      </c>
      <c r="C110" s="110" t="s">
        <v>47</v>
      </c>
      <c r="D110" s="110">
        <v>15</v>
      </c>
      <c r="E110" s="110">
        <v>90</v>
      </c>
      <c r="F110" s="110"/>
      <c r="G110" s="112"/>
      <c r="H110" s="110"/>
      <c r="I110" s="110"/>
    </row>
    <row r="111" spans="1:9">
      <c r="A111" s="116"/>
      <c r="B111" s="110" t="s">
        <v>66</v>
      </c>
      <c r="C111" s="110" t="s">
        <v>47</v>
      </c>
      <c r="D111" s="110">
        <v>15</v>
      </c>
      <c r="E111" s="110">
        <v>90</v>
      </c>
      <c r="F111" s="110"/>
      <c r="G111" s="112"/>
      <c r="H111" s="110"/>
      <c r="I111" s="110"/>
    </row>
    <row r="112" spans="1:9">
      <c r="A112" s="116"/>
      <c r="B112" s="110" t="s">
        <v>67</v>
      </c>
      <c r="C112" s="110" t="s">
        <v>47</v>
      </c>
      <c r="D112" s="110">
        <v>13</v>
      </c>
      <c r="E112" s="110">
        <v>90</v>
      </c>
      <c r="F112" s="137"/>
      <c r="G112" s="110"/>
      <c r="H112" s="110">
        <v>1</v>
      </c>
      <c r="I112" s="112">
        <f xml:space="preserve"> D112*H112</f>
        <v>13</v>
      </c>
    </row>
    <row r="113" spans="1:9">
      <c r="A113" s="116"/>
      <c r="B113" s="110" t="s">
        <v>68</v>
      </c>
      <c r="C113" s="110" t="s">
        <v>47</v>
      </c>
      <c r="D113" s="110">
        <v>7</v>
      </c>
      <c r="E113" s="110">
        <v>60</v>
      </c>
      <c r="F113" s="137"/>
      <c r="G113" s="110"/>
      <c r="H113" s="110">
        <v>1</v>
      </c>
      <c r="I113" s="112">
        <f xml:space="preserve"> D113*H113</f>
        <v>7</v>
      </c>
    </row>
    <row r="114" spans="1:9">
      <c r="A114" s="116"/>
      <c r="B114" s="110"/>
      <c r="C114" s="110"/>
      <c r="D114" s="110"/>
      <c r="E114" s="110"/>
      <c r="F114" s="113"/>
      <c r="G114" s="113"/>
      <c r="H114" s="113"/>
      <c r="I114" s="113"/>
    </row>
    <row r="115" spans="1:9">
      <c r="A115" s="116"/>
      <c r="B115" s="114" t="s">
        <v>106</v>
      </c>
      <c r="C115" s="114"/>
      <c r="D115" s="114"/>
      <c r="E115" s="114"/>
      <c r="F115" s="115">
        <f>SUM(F109:F113)</f>
        <v>0</v>
      </c>
      <c r="G115" s="115">
        <f>SUM(G110:G114)</f>
        <v>0</v>
      </c>
      <c r="H115" s="114"/>
      <c r="I115" s="115">
        <f>SUM((I109:I113))</f>
        <v>35</v>
      </c>
    </row>
    <row r="116" spans="1:9">
      <c r="A116" s="116"/>
      <c r="B116" s="114"/>
      <c r="C116" s="114"/>
      <c r="D116" s="114"/>
      <c r="E116" s="114"/>
      <c r="F116" s="115"/>
      <c r="G116" s="115"/>
      <c r="H116" s="114"/>
      <c r="I116" s="114"/>
    </row>
    <row r="117" spans="1:9" s="126" customFormat="1" ht="12">
      <c r="A117" s="124"/>
      <c r="B117" s="125" t="s">
        <v>88</v>
      </c>
      <c r="E117" s="127"/>
      <c r="F117" s="127"/>
      <c r="G117" s="128"/>
      <c r="H117" s="129"/>
      <c r="I117" s="129"/>
    </row>
    <row r="118" spans="1:9" s="126" customFormat="1" ht="12">
      <c r="A118" s="124"/>
      <c r="B118" s="130"/>
      <c r="E118" s="127"/>
      <c r="F118" s="127"/>
      <c r="G118" s="128"/>
      <c r="H118" s="129"/>
      <c r="I118" s="129"/>
    </row>
    <row r="119" spans="1:9" s="126" customFormat="1" ht="12">
      <c r="A119" s="131"/>
      <c r="B119" s="132" t="s">
        <v>89</v>
      </c>
      <c r="C119" s="133"/>
      <c r="D119" s="133"/>
      <c r="E119" s="134"/>
      <c r="F119" s="134"/>
      <c r="G119" s="134"/>
      <c r="H119" s="135"/>
      <c r="I119" s="135"/>
    </row>
    <row r="120" spans="1:9" s="126" customFormat="1" ht="12">
      <c r="A120" s="131"/>
      <c r="B120" s="132" t="s">
        <v>129</v>
      </c>
      <c r="C120" s="133"/>
      <c r="D120" s="133"/>
      <c r="E120" s="134"/>
      <c r="F120" s="134"/>
      <c r="G120" s="134"/>
      <c r="H120" s="135"/>
      <c r="I120" s="135"/>
    </row>
    <row r="121" spans="1:9" s="126" customFormat="1" ht="13.5">
      <c r="A121" s="131"/>
      <c r="B121" s="132" t="s">
        <v>90</v>
      </c>
      <c r="C121" s="126" t="s">
        <v>93</v>
      </c>
      <c r="D121" s="133">
        <v>0</v>
      </c>
      <c r="E121" s="134">
        <v>550</v>
      </c>
      <c r="F121" s="137">
        <f>E121*D121</f>
        <v>0</v>
      </c>
      <c r="H121" s="110">
        <v>5</v>
      </c>
      <c r="I121" s="112">
        <f>H121*D121</f>
        <v>0</v>
      </c>
    </row>
    <row r="122" spans="1:9" s="126" customFormat="1" ht="13.5">
      <c r="A122" s="131"/>
      <c r="B122" s="132" t="s">
        <v>91</v>
      </c>
      <c r="C122" s="126" t="s">
        <v>93</v>
      </c>
      <c r="D122" s="133">
        <v>0</v>
      </c>
      <c r="E122" s="134">
        <v>100</v>
      </c>
      <c r="F122" s="134"/>
      <c r="G122" s="112">
        <f>E122*D122</f>
        <v>0</v>
      </c>
      <c r="H122" s="135"/>
      <c r="I122" s="135"/>
    </row>
    <row r="123" spans="1:9" s="126" customFormat="1" ht="12">
      <c r="A123" s="131"/>
      <c r="B123" s="132"/>
      <c r="D123" s="133"/>
      <c r="E123" s="134"/>
      <c r="F123" s="134"/>
      <c r="G123" s="127"/>
      <c r="H123" s="135"/>
      <c r="I123" s="135"/>
    </row>
    <row r="124" spans="1:9" s="126" customFormat="1" ht="12">
      <c r="A124" s="124"/>
      <c r="B124" s="130" t="s">
        <v>92</v>
      </c>
      <c r="E124" s="127"/>
      <c r="F124" s="120">
        <f t="shared" ref="F124:G124" si="0">SUM(F121:F123)</f>
        <v>0</v>
      </c>
      <c r="G124" s="120">
        <f t="shared" si="0"/>
        <v>0</v>
      </c>
      <c r="H124" s="129"/>
      <c r="I124" s="129">
        <f>SUM(I120:I123)</f>
        <v>0</v>
      </c>
    </row>
    <row r="125" spans="1:9" s="126" customFormat="1" ht="12">
      <c r="A125" s="124"/>
      <c r="B125" s="130"/>
      <c r="E125" s="127"/>
      <c r="F125" s="127"/>
      <c r="G125" s="128"/>
      <c r="H125" s="129"/>
      <c r="I125" s="129"/>
    </row>
    <row r="126" spans="1:9" s="110" customFormat="1" ht="12">
      <c r="A126" s="116"/>
      <c r="B126" s="111" t="s">
        <v>30</v>
      </c>
    </row>
    <row r="127" spans="1:9" s="110" customFormat="1" ht="12">
      <c r="A127" s="116"/>
    </row>
    <row r="128" spans="1:9" s="110" customFormat="1" ht="12">
      <c r="A128" s="116"/>
      <c r="B128" s="110" t="s">
        <v>69</v>
      </c>
      <c r="C128" s="110" t="s">
        <v>70</v>
      </c>
      <c r="D128" s="110">
        <v>10</v>
      </c>
      <c r="E128" s="110">
        <v>350</v>
      </c>
      <c r="G128" s="112"/>
    </row>
    <row r="129" spans="1:9" s="110" customFormat="1" ht="12">
      <c r="A129" s="116"/>
      <c r="B129" s="110" t="s">
        <v>71</v>
      </c>
    </row>
    <row r="130" spans="1:9" s="110" customFormat="1" ht="12">
      <c r="A130" s="116"/>
      <c r="B130" s="110" t="s">
        <v>130</v>
      </c>
      <c r="C130" s="110" t="s">
        <v>105</v>
      </c>
      <c r="D130" s="110">
        <v>1</v>
      </c>
      <c r="F130" s="112"/>
      <c r="G130" s="112"/>
    </row>
    <row r="131" spans="1:9" s="110" customFormat="1" ht="12">
      <c r="A131" s="116"/>
      <c r="B131" s="110" t="s">
        <v>72</v>
      </c>
      <c r="C131" s="110" t="s">
        <v>105</v>
      </c>
      <c r="D131" s="110">
        <v>1</v>
      </c>
      <c r="E131" s="115"/>
      <c r="F131" s="112"/>
      <c r="G131" s="112"/>
    </row>
    <row r="132" spans="1:9" s="110" customFormat="1" ht="12">
      <c r="A132" s="116"/>
      <c r="B132" s="110" t="s">
        <v>73</v>
      </c>
      <c r="C132" s="110" t="s">
        <v>105</v>
      </c>
      <c r="D132" s="110">
        <v>1</v>
      </c>
      <c r="E132" s="115"/>
      <c r="G132" s="112"/>
    </row>
    <row r="133" spans="1:9" s="110" customFormat="1" ht="12">
      <c r="A133" s="116"/>
      <c r="B133" s="110" t="s">
        <v>171</v>
      </c>
      <c r="C133" s="110" t="s">
        <v>105</v>
      </c>
      <c r="D133" s="110">
        <v>1</v>
      </c>
      <c r="E133" s="115"/>
      <c r="G133" s="112"/>
    </row>
    <row r="134" spans="1:9" s="110" customFormat="1" ht="12">
      <c r="A134" s="116"/>
      <c r="B134" s="110" t="s">
        <v>172</v>
      </c>
      <c r="E134" s="115"/>
      <c r="G134" s="112"/>
    </row>
    <row r="135" spans="1:9" s="110" customFormat="1" ht="12">
      <c r="A135" s="116"/>
      <c r="B135" s="110" t="s">
        <v>167</v>
      </c>
      <c r="C135" s="110" t="s">
        <v>105</v>
      </c>
      <c r="D135" s="110">
        <v>1</v>
      </c>
      <c r="E135" s="115"/>
      <c r="G135" s="112"/>
      <c r="H135" s="113"/>
      <c r="I135" s="113"/>
    </row>
    <row r="136" spans="1:9" s="110" customFormat="1" ht="12">
      <c r="A136" s="116"/>
      <c r="B136" s="110" t="s">
        <v>168</v>
      </c>
      <c r="C136" s="110" t="s">
        <v>170</v>
      </c>
      <c r="D136" s="110">
        <v>1</v>
      </c>
      <c r="E136" s="115"/>
      <c r="G136" s="112"/>
      <c r="H136" s="140"/>
      <c r="I136" s="140"/>
    </row>
    <row r="137" spans="1:9" s="110" customFormat="1" ht="12">
      <c r="A137" s="116"/>
      <c r="B137" s="110" t="s">
        <v>169</v>
      </c>
      <c r="E137" s="115"/>
      <c r="G137" s="112"/>
      <c r="H137" s="140"/>
      <c r="I137" s="140"/>
    </row>
    <row r="138" spans="1:9" s="110" customFormat="1" ht="12">
      <c r="A138" s="116"/>
      <c r="B138" s="110" t="s">
        <v>173</v>
      </c>
      <c r="C138" s="110" t="s">
        <v>105</v>
      </c>
      <c r="D138" s="110">
        <v>1</v>
      </c>
      <c r="E138" s="115"/>
      <c r="G138" s="112"/>
      <c r="H138" s="140"/>
      <c r="I138" s="140"/>
    </row>
    <row r="139" spans="1:9" s="110" customFormat="1" ht="12">
      <c r="A139" s="116"/>
      <c r="E139" s="115"/>
      <c r="G139" s="112"/>
      <c r="H139" s="140"/>
      <c r="I139" s="140"/>
    </row>
    <row r="140" spans="1:9" s="110" customFormat="1" ht="12">
      <c r="A140" s="116"/>
      <c r="E140" s="115"/>
      <c r="G140" s="112"/>
      <c r="H140" s="140"/>
      <c r="I140" s="140"/>
    </row>
    <row r="141" spans="1:9" s="110" customFormat="1" ht="12">
      <c r="A141" s="116"/>
      <c r="B141" s="130" t="s">
        <v>30</v>
      </c>
      <c r="C141" s="126"/>
      <c r="D141" s="126"/>
      <c r="E141" s="127"/>
      <c r="F141" s="120"/>
      <c r="G141" s="120">
        <f>SUM(G128:G138)</f>
        <v>0</v>
      </c>
    </row>
    <row r="142" spans="1:9" s="110" customFormat="1" ht="12">
      <c r="A142" s="116"/>
      <c r="B142" s="114"/>
      <c r="C142" s="114"/>
      <c r="D142" s="114"/>
      <c r="E142" s="114"/>
      <c r="F142" s="114"/>
      <c r="G142" s="115"/>
    </row>
    <row r="143" spans="1:9" s="110" customFormat="1" ht="12">
      <c r="A143" s="116"/>
      <c r="B143" s="139" t="s">
        <v>94</v>
      </c>
      <c r="F143" s="138"/>
      <c r="G143" s="115">
        <f>SUM(G141,G124,F124,F115,G115,G105,F105)</f>
        <v>0</v>
      </c>
      <c r="I143" s="115" t="e">
        <f>SUM(I124,I115,#REF!,#REF!,I105)</f>
        <v>#REF!</v>
      </c>
    </row>
    <row r="144" spans="1:9" s="110" customFormat="1" ht="12">
      <c r="A144" s="116"/>
      <c r="G144" s="115"/>
    </row>
    <row r="145" spans="1:7">
      <c r="A145" s="117"/>
    </row>
    <row r="146" spans="1:7">
      <c r="A146" s="117"/>
    </row>
    <row r="147" spans="1:7">
      <c r="A147" s="117"/>
    </row>
    <row r="148" spans="1:7">
      <c r="A148" s="117"/>
    </row>
    <row r="149" spans="1:7">
      <c r="A149" s="117"/>
    </row>
    <row r="151" spans="1:7">
      <c r="G151" s="112"/>
    </row>
  </sheetData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&amp;CSoupis prací
Vzduchotechnika</oddHeader>
    <oddFooter xml:space="preserve">&amp;C&amp;P+2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Rozpočet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Rozpočet!Názvy_tisku</vt:lpstr>
      <vt:lpstr>Objednatel</vt:lpstr>
      <vt:lpstr>'Krycí list'!Oblast_tisku</vt:lpstr>
      <vt:lpstr>Rozpočet!Oblast_tisku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Placha</cp:lastModifiedBy>
  <cp:lastPrinted>2018-04-25T07:14:19Z</cp:lastPrinted>
  <dcterms:created xsi:type="dcterms:W3CDTF">2012-12-20T15:07:11Z</dcterms:created>
  <dcterms:modified xsi:type="dcterms:W3CDTF">2021-06-14T11:01:00Z</dcterms:modified>
</cp:coreProperties>
</file>