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AJUN\"/>
    </mc:Choice>
  </mc:AlternateContent>
  <bookViews>
    <workbookView xWindow="0" yWindow="0" windowWidth="0" windowHeight="0"/>
  </bookViews>
  <sheets>
    <sheet name="Rekapitulácia stavby" sheetId="1" r:id="rId1"/>
    <sheet name="01 - SO 01 Materská škôlka " sheetId="2" r:id="rId2"/>
    <sheet name="02 - SO 02 Kanalizačná pr..." sheetId="3" r:id="rId3"/>
    <sheet name="03 - SO 03 Vodovodná príp..." sheetId="4" r:id="rId4"/>
    <sheet name="04 - SO 04 NN prípojka " sheetId="5" r:id="rId5"/>
    <sheet name="05 - SO 05 Plynova prípoj...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'01 - SO 01 Materská škôlka '!$C$167:$K$675</definedName>
    <definedName name="_xlnm.Print_Area" localSheetId="1">'01 - SO 01 Materská škôlka '!$C$4:$J$76,'01 - SO 01 Materská škôlka '!$C$82:$J$149,'01 - SO 01 Materská škôlka '!$C$155:$J$675</definedName>
    <definedName name="_xlnm.Print_Titles" localSheetId="1">'01 - SO 01 Materská škôlka '!$167:$167</definedName>
    <definedName name="_xlnm._FilterDatabase" localSheetId="2" hidden="1">'02 - SO 02 Kanalizačná pr...'!$C$133:$K$187</definedName>
    <definedName name="_xlnm.Print_Area" localSheetId="2">'02 - SO 02 Kanalizačná pr...'!$C$4:$J$76,'02 - SO 02 Kanalizačná pr...'!$C$82:$J$115,'02 - SO 02 Kanalizačná pr...'!$C$121:$J$187</definedName>
    <definedName name="_xlnm.Print_Titles" localSheetId="2">'02 - SO 02 Kanalizačná pr...'!$133:$133</definedName>
    <definedName name="_xlnm._FilterDatabase" localSheetId="3" hidden="1">'03 - SO 03 Vodovodná príp...'!$C$129:$K$153</definedName>
    <definedName name="_xlnm.Print_Area" localSheetId="3">'03 - SO 03 Vodovodná príp...'!$C$4:$J$76,'03 - SO 03 Vodovodná príp...'!$C$82:$J$111,'03 - SO 03 Vodovodná príp...'!$C$117:$J$153</definedName>
    <definedName name="_xlnm.Print_Titles" localSheetId="3">'03 - SO 03 Vodovodná príp...'!$129:$129</definedName>
    <definedName name="_xlnm._FilterDatabase" localSheetId="4" hidden="1">'04 - SO 04 NN prípojka '!$C$127:$K$143</definedName>
    <definedName name="_xlnm.Print_Area" localSheetId="4">'04 - SO 04 NN prípojka '!$C$4:$J$76,'04 - SO 04 NN prípojka '!$C$82:$J$109,'04 - SO 04 NN prípojka '!$C$115:$J$143</definedName>
    <definedName name="_xlnm.Print_Titles" localSheetId="4">'04 - SO 04 NN prípojka '!$127:$127</definedName>
    <definedName name="_xlnm._FilterDatabase" localSheetId="5" hidden="1">'05 - SO 05 Plynova prípoj...'!$C$133:$K$174</definedName>
    <definedName name="_xlnm.Print_Area" localSheetId="5">'05 - SO 05 Plynova prípoj...'!$C$4:$J$76,'05 - SO 05 Plynova prípoj...'!$C$82:$J$115,'05 - SO 05 Plynova prípoj...'!$C$121:$J$174</definedName>
    <definedName name="_xlnm.Print_Titles" localSheetId="5">'05 - SO 05 Plynova prípoj...'!$133:$133</definedName>
  </definedNames>
  <calcPr/>
</workbook>
</file>

<file path=xl/calcChain.xml><?xml version="1.0" encoding="utf-8"?>
<calcChain xmlns="http://schemas.openxmlformats.org/spreadsheetml/2006/main">
  <c i="6" l="1" r="J39"/>
  <c r="J38"/>
  <c i="1" r="AY99"/>
  <c i="6" r="J37"/>
  <c i="1" r="AX99"/>
  <c i="6"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T156"/>
  <c r="R157"/>
  <c r="R156"/>
  <c r="P157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30"/>
  <c r="F128"/>
  <c r="E126"/>
  <c r="BI113"/>
  <c r="BH113"/>
  <c r="BG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F91"/>
  <c r="F89"/>
  <c r="E87"/>
  <c r="J24"/>
  <c r="E24"/>
  <c r="J131"/>
  <c r="J23"/>
  <c r="J21"/>
  <c r="E21"/>
  <c r="J130"/>
  <c r="J20"/>
  <c r="J18"/>
  <c r="E18"/>
  <c r="F131"/>
  <c r="J17"/>
  <c r="J12"/>
  <c r="J128"/>
  <c r="E7"/>
  <c r="E124"/>
  <c i="5" r="J39"/>
  <c r="J38"/>
  <c i="1" r="AY98"/>
  <c i="5" r="J37"/>
  <c i="1" r="AX98"/>
  <c i="5"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125"/>
  <c r="J23"/>
  <c r="J21"/>
  <c r="E21"/>
  <c r="J124"/>
  <c r="J20"/>
  <c r="J18"/>
  <c r="E18"/>
  <c r="F92"/>
  <c r="J17"/>
  <c r="J12"/>
  <c r="J122"/>
  <c r="E7"/>
  <c r="E118"/>
  <c i="4" r="J39"/>
  <c r="J38"/>
  <c i="1" r="AY97"/>
  <c i="4" r="J37"/>
  <c i="1" r="AX97"/>
  <c i="4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/>
  <c r="J23"/>
  <c r="J21"/>
  <c r="E21"/>
  <c r="J126"/>
  <c r="J20"/>
  <c r="J18"/>
  <c r="E18"/>
  <c r="F92"/>
  <c r="J17"/>
  <c r="J12"/>
  <c r="J124"/>
  <c r="E7"/>
  <c r="E120"/>
  <c i="3" r="J39"/>
  <c r="J38"/>
  <c i="1" r="AY96"/>
  <c i="3" r="J37"/>
  <c i="1" r="AX96"/>
  <c i="3"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T177"/>
  <c r="R178"/>
  <c r="R177"/>
  <c r="P178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30"/>
  <c r="F128"/>
  <c r="E126"/>
  <c r="BI113"/>
  <c r="BH113"/>
  <c r="BG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F91"/>
  <c r="F89"/>
  <c r="E87"/>
  <c r="J24"/>
  <c r="E24"/>
  <c r="J131"/>
  <c r="J23"/>
  <c r="J21"/>
  <c r="E21"/>
  <c r="J130"/>
  <c r="J20"/>
  <c r="J18"/>
  <c r="E18"/>
  <c r="F131"/>
  <c r="J17"/>
  <c r="J12"/>
  <c r="J128"/>
  <c r="E7"/>
  <c r="E124"/>
  <c i="2" r="J39"/>
  <c r="J38"/>
  <c i="1" r="AY95"/>
  <c i="2" r="J37"/>
  <c i="1" r="AX95"/>
  <c i="2" r="BI675"/>
  <c r="BH675"/>
  <c r="BG675"/>
  <c r="BE675"/>
  <c r="T675"/>
  <c r="T674"/>
  <c r="R675"/>
  <c r="R674"/>
  <c r="P675"/>
  <c r="P674"/>
  <c r="BI673"/>
  <c r="BH673"/>
  <c r="BG673"/>
  <c r="BE673"/>
  <c r="T673"/>
  <c r="R673"/>
  <c r="P673"/>
  <c r="BI672"/>
  <c r="BH672"/>
  <c r="BG672"/>
  <c r="BE672"/>
  <c r="T672"/>
  <c r="R672"/>
  <c r="P672"/>
  <c r="BI671"/>
  <c r="BH671"/>
  <c r="BG671"/>
  <c r="BE671"/>
  <c r="T671"/>
  <c r="R671"/>
  <c r="P671"/>
  <c r="BI670"/>
  <c r="BH670"/>
  <c r="BG670"/>
  <c r="BE670"/>
  <c r="T670"/>
  <c r="R670"/>
  <c r="P670"/>
  <c r="BI669"/>
  <c r="BH669"/>
  <c r="BG669"/>
  <c r="BE669"/>
  <c r="T669"/>
  <c r="R669"/>
  <c r="P669"/>
  <c r="BI668"/>
  <c r="BH668"/>
  <c r="BG668"/>
  <c r="BE668"/>
  <c r="T668"/>
  <c r="R668"/>
  <c r="P668"/>
  <c r="BI667"/>
  <c r="BH667"/>
  <c r="BG667"/>
  <c r="BE667"/>
  <c r="T667"/>
  <c r="R667"/>
  <c r="P667"/>
  <c r="BI666"/>
  <c r="BH666"/>
  <c r="BG666"/>
  <c r="BE666"/>
  <c r="T666"/>
  <c r="R666"/>
  <c r="P666"/>
  <c r="BI665"/>
  <c r="BH665"/>
  <c r="BG665"/>
  <c r="BE665"/>
  <c r="T665"/>
  <c r="R665"/>
  <c r="P665"/>
  <c r="BI664"/>
  <c r="BH664"/>
  <c r="BG664"/>
  <c r="BE664"/>
  <c r="T664"/>
  <c r="R664"/>
  <c r="P664"/>
  <c r="BI663"/>
  <c r="BH663"/>
  <c r="BG663"/>
  <c r="BE663"/>
  <c r="T663"/>
  <c r="R663"/>
  <c r="P663"/>
  <c r="BI662"/>
  <c r="BH662"/>
  <c r="BG662"/>
  <c r="BE662"/>
  <c r="T662"/>
  <c r="R662"/>
  <c r="P662"/>
  <c r="BI661"/>
  <c r="BH661"/>
  <c r="BG661"/>
  <c r="BE661"/>
  <c r="T661"/>
  <c r="R661"/>
  <c r="P661"/>
  <c r="BI659"/>
  <c r="BH659"/>
  <c r="BG659"/>
  <c r="BE659"/>
  <c r="T659"/>
  <c r="R659"/>
  <c r="P659"/>
  <c r="BI658"/>
  <c r="BH658"/>
  <c r="BG658"/>
  <c r="BE658"/>
  <c r="T658"/>
  <c r="R658"/>
  <c r="P658"/>
  <c r="BI657"/>
  <c r="BH657"/>
  <c r="BG657"/>
  <c r="BE657"/>
  <c r="T657"/>
  <c r="R657"/>
  <c r="P657"/>
  <c r="BI656"/>
  <c r="BH656"/>
  <c r="BG656"/>
  <c r="BE656"/>
  <c r="T656"/>
  <c r="R656"/>
  <c r="P656"/>
  <c r="BI655"/>
  <c r="BH655"/>
  <c r="BG655"/>
  <c r="BE655"/>
  <c r="T655"/>
  <c r="R655"/>
  <c r="P655"/>
  <c r="BI654"/>
  <c r="BH654"/>
  <c r="BG654"/>
  <c r="BE654"/>
  <c r="T654"/>
  <c r="R654"/>
  <c r="P654"/>
  <c r="BI653"/>
  <c r="BH653"/>
  <c r="BG653"/>
  <c r="BE653"/>
  <c r="T653"/>
  <c r="R653"/>
  <c r="P653"/>
  <c r="BI652"/>
  <c r="BH652"/>
  <c r="BG652"/>
  <c r="BE652"/>
  <c r="T652"/>
  <c r="R652"/>
  <c r="P652"/>
  <c r="BI650"/>
  <c r="BH650"/>
  <c r="BG650"/>
  <c r="BE650"/>
  <c r="T650"/>
  <c r="R650"/>
  <c r="P650"/>
  <c r="BI649"/>
  <c r="BH649"/>
  <c r="BG649"/>
  <c r="BE649"/>
  <c r="T649"/>
  <c r="R649"/>
  <c r="P649"/>
  <c r="BI648"/>
  <c r="BH648"/>
  <c r="BG648"/>
  <c r="BE648"/>
  <c r="T648"/>
  <c r="R648"/>
  <c r="P648"/>
  <c r="BI647"/>
  <c r="BH647"/>
  <c r="BG647"/>
  <c r="BE647"/>
  <c r="T647"/>
  <c r="R647"/>
  <c r="P647"/>
  <c r="BI646"/>
  <c r="BH646"/>
  <c r="BG646"/>
  <c r="BE646"/>
  <c r="T646"/>
  <c r="R646"/>
  <c r="P646"/>
  <c r="BI645"/>
  <c r="BH645"/>
  <c r="BG645"/>
  <c r="BE645"/>
  <c r="T645"/>
  <c r="R645"/>
  <c r="P645"/>
  <c r="BI644"/>
  <c r="BH644"/>
  <c r="BG644"/>
  <c r="BE644"/>
  <c r="T644"/>
  <c r="R644"/>
  <c r="P644"/>
  <c r="BI643"/>
  <c r="BH643"/>
  <c r="BG643"/>
  <c r="BE643"/>
  <c r="T643"/>
  <c r="R643"/>
  <c r="P643"/>
  <c r="BI642"/>
  <c r="BH642"/>
  <c r="BG642"/>
  <c r="BE642"/>
  <c r="T642"/>
  <c r="R642"/>
  <c r="P642"/>
  <c r="BI640"/>
  <c r="BH640"/>
  <c r="BG640"/>
  <c r="BE640"/>
  <c r="T640"/>
  <c r="R640"/>
  <c r="P640"/>
  <c r="BI639"/>
  <c r="BH639"/>
  <c r="BG639"/>
  <c r="BE639"/>
  <c r="T639"/>
  <c r="R639"/>
  <c r="P639"/>
  <c r="BI638"/>
  <c r="BH638"/>
  <c r="BG638"/>
  <c r="BE638"/>
  <c r="T638"/>
  <c r="R638"/>
  <c r="P638"/>
  <c r="BI637"/>
  <c r="BH637"/>
  <c r="BG637"/>
  <c r="BE637"/>
  <c r="T637"/>
  <c r="R637"/>
  <c r="P637"/>
  <c r="BI636"/>
  <c r="BH636"/>
  <c r="BG636"/>
  <c r="BE636"/>
  <c r="T636"/>
  <c r="R636"/>
  <c r="P636"/>
  <c r="BI634"/>
  <c r="BH634"/>
  <c r="BG634"/>
  <c r="BE634"/>
  <c r="T634"/>
  <c r="R634"/>
  <c r="P634"/>
  <c r="BI633"/>
  <c r="BH633"/>
  <c r="BG633"/>
  <c r="BE633"/>
  <c r="T633"/>
  <c r="R633"/>
  <c r="P633"/>
  <c r="BI632"/>
  <c r="BH632"/>
  <c r="BG632"/>
  <c r="BE632"/>
  <c r="T632"/>
  <c r="R632"/>
  <c r="P632"/>
  <c r="BI631"/>
  <c r="BH631"/>
  <c r="BG631"/>
  <c r="BE631"/>
  <c r="T631"/>
  <c r="R631"/>
  <c r="P631"/>
  <c r="BI630"/>
  <c r="BH630"/>
  <c r="BG630"/>
  <c r="BE630"/>
  <c r="T630"/>
  <c r="R630"/>
  <c r="P630"/>
  <c r="BI629"/>
  <c r="BH629"/>
  <c r="BG629"/>
  <c r="BE629"/>
  <c r="T629"/>
  <c r="R629"/>
  <c r="P629"/>
  <c r="BI628"/>
  <c r="BH628"/>
  <c r="BG628"/>
  <c r="BE628"/>
  <c r="T628"/>
  <c r="R628"/>
  <c r="P628"/>
  <c r="BI627"/>
  <c r="BH627"/>
  <c r="BG627"/>
  <c r="BE627"/>
  <c r="T627"/>
  <c r="R627"/>
  <c r="P627"/>
  <c r="BI625"/>
  <c r="BH625"/>
  <c r="BG625"/>
  <c r="BE625"/>
  <c r="T625"/>
  <c r="R625"/>
  <c r="P625"/>
  <c r="BI624"/>
  <c r="BH624"/>
  <c r="BG624"/>
  <c r="BE624"/>
  <c r="T624"/>
  <c r="R624"/>
  <c r="P624"/>
  <c r="BI623"/>
  <c r="BH623"/>
  <c r="BG623"/>
  <c r="BE623"/>
  <c r="T623"/>
  <c r="R623"/>
  <c r="P623"/>
  <c r="BI622"/>
  <c r="BH622"/>
  <c r="BG622"/>
  <c r="BE622"/>
  <c r="T622"/>
  <c r="R622"/>
  <c r="P622"/>
  <c r="BI621"/>
  <c r="BH621"/>
  <c r="BG621"/>
  <c r="BE621"/>
  <c r="T621"/>
  <c r="R621"/>
  <c r="P621"/>
  <c r="BI620"/>
  <c r="BH620"/>
  <c r="BG620"/>
  <c r="BE620"/>
  <c r="T620"/>
  <c r="R620"/>
  <c r="P620"/>
  <c r="BI619"/>
  <c r="BH619"/>
  <c r="BG619"/>
  <c r="BE619"/>
  <c r="T619"/>
  <c r="R619"/>
  <c r="P619"/>
  <c r="BI618"/>
  <c r="BH618"/>
  <c r="BG618"/>
  <c r="BE618"/>
  <c r="T618"/>
  <c r="R618"/>
  <c r="P618"/>
  <c r="BI617"/>
  <c r="BH617"/>
  <c r="BG617"/>
  <c r="BE617"/>
  <c r="T617"/>
  <c r="R617"/>
  <c r="P617"/>
  <c r="BI616"/>
  <c r="BH616"/>
  <c r="BG616"/>
  <c r="BE616"/>
  <c r="T616"/>
  <c r="R616"/>
  <c r="P616"/>
  <c r="BI615"/>
  <c r="BH615"/>
  <c r="BG615"/>
  <c r="BE615"/>
  <c r="T615"/>
  <c r="R615"/>
  <c r="P615"/>
  <c r="BI614"/>
  <c r="BH614"/>
  <c r="BG614"/>
  <c r="BE614"/>
  <c r="T614"/>
  <c r="R614"/>
  <c r="P614"/>
  <c r="BI613"/>
  <c r="BH613"/>
  <c r="BG613"/>
  <c r="BE613"/>
  <c r="T613"/>
  <c r="R613"/>
  <c r="P613"/>
  <c r="BI612"/>
  <c r="BH612"/>
  <c r="BG612"/>
  <c r="BE612"/>
  <c r="T612"/>
  <c r="R612"/>
  <c r="P612"/>
  <c r="BI611"/>
  <c r="BH611"/>
  <c r="BG611"/>
  <c r="BE611"/>
  <c r="T611"/>
  <c r="R611"/>
  <c r="P611"/>
  <c r="BI610"/>
  <c r="BH610"/>
  <c r="BG610"/>
  <c r="BE610"/>
  <c r="T610"/>
  <c r="R610"/>
  <c r="P610"/>
  <c r="BI609"/>
  <c r="BH609"/>
  <c r="BG609"/>
  <c r="BE609"/>
  <c r="T609"/>
  <c r="R609"/>
  <c r="P609"/>
  <c r="BI608"/>
  <c r="BH608"/>
  <c r="BG608"/>
  <c r="BE608"/>
  <c r="T608"/>
  <c r="R608"/>
  <c r="P608"/>
  <c r="BI607"/>
  <c r="BH607"/>
  <c r="BG607"/>
  <c r="BE607"/>
  <c r="T607"/>
  <c r="R607"/>
  <c r="P607"/>
  <c r="BI606"/>
  <c r="BH606"/>
  <c r="BG606"/>
  <c r="BE606"/>
  <c r="T606"/>
  <c r="R606"/>
  <c r="P606"/>
  <c r="BI605"/>
  <c r="BH605"/>
  <c r="BG605"/>
  <c r="BE605"/>
  <c r="T605"/>
  <c r="R605"/>
  <c r="P605"/>
  <c r="BI604"/>
  <c r="BH604"/>
  <c r="BG604"/>
  <c r="BE604"/>
  <c r="T604"/>
  <c r="R604"/>
  <c r="P604"/>
  <c r="BI603"/>
  <c r="BH603"/>
  <c r="BG603"/>
  <c r="BE603"/>
  <c r="T603"/>
  <c r="R603"/>
  <c r="P603"/>
  <c r="BI602"/>
  <c r="BH602"/>
  <c r="BG602"/>
  <c r="BE602"/>
  <c r="T602"/>
  <c r="R602"/>
  <c r="P602"/>
  <c r="BI601"/>
  <c r="BH601"/>
  <c r="BG601"/>
  <c r="BE601"/>
  <c r="T601"/>
  <c r="R601"/>
  <c r="P601"/>
  <c r="BI600"/>
  <c r="BH600"/>
  <c r="BG600"/>
  <c r="BE600"/>
  <c r="T600"/>
  <c r="R600"/>
  <c r="P600"/>
  <c r="BI598"/>
  <c r="BH598"/>
  <c r="BG598"/>
  <c r="BE598"/>
  <c r="T598"/>
  <c r="R598"/>
  <c r="P598"/>
  <c r="BI597"/>
  <c r="BH597"/>
  <c r="BG597"/>
  <c r="BE597"/>
  <c r="T597"/>
  <c r="R597"/>
  <c r="P597"/>
  <c r="BI596"/>
  <c r="BH596"/>
  <c r="BG596"/>
  <c r="BE596"/>
  <c r="T596"/>
  <c r="R596"/>
  <c r="P596"/>
  <c r="BI595"/>
  <c r="BH595"/>
  <c r="BG595"/>
  <c r="BE595"/>
  <c r="T595"/>
  <c r="R595"/>
  <c r="P595"/>
  <c r="BI594"/>
  <c r="BH594"/>
  <c r="BG594"/>
  <c r="BE594"/>
  <c r="T594"/>
  <c r="R594"/>
  <c r="P594"/>
  <c r="BI593"/>
  <c r="BH593"/>
  <c r="BG593"/>
  <c r="BE593"/>
  <c r="T593"/>
  <c r="R593"/>
  <c r="P593"/>
  <c r="BI592"/>
  <c r="BH592"/>
  <c r="BG592"/>
  <c r="BE592"/>
  <c r="T592"/>
  <c r="R592"/>
  <c r="P592"/>
  <c r="BI591"/>
  <c r="BH591"/>
  <c r="BG591"/>
  <c r="BE591"/>
  <c r="T591"/>
  <c r="R591"/>
  <c r="P591"/>
  <c r="BI587"/>
  <c r="BH587"/>
  <c r="BG587"/>
  <c r="BE587"/>
  <c r="T587"/>
  <c r="T586"/>
  <c r="R587"/>
  <c r="R586"/>
  <c r="P587"/>
  <c r="P586"/>
  <c r="BI585"/>
  <c r="BH585"/>
  <c r="BG585"/>
  <c r="BE585"/>
  <c r="T585"/>
  <c r="R585"/>
  <c r="P585"/>
  <c r="BI584"/>
  <c r="BH584"/>
  <c r="BG584"/>
  <c r="BE584"/>
  <c r="T584"/>
  <c r="R584"/>
  <c r="P584"/>
  <c r="BI583"/>
  <c r="BH583"/>
  <c r="BG583"/>
  <c r="BE583"/>
  <c r="T583"/>
  <c r="R583"/>
  <c r="P583"/>
  <c r="BI581"/>
  <c r="BH581"/>
  <c r="BG581"/>
  <c r="BE581"/>
  <c r="T581"/>
  <c r="R581"/>
  <c r="P581"/>
  <c r="BI580"/>
  <c r="BH580"/>
  <c r="BG580"/>
  <c r="BE580"/>
  <c r="T580"/>
  <c r="R580"/>
  <c r="P580"/>
  <c r="BI579"/>
  <c r="BH579"/>
  <c r="BG579"/>
  <c r="BE579"/>
  <c r="T579"/>
  <c r="R579"/>
  <c r="P579"/>
  <c r="BI578"/>
  <c r="BH578"/>
  <c r="BG578"/>
  <c r="BE578"/>
  <c r="T578"/>
  <c r="R578"/>
  <c r="P578"/>
  <c r="BI577"/>
  <c r="BH577"/>
  <c r="BG577"/>
  <c r="BE577"/>
  <c r="T577"/>
  <c r="R577"/>
  <c r="P577"/>
  <c r="BI576"/>
  <c r="BH576"/>
  <c r="BG576"/>
  <c r="BE576"/>
  <c r="T576"/>
  <c r="R576"/>
  <c r="P576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71"/>
  <c r="BH571"/>
  <c r="BG571"/>
  <c r="BE571"/>
  <c r="T571"/>
  <c r="R571"/>
  <c r="P571"/>
  <c r="BI569"/>
  <c r="BH569"/>
  <c r="BG569"/>
  <c r="BE569"/>
  <c r="T569"/>
  <c r="R569"/>
  <c r="P569"/>
  <c r="BI568"/>
  <c r="BH568"/>
  <c r="BG568"/>
  <c r="BE568"/>
  <c r="T568"/>
  <c r="R568"/>
  <c r="P568"/>
  <c r="BI567"/>
  <c r="BH567"/>
  <c r="BG567"/>
  <c r="BE567"/>
  <c r="T567"/>
  <c r="R567"/>
  <c r="P567"/>
  <c r="BI566"/>
  <c r="BH566"/>
  <c r="BG566"/>
  <c r="BE566"/>
  <c r="T566"/>
  <c r="R566"/>
  <c r="P566"/>
  <c r="BI565"/>
  <c r="BH565"/>
  <c r="BG565"/>
  <c r="BE565"/>
  <c r="T565"/>
  <c r="R565"/>
  <c r="P565"/>
  <c r="BI563"/>
  <c r="BH563"/>
  <c r="BG563"/>
  <c r="BE563"/>
  <c r="T563"/>
  <c r="R563"/>
  <c r="P563"/>
  <c r="BI562"/>
  <c r="BH562"/>
  <c r="BG562"/>
  <c r="BE562"/>
  <c r="T562"/>
  <c r="R562"/>
  <c r="P562"/>
  <c r="BI561"/>
  <c r="BH561"/>
  <c r="BG561"/>
  <c r="BE561"/>
  <c r="T561"/>
  <c r="R561"/>
  <c r="P561"/>
  <c r="BI560"/>
  <c r="BH560"/>
  <c r="BG560"/>
  <c r="BE560"/>
  <c r="T560"/>
  <c r="R560"/>
  <c r="P560"/>
  <c r="BI558"/>
  <c r="BH558"/>
  <c r="BG558"/>
  <c r="BE558"/>
  <c r="T558"/>
  <c r="R558"/>
  <c r="P558"/>
  <c r="BI557"/>
  <c r="BH557"/>
  <c r="BG557"/>
  <c r="BE557"/>
  <c r="T557"/>
  <c r="R557"/>
  <c r="P557"/>
  <c r="BI556"/>
  <c r="BH556"/>
  <c r="BG556"/>
  <c r="BE556"/>
  <c r="T556"/>
  <c r="R556"/>
  <c r="P556"/>
  <c r="BI555"/>
  <c r="BH555"/>
  <c r="BG555"/>
  <c r="BE555"/>
  <c r="T555"/>
  <c r="R555"/>
  <c r="P555"/>
  <c r="BI554"/>
  <c r="BH554"/>
  <c r="BG554"/>
  <c r="BE554"/>
  <c r="T554"/>
  <c r="R554"/>
  <c r="P554"/>
  <c r="BI553"/>
  <c r="BH553"/>
  <c r="BG553"/>
  <c r="BE553"/>
  <c r="T553"/>
  <c r="R553"/>
  <c r="P553"/>
  <c r="BI552"/>
  <c r="BH552"/>
  <c r="BG552"/>
  <c r="BE552"/>
  <c r="T552"/>
  <c r="R552"/>
  <c r="P552"/>
  <c r="BI551"/>
  <c r="BH551"/>
  <c r="BG551"/>
  <c r="BE551"/>
  <c r="T551"/>
  <c r="R551"/>
  <c r="P551"/>
  <c r="BI550"/>
  <c r="BH550"/>
  <c r="BG550"/>
  <c r="BE550"/>
  <c r="T550"/>
  <c r="R550"/>
  <c r="P550"/>
  <c r="BI549"/>
  <c r="BH549"/>
  <c r="BG549"/>
  <c r="BE549"/>
  <c r="T549"/>
  <c r="R549"/>
  <c r="P549"/>
  <c r="BI548"/>
  <c r="BH548"/>
  <c r="BG548"/>
  <c r="BE548"/>
  <c r="T548"/>
  <c r="R548"/>
  <c r="P548"/>
  <c r="BI547"/>
  <c r="BH547"/>
  <c r="BG547"/>
  <c r="BE547"/>
  <c r="T547"/>
  <c r="R547"/>
  <c r="P547"/>
  <c r="BI546"/>
  <c r="BH546"/>
  <c r="BG546"/>
  <c r="BE546"/>
  <c r="T546"/>
  <c r="R546"/>
  <c r="P546"/>
  <c r="BI545"/>
  <c r="BH545"/>
  <c r="BG545"/>
  <c r="BE545"/>
  <c r="T545"/>
  <c r="R545"/>
  <c r="P545"/>
  <c r="BI543"/>
  <c r="BH543"/>
  <c r="BG543"/>
  <c r="BE543"/>
  <c r="T543"/>
  <c r="R543"/>
  <c r="P543"/>
  <c r="BI542"/>
  <c r="BH542"/>
  <c r="BG542"/>
  <c r="BE542"/>
  <c r="T542"/>
  <c r="R542"/>
  <c r="P542"/>
  <c r="BI541"/>
  <c r="BH541"/>
  <c r="BG541"/>
  <c r="BE541"/>
  <c r="T541"/>
  <c r="R541"/>
  <c r="P541"/>
  <c r="BI540"/>
  <c r="BH540"/>
  <c r="BG540"/>
  <c r="BE540"/>
  <c r="T540"/>
  <c r="R540"/>
  <c r="P540"/>
  <c r="BI539"/>
  <c r="BH539"/>
  <c r="BG539"/>
  <c r="BE539"/>
  <c r="T539"/>
  <c r="R539"/>
  <c r="P539"/>
  <c r="BI538"/>
  <c r="BH538"/>
  <c r="BG538"/>
  <c r="BE538"/>
  <c r="T538"/>
  <c r="R538"/>
  <c r="P538"/>
  <c r="BI537"/>
  <c r="BH537"/>
  <c r="BG537"/>
  <c r="BE537"/>
  <c r="T537"/>
  <c r="R537"/>
  <c r="P537"/>
  <c r="BI536"/>
  <c r="BH536"/>
  <c r="BG536"/>
  <c r="BE536"/>
  <c r="T536"/>
  <c r="R536"/>
  <c r="P536"/>
  <c r="BI535"/>
  <c r="BH535"/>
  <c r="BG535"/>
  <c r="BE535"/>
  <c r="T535"/>
  <c r="R535"/>
  <c r="P535"/>
  <c r="BI534"/>
  <c r="BH534"/>
  <c r="BG534"/>
  <c r="BE534"/>
  <c r="T534"/>
  <c r="R534"/>
  <c r="P534"/>
  <c r="BI533"/>
  <c r="BH533"/>
  <c r="BG533"/>
  <c r="BE533"/>
  <c r="T533"/>
  <c r="R533"/>
  <c r="P533"/>
  <c r="BI532"/>
  <c r="BH532"/>
  <c r="BG532"/>
  <c r="BE532"/>
  <c r="T532"/>
  <c r="R532"/>
  <c r="P532"/>
  <c r="BI531"/>
  <c r="BH531"/>
  <c r="BG531"/>
  <c r="BE531"/>
  <c r="T531"/>
  <c r="R531"/>
  <c r="P531"/>
  <c r="BI530"/>
  <c r="BH530"/>
  <c r="BG530"/>
  <c r="BE530"/>
  <c r="T530"/>
  <c r="R530"/>
  <c r="P530"/>
  <c r="BI528"/>
  <c r="BH528"/>
  <c r="BG528"/>
  <c r="BE528"/>
  <c r="T528"/>
  <c r="T527"/>
  <c r="R528"/>
  <c r="R527"/>
  <c r="P528"/>
  <c r="P527"/>
  <c r="BI526"/>
  <c r="BH526"/>
  <c r="BG526"/>
  <c r="BE526"/>
  <c r="T526"/>
  <c r="R526"/>
  <c r="P526"/>
  <c r="BI525"/>
  <c r="BH525"/>
  <c r="BG525"/>
  <c r="BE525"/>
  <c r="T525"/>
  <c r="R525"/>
  <c r="P525"/>
  <c r="BI524"/>
  <c r="BH524"/>
  <c r="BG524"/>
  <c r="BE524"/>
  <c r="T524"/>
  <c r="R524"/>
  <c r="P524"/>
  <c r="BI523"/>
  <c r="BH523"/>
  <c r="BG523"/>
  <c r="BE523"/>
  <c r="T523"/>
  <c r="R523"/>
  <c r="P523"/>
  <c r="BI522"/>
  <c r="BH522"/>
  <c r="BG522"/>
  <c r="BE522"/>
  <c r="T522"/>
  <c r="R522"/>
  <c r="P522"/>
  <c r="BI521"/>
  <c r="BH521"/>
  <c r="BG521"/>
  <c r="BE521"/>
  <c r="T521"/>
  <c r="R521"/>
  <c r="P521"/>
  <c r="BI520"/>
  <c r="BH520"/>
  <c r="BG520"/>
  <c r="BE520"/>
  <c r="T520"/>
  <c r="R520"/>
  <c r="P520"/>
  <c r="BI519"/>
  <c r="BH519"/>
  <c r="BG519"/>
  <c r="BE519"/>
  <c r="T519"/>
  <c r="R519"/>
  <c r="P519"/>
  <c r="BI518"/>
  <c r="BH518"/>
  <c r="BG518"/>
  <c r="BE518"/>
  <c r="T518"/>
  <c r="R518"/>
  <c r="P518"/>
  <c r="BI517"/>
  <c r="BH517"/>
  <c r="BG517"/>
  <c r="BE517"/>
  <c r="T517"/>
  <c r="R517"/>
  <c r="P517"/>
  <c r="BI516"/>
  <c r="BH516"/>
  <c r="BG516"/>
  <c r="BE516"/>
  <c r="T516"/>
  <c r="R516"/>
  <c r="P516"/>
  <c r="BI515"/>
  <c r="BH515"/>
  <c r="BG515"/>
  <c r="BE515"/>
  <c r="T515"/>
  <c r="R515"/>
  <c r="P515"/>
  <c r="BI514"/>
  <c r="BH514"/>
  <c r="BG514"/>
  <c r="BE514"/>
  <c r="T514"/>
  <c r="R514"/>
  <c r="P514"/>
  <c r="BI513"/>
  <c r="BH513"/>
  <c r="BG513"/>
  <c r="BE513"/>
  <c r="T513"/>
  <c r="R513"/>
  <c r="P513"/>
  <c r="BI512"/>
  <c r="BH512"/>
  <c r="BG512"/>
  <c r="BE512"/>
  <c r="T512"/>
  <c r="R512"/>
  <c r="P512"/>
  <c r="BI510"/>
  <c r="BH510"/>
  <c r="BG510"/>
  <c r="BE510"/>
  <c r="T510"/>
  <c r="R510"/>
  <c r="P510"/>
  <c r="BI509"/>
  <c r="BH509"/>
  <c r="BG509"/>
  <c r="BE509"/>
  <c r="T509"/>
  <c r="R509"/>
  <c r="P509"/>
  <c r="BI508"/>
  <c r="BH508"/>
  <c r="BG508"/>
  <c r="BE508"/>
  <c r="T508"/>
  <c r="R508"/>
  <c r="P508"/>
  <c r="BI506"/>
  <c r="BH506"/>
  <c r="BG506"/>
  <c r="BE506"/>
  <c r="T506"/>
  <c r="R506"/>
  <c r="P506"/>
  <c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1"/>
  <c r="BH501"/>
  <c r="BG501"/>
  <c r="BE501"/>
  <c r="T501"/>
  <c r="R501"/>
  <c r="P501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3"/>
  <c r="BH213"/>
  <c r="BG213"/>
  <c r="BE213"/>
  <c r="T213"/>
  <c r="T212"/>
  <c r="R213"/>
  <c r="R212"/>
  <c r="P213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F164"/>
  <c r="F162"/>
  <c r="E160"/>
  <c r="BI147"/>
  <c r="BH147"/>
  <c r="BG147"/>
  <c r="BE147"/>
  <c r="BI146"/>
  <c r="BH146"/>
  <c r="BG146"/>
  <c r="BF146"/>
  <c r="BE146"/>
  <c r="BI145"/>
  <c r="BH145"/>
  <c r="BG145"/>
  <c r="BF145"/>
  <c r="BE145"/>
  <c r="BI144"/>
  <c r="BH144"/>
  <c r="BG144"/>
  <c r="BF144"/>
  <c r="BE144"/>
  <c r="BI143"/>
  <c r="BH143"/>
  <c r="BG143"/>
  <c r="BF143"/>
  <c r="BE143"/>
  <c r="BI142"/>
  <c r="BH142"/>
  <c r="BG142"/>
  <c r="BF142"/>
  <c r="BE142"/>
  <c r="F91"/>
  <c r="F89"/>
  <c r="E87"/>
  <c r="J24"/>
  <c r="E24"/>
  <c r="J165"/>
  <c r="J23"/>
  <c r="J21"/>
  <c r="E21"/>
  <c r="J164"/>
  <c r="J20"/>
  <c r="J18"/>
  <c r="E18"/>
  <c r="F92"/>
  <c r="J17"/>
  <c r="J12"/>
  <c r="J162"/>
  <c r="E7"/>
  <c r="E158"/>
  <c i="1" r="L90"/>
  <c r="AM90"/>
  <c r="AM89"/>
  <c r="L89"/>
  <c r="AM87"/>
  <c r="L87"/>
  <c r="L85"/>
  <c r="L84"/>
  <c i="6" r="J170"/>
  <c r="BK169"/>
  <c r="BK161"/>
  <c r="BK153"/>
  <c r="BK152"/>
  <c r="BK151"/>
  <c r="BK150"/>
  <c r="BK143"/>
  <c r="J140"/>
  <c r="BK139"/>
  <c r="J138"/>
  <c r="BK137"/>
  <c i="5" r="J143"/>
  <c r="BK142"/>
  <c r="J141"/>
  <c r="BK140"/>
  <c r="BK139"/>
  <c r="J138"/>
  <c r="BK137"/>
  <c r="J135"/>
  <c r="J133"/>
  <c r="BK132"/>
  <c r="BK131"/>
  <c r="J130"/>
  <c i="4" r="BK153"/>
  <c r="J152"/>
  <c r="BK151"/>
  <c r="BK150"/>
  <c r="BK149"/>
  <c r="BK148"/>
  <c r="J146"/>
  <c r="J145"/>
  <c r="BK144"/>
  <c r="J140"/>
  <c r="BK139"/>
  <c r="BK138"/>
  <c r="BK137"/>
  <c r="BK135"/>
  <c r="BK134"/>
  <c r="BK133"/>
  <c i="3" r="J187"/>
  <c r="BK186"/>
  <c r="BK185"/>
  <c r="BK184"/>
  <c r="J182"/>
  <c r="BK178"/>
  <c r="BK176"/>
  <c r="BK175"/>
  <c r="J174"/>
  <c r="J172"/>
  <c r="J171"/>
  <c r="J169"/>
  <c r="BK168"/>
  <c r="J167"/>
  <c r="BK166"/>
  <c r="J166"/>
  <c r="BK165"/>
  <c r="BK164"/>
  <c r="BK163"/>
  <c r="BK162"/>
  <c r="J161"/>
  <c r="J160"/>
  <c r="BK158"/>
  <c r="BK157"/>
  <c r="J157"/>
  <c r="J156"/>
  <c r="J154"/>
  <c r="J153"/>
  <c r="J152"/>
  <c r="J151"/>
  <c r="J150"/>
  <c r="BK149"/>
  <c r="J148"/>
  <c r="BK146"/>
  <c r="J145"/>
  <c r="J143"/>
  <c r="BK142"/>
  <c r="J141"/>
  <c r="BK140"/>
  <c r="J139"/>
  <c r="J138"/>
  <c r="BK137"/>
  <c i="2" r="J675"/>
  <c r="BK673"/>
  <c r="BK672"/>
  <c r="J671"/>
  <c r="J670"/>
  <c r="BK669"/>
  <c r="J668"/>
  <c r="BK667"/>
  <c r="BK666"/>
  <c r="BK665"/>
  <c r="J664"/>
  <c r="BK662"/>
  <c r="J662"/>
  <c r="BK661"/>
  <c r="J659"/>
  <c r="BK658"/>
  <c r="BK657"/>
  <c r="J655"/>
  <c r="J654"/>
  <c r="J653"/>
  <c r="J652"/>
  <c r="BK650"/>
  <c r="J649"/>
  <c r="J648"/>
  <c r="BK647"/>
  <c r="BK646"/>
  <c r="BK645"/>
  <c r="BK644"/>
  <c r="J643"/>
  <c r="BK642"/>
  <c r="BK640"/>
  <c r="J639"/>
  <c r="J638"/>
  <c r="BK637"/>
  <c r="J637"/>
  <c r="J634"/>
  <c r="BK633"/>
  <c r="BK632"/>
  <c r="BK631"/>
  <c r="J630"/>
  <c r="J629"/>
  <c r="J628"/>
  <c r="BK625"/>
  <c r="BK624"/>
  <c r="BK623"/>
  <c r="J622"/>
  <c r="BK621"/>
  <c r="J620"/>
  <c r="J619"/>
  <c r="J618"/>
  <c r="BK617"/>
  <c r="BK615"/>
  <c r="J614"/>
  <c r="BK612"/>
  <c r="J611"/>
  <c r="BK610"/>
  <c r="BK609"/>
  <c r="J608"/>
  <c r="J607"/>
  <c r="BK606"/>
  <c r="J605"/>
  <c r="BK604"/>
  <c r="BK603"/>
  <c r="J602"/>
  <c r="J601"/>
  <c r="BK600"/>
  <c r="BK598"/>
  <c r="J597"/>
  <c r="BK596"/>
  <c r="J595"/>
  <c r="J594"/>
  <c r="J593"/>
  <c r="BK592"/>
  <c r="J587"/>
  <c r="BK585"/>
  <c r="BK584"/>
  <c r="BK583"/>
  <c r="BK580"/>
  <c r="J579"/>
  <c r="J578"/>
  <c r="BK577"/>
  <c r="J576"/>
  <c r="J573"/>
  <c r="J572"/>
  <c r="BK569"/>
  <c r="BK568"/>
  <c r="BK567"/>
  <c r="BK566"/>
  <c r="BK565"/>
  <c r="J565"/>
  <c r="J563"/>
  <c r="J562"/>
  <c r="BK561"/>
  <c r="BK560"/>
  <c r="BK558"/>
  <c r="BK557"/>
  <c r="BK556"/>
  <c r="BK555"/>
  <c r="BK553"/>
  <c r="BK552"/>
  <c r="BK551"/>
  <c r="J550"/>
  <c r="J547"/>
  <c r="J546"/>
  <c r="BK545"/>
  <c r="J543"/>
  <c r="J542"/>
  <c r="BK541"/>
  <c r="BK539"/>
  <c r="BK538"/>
  <c r="J537"/>
  <c r="J536"/>
  <c r="BK535"/>
  <c r="BK534"/>
  <c r="J533"/>
  <c r="BK531"/>
  <c r="J530"/>
  <c r="BK528"/>
  <c r="J526"/>
  <c r="BK524"/>
  <c r="J523"/>
  <c r="J522"/>
  <c r="J520"/>
  <c r="J519"/>
  <c r="BK518"/>
  <c r="J518"/>
  <c r="BK517"/>
  <c r="J516"/>
  <c r="BK515"/>
  <c r="BK514"/>
  <c r="J513"/>
  <c r="J510"/>
  <c r="BK509"/>
  <c r="BK508"/>
  <c r="BK506"/>
  <c r="BK505"/>
  <c r="BK504"/>
  <c r="J503"/>
  <c r="J502"/>
  <c r="J501"/>
  <c r="BK500"/>
  <c r="BK499"/>
  <c r="BK498"/>
  <c r="J498"/>
  <c r="BK496"/>
  <c r="BK495"/>
  <c r="J494"/>
  <c r="BK493"/>
  <c r="BK492"/>
  <c r="J490"/>
  <c r="BK489"/>
  <c r="BK488"/>
  <c r="BK486"/>
  <c r="BK485"/>
  <c r="BK484"/>
  <c r="J484"/>
  <c r="BK483"/>
  <c r="J482"/>
  <c r="BK481"/>
  <c r="BK480"/>
  <c r="J480"/>
  <c r="BK479"/>
  <c r="BK478"/>
  <c r="J477"/>
  <c r="J475"/>
  <c r="J474"/>
  <c r="BK473"/>
  <c r="J472"/>
  <c r="BK471"/>
  <c r="J470"/>
  <c r="J469"/>
  <c r="J468"/>
  <c r="BK466"/>
  <c r="BK465"/>
  <c r="BK464"/>
  <c r="J463"/>
  <c r="BK461"/>
  <c r="BK460"/>
  <c r="BK459"/>
  <c r="BK457"/>
  <c r="BK456"/>
  <c r="BK455"/>
  <c r="BK454"/>
  <c r="J454"/>
  <c r="BK453"/>
  <c r="J453"/>
  <c r="BK452"/>
  <c r="J452"/>
  <c r="BK451"/>
  <c r="BK450"/>
  <c r="BK448"/>
  <c r="J448"/>
  <c r="J447"/>
  <c r="J446"/>
  <c r="J445"/>
  <c r="J444"/>
  <c r="J443"/>
  <c r="J442"/>
  <c r="BK441"/>
  <c r="BK440"/>
  <c r="BK439"/>
  <c r="J437"/>
  <c r="BK436"/>
  <c r="J434"/>
  <c r="BK433"/>
  <c r="J432"/>
  <c r="BK431"/>
  <c r="BK430"/>
  <c r="J429"/>
  <c r="J428"/>
  <c r="BK426"/>
  <c r="BK425"/>
  <c r="BK424"/>
  <c r="BK423"/>
  <c r="BK420"/>
  <c r="J419"/>
  <c r="BK418"/>
  <c r="BK417"/>
  <c r="BK416"/>
  <c r="BK414"/>
  <c r="J411"/>
  <c r="J410"/>
  <c r="BK409"/>
  <c r="J408"/>
  <c r="J407"/>
  <c r="J406"/>
  <c r="BK405"/>
  <c r="BK404"/>
  <c r="BK403"/>
  <c r="BK402"/>
  <c r="J402"/>
  <c r="J401"/>
  <c r="J400"/>
  <c r="J399"/>
  <c r="J398"/>
  <c r="BK397"/>
  <c r="BK395"/>
  <c r="BK394"/>
  <c r="J394"/>
  <c r="BK393"/>
  <c r="J392"/>
  <c r="J390"/>
  <c r="BK389"/>
  <c r="BK388"/>
  <c r="BK387"/>
  <c r="J386"/>
  <c r="BK385"/>
  <c r="BK384"/>
  <c r="J383"/>
  <c r="BK382"/>
  <c r="J381"/>
  <c r="BK380"/>
  <c r="BK379"/>
  <c r="J377"/>
  <c r="J375"/>
  <c r="J373"/>
  <c r="J372"/>
  <c r="BK371"/>
  <c r="BK370"/>
  <c r="J366"/>
  <c r="BK365"/>
  <c r="J364"/>
  <c r="BK363"/>
  <c r="BK362"/>
  <c r="BK360"/>
  <c r="BK359"/>
  <c r="BK358"/>
  <c r="J357"/>
  <c r="J356"/>
  <c r="J355"/>
  <c r="BK354"/>
  <c r="BK352"/>
  <c r="J352"/>
  <c r="J351"/>
  <c r="BK350"/>
  <c r="J349"/>
  <c r="J348"/>
  <c r="BK347"/>
  <c r="BK346"/>
  <c r="BK345"/>
  <c r="J344"/>
  <c r="J342"/>
  <c r="J341"/>
  <c r="J339"/>
  <c r="J336"/>
  <c r="BK333"/>
  <c r="BK332"/>
  <c r="BK331"/>
  <c r="J330"/>
  <c r="J329"/>
  <c r="BK328"/>
  <c r="J327"/>
  <c r="BK325"/>
  <c r="J324"/>
  <c r="BK322"/>
  <c r="BK321"/>
  <c r="BK320"/>
  <c r="J319"/>
  <c r="BK318"/>
  <c r="J317"/>
  <c r="BK316"/>
  <c r="J315"/>
  <c r="BK314"/>
  <c r="J314"/>
  <c r="J312"/>
  <c r="BK311"/>
  <c r="J309"/>
  <c r="BK308"/>
  <c r="BK307"/>
  <c r="BK306"/>
  <c r="BK305"/>
  <c r="J304"/>
  <c r="BK302"/>
  <c r="BK300"/>
  <c r="J298"/>
  <c r="BK297"/>
  <c r="J296"/>
  <c r="J295"/>
  <c r="BK294"/>
  <c r="BK293"/>
  <c r="BK291"/>
  <c r="BK290"/>
  <c r="BK289"/>
  <c r="J287"/>
  <c r="BK286"/>
  <c r="J285"/>
  <c r="J283"/>
  <c r="BK282"/>
  <c r="BK281"/>
  <c r="J280"/>
  <c r="BK279"/>
  <c r="BK278"/>
  <c r="BK277"/>
  <c r="BK276"/>
  <c r="BK275"/>
  <c r="J274"/>
  <c r="BK273"/>
  <c r="J271"/>
  <c r="BK270"/>
  <c r="J268"/>
  <c r="BK266"/>
  <c r="J265"/>
  <c r="J262"/>
  <c r="J261"/>
  <c r="BK260"/>
  <c r="J258"/>
  <c r="BK257"/>
  <c r="BK256"/>
  <c r="J255"/>
  <c r="BK252"/>
  <c r="J250"/>
  <c r="J249"/>
  <c r="BK248"/>
  <c r="BK247"/>
  <c r="J246"/>
  <c r="J245"/>
  <c r="BK244"/>
  <c r="J243"/>
  <c r="J242"/>
  <c r="BK241"/>
  <c r="J241"/>
  <c r="BK240"/>
  <c r="BK239"/>
  <c r="J238"/>
  <c r="BK235"/>
  <c r="J233"/>
  <c r="BK232"/>
  <c r="BK231"/>
  <c r="J229"/>
  <c r="J228"/>
  <c r="J227"/>
  <c r="J225"/>
  <c r="J223"/>
  <c r="BK222"/>
  <c r="BK221"/>
  <c r="BK220"/>
  <c r="BK219"/>
  <c r="J218"/>
  <c r="J217"/>
  <c r="J216"/>
  <c r="J213"/>
  <c r="BK211"/>
  <c r="J210"/>
  <c r="BK209"/>
  <c r="J208"/>
  <c r="J207"/>
  <c r="BK205"/>
  <c r="BK203"/>
  <c r="J202"/>
  <c r="BK201"/>
  <c r="J201"/>
  <c r="J200"/>
  <c r="BK199"/>
  <c r="BK198"/>
  <c r="J197"/>
  <c r="BK195"/>
  <c r="BK194"/>
  <c r="BK192"/>
  <c r="J190"/>
  <c r="J189"/>
  <c r="BK188"/>
  <c r="J187"/>
  <c r="J186"/>
  <c r="BK183"/>
  <c r="BK182"/>
  <c r="BK181"/>
  <c r="J180"/>
  <c r="J178"/>
  <c r="J177"/>
  <c r="BK176"/>
  <c r="BK175"/>
  <c r="BK173"/>
  <c r="BK172"/>
  <c r="J171"/>
  <c i="6" r="BK173"/>
  <c r="J169"/>
  <c r="J168"/>
  <c r="J164"/>
  <c r="BK163"/>
  <c r="J163"/>
  <c r="BK162"/>
  <c r="J162"/>
  <c r="J161"/>
  <c r="J160"/>
  <c r="J157"/>
  <c r="J155"/>
  <c r="J154"/>
  <c r="BK149"/>
  <c r="BK148"/>
  <c r="BK147"/>
  <c r="J146"/>
  <c r="BK141"/>
  <c r="BK140"/>
  <c r="BK138"/>
  <c r="J137"/>
  <c i="2" r="BK299"/>
  <c r="J297"/>
  <c r="J293"/>
  <c r="J292"/>
  <c r="J290"/>
  <c r="BK288"/>
  <c r="BK287"/>
  <c r="J286"/>
  <c r="BK284"/>
  <c r="BK283"/>
  <c r="J279"/>
  <c r="J278"/>
  <c r="J277"/>
  <c r="J276"/>
  <c r="J275"/>
  <c r="J273"/>
  <c r="BK271"/>
  <c r="BK269"/>
  <c r="BK268"/>
  <c r="J267"/>
  <c r="J264"/>
  <c r="BK263"/>
  <c r="BK262"/>
  <c r="BK261"/>
  <c r="J259"/>
  <c r="BK258"/>
  <c r="J257"/>
  <c r="J256"/>
  <c r="J253"/>
  <c r="J252"/>
  <c r="BK251"/>
  <c r="BK249"/>
  <c r="BK245"/>
  <c r="J244"/>
  <c r="BK243"/>
  <c r="BK242"/>
  <c r="J239"/>
  <c r="J237"/>
  <c r="J236"/>
  <c r="J235"/>
  <c r="J234"/>
  <c r="BK230"/>
  <c r="BK229"/>
  <c r="BK226"/>
  <c r="BK225"/>
  <c r="J222"/>
  <c r="J221"/>
  <c r="J220"/>
  <c r="J211"/>
  <c r="BK207"/>
  <c r="BK206"/>
  <c r="J203"/>
  <c r="BK197"/>
  <c r="J195"/>
  <c r="BK193"/>
  <c r="J192"/>
  <c r="BK190"/>
  <c r="BK189"/>
  <c r="J185"/>
  <c r="J184"/>
  <c r="J183"/>
  <c r="J181"/>
  <c r="BK178"/>
  <c r="BK177"/>
  <c r="BK171"/>
  <c i="1" r="AS94"/>
  <c i="6" r="J174"/>
  <c r="J173"/>
  <c r="BK172"/>
  <c r="J172"/>
  <c r="BK171"/>
  <c r="J171"/>
  <c r="BK170"/>
  <c r="BK168"/>
  <c r="BK167"/>
  <c r="J167"/>
  <c r="BK166"/>
  <c r="J166"/>
  <c r="BK165"/>
  <c r="J165"/>
  <c r="BK164"/>
  <c r="BK160"/>
  <c r="BK157"/>
  <c r="BK155"/>
  <c r="BK154"/>
  <c r="J153"/>
  <c r="J152"/>
  <c r="J151"/>
  <c r="J150"/>
  <c r="J149"/>
  <c r="J148"/>
  <c r="J147"/>
  <c r="BK146"/>
  <c r="J143"/>
  <c r="J141"/>
  <c r="J139"/>
  <c i="5" r="J142"/>
  <c r="BK141"/>
  <c r="BK138"/>
  <c r="J137"/>
  <c r="BK134"/>
  <c r="BK133"/>
  <c r="J132"/>
  <c r="BK130"/>
  <c i="4" r="J153"/>
  <c r="J151"/>
  <c r="J149"/>
  <c r="BK147"/>
  <c r="BK146"/>
  <c r="BK145"/>
  <c r="J144"/>
  <c r="BK142"/>
  <c r="J137"/>
  <c r="J136"/>
  <c r="J134"/>
  <c i="3" r="J186"/>
  <c r="BK182"/>
  <c r="BK181"/>
  <c r="J176"/>
  <c r="J175"/>
  <c r="J173"/>
  <c r="BK171"/>
  <c r="J170"/>
  <c r="BK167"/>
  <c r="J165"/>
  <c r="BK161"/>
  <c r="BK159"/>
  <c r="J159"/>
  <c r="J155"/>
  <c r="BK151"/>
  <c r="J149"/>
  <c r="J146"/>
  <c r="BK145"/>
  <c i="2" r="BK675"/>
  <c r="BK670"/>
  <c r="BK668"/>
  <c r="J667"/>
  <c r="J666"/>
  <c r="BK664"/>
  <c r="BK663"/>
  <c r="J658"/>
  <c r="J657"/>
  <c r="J656"/>
  <c r="BK654"/>
  <c r="BK653"/>
  <c r="J650"/>
  <c r="BK649"/>
  <c r="BK648"/>
  <c r="J647"/>
  <c r="J645"/>
  <c r="J644"/>
  <c r="BK639"/>
  <c r="BK638"/>
  <c r="BK636"/>
  <c r="BK634"/>
  <c r="J632"/>
  <c r="J631"/>
  <c r="BK628"/>
  <c r="BK627"/>
  <c r="J625"/>
  <c r="BK622"/>
  <c r="BK620"/>
  <c r="J617"/>
  <c r="J616"/>
  <c r="J615"/>
  <c r="BK613"/>
  <c r="BK611"/>
  <c r="J610"/>
  <c r="J609"/>
  <c r="J604"/>
  <c r="J603"/>
  <c r="BK601"/>
  <c r="J600"/>
  <c r="BK595"/>
  <c r="BK594"/>
  <c r="BK593"/>
  <c r="J592"/>
  <c r="J591"/>
  <c r="BK587"/>
  <c r="J585"/>
  <c r="J583"/>
  <c r="J581"/>
  <c r="BK579"/>
  <c r="J577"/>
  <c r="BK575"/>
  <c r="BK572"/>
  <c r="J571"/>
  <c r="J569"/>
  <c r="J566"/>
  <c r="J558"/>
  <c r="J557"/>
  <c r="J555"/>
  <c r="BK554"/>
  <c r="J552"/>
  <c r="BK550"/>
  <c r="BK549"/>
  <c r="BK548"/>
  <c r="BK546"/>
  <c r="J545"/>
  <c r="J541"/>
  <c r="J540"/>
  <c r="J539"/>
  <c r="J538"/>
  <c r="BK537"/>
  <c r="BK536"/>
  <c r="J535"/>
  <c r="J534"/>
  <c r="BK533"/>
  <c r="J532"/>
  <c r="BK530"/>
  <c r="J525"/>
  <c r="BK523"/>
  <c r="BK522"/>
  <c r="J521"/>
  <c r="BK516"/>
  <c r="J515"/>
  <c r="J514"/>
  <c r="J508"/>
  <c r="J506"/>
  <c r="J505"/>
  <c r="J504"/>
  <c r="BK501"/>
  <c r="J500"/>
  <c r="J499"/>
  <c r="J495"/>
  <c r="J493"/>
  <c r="J491"/>
  <c r="BK490"/>
  <c r="J489"/>
  <c r="J488"/>
  <c r="BK487"/>
  <c r="J485"/>
  <c r="BK482"/>
  <c r="J481"/>
  <c r="BK476"/>
  <c r="BK475"/>
  <c r="BK470"/>
  <c r="BK467"/>
  <c r="J465"/>
  <c r="J460"/>
  <c r="J458"/>
  <c r="J457"/>
  <c r="J456"/>
  <c r="J455"/>
  <c r="J451"/>
  <c r="BK449"/>
  <c r="BK445"/>
  <c r="BK444"/>
  <c r="BK443"/>
  <c r="BK442"/>
  <c r="J441"/>
  <c r="J439"/>
  <c r="J438"/>
  <c r="J436"/>
  <c r="J435"/>
  <c r="BK434"/>
  <c r="BK432"/>
  <c r="J430"/>
  <c r="BK429"/>
  <c r="BK428"/>
  <c r="J427"/>
  <c r="J425"/>
  <c r="J421"/>
  <c r="J420"/>
  <c r="BK419"/>
  <c r="J417"/>
  <c r="J416"/>
  <c r="BK415"/>
  <c r="BK413"/>
  <c r="J409"/>
  <c r="BK407"/>
  <c r="J404"/>
  <c r="J403"/>
  <c r="BK401"/>
  <c r="BK400"/>
  <c r="BK399"/>
  <c r="BK398"/>
  <c r="J397"/>
  <c r="J396"/>
  <c r="BK392"/>
  <c r="BK391"/>
  <c r="J389"/>
  <c r="J388"/>
  <c r="BK386"/>
  <c r="J385"/>
  <c r="J384"/>
  <c r="BK383"/>
  <c r="BK378"/>
  <c r="BK375"/>
  <c r="BK374"/>
  <c r="BK373"/>
  <c r="J371"/>
  <c r="BK369"/>
  <c r="J367"/>
  <c r="J365"/>
  <c r="J362"/>
  <c r="J361"/>
  <c r="J360"/>
  <c r="J359"/>
  <c r="BK357"/>
  <c r="BK356"/>
  <c r="BK355"/>
  <c r="J354"/>
  <c r="BK353"/>
  <c r="BK348"/>
  <c r="J347"/>
  <c r="BK344"/>
  <c r="J343"/>
  <c r="BK342"/>
  <c r="J340"/>
  <c r="J338"/>
  <c r="BK337"/>
  <c r="BK335"/>
  <c r="J334"/>
  <c r="J332"/>
  <c r="J331"/>
  <c r="BK330"/>
  <c r="BK329"/>
  <c r="BK327"/>
  <c r="BK326"/>
  <c r="BK324"/>
  <c r="J322"/>
  <c r="J321"/>
  <c r="J320"/>
  <c r="J318"/>
  <c r="J316"/>
  <c r="BK313"/>
  <c r="BK312"/>
  <c r="J308"/>
  <c r="J303"/>
  <c r="BK301"/>
  <c i="6" r="BK174"/>
  <c i="5" r="BK143"/>
  <c r="J140"/>
  <c r="J139"/>
  <c r="BK135"/>
  <c r="J134"/>
  <c r="J131"/>
  <c i="4" r="BK152"/>
  <c r="J150"/>
  <c r="J148"/>
  <c r="J147"/>
  <c r="J142"/>
  <c r="BK140"/>
  <c r="J139"/>
  <c r="J138"/>
  <c r="BK136"/>
  <c r="J135"/>
  <c r="J133"/>
  <c i="3" r="BK187"/>
  <c r="J185"/>
  <c r="J184"/>
  <c r="J181"/>
  <c r="J178"/>
  <c r="BK174"/>
  <c r="BK173"/>
  <c r="BK172"/>
  <c r="BK170"/>
  <c r="BK169"/>
  <c r="J168"/>
  <c r="J164"/>
  <c r="J163"/>
  <c r="J162"/>
  <c r="BK160"/>
  <c r="J158"/>
  <c r="BK156"/>
  <c r="BK155"/>
  <c r="BK154"/>
  <c r="BK153"/>
  <c r="BK152"/>
  <c r="BK150"/>
  <c r="BK148"/>
  <c r="BK143"/>
  <c r="J142"/>
  <c r="BK141"/>
  <c r="J140"/>
  <c r="BK139"/>
  <c r="BK138"/>
  <c r="J137"/>
  <c i="2" r="J673"/>
  <c r="J672"/>
  <c r="BK671"/>
  <c r="J669"/>
  <c r="J665"/>
  <c r="J663"/>
  <c r="J661"/>
  <c r="BK659"/>
  <c r="BK656"/>
  <c r="BK655"/>
  <c r="BK652"/>
  <c r="J646"/>
  <c r="BK643"/>
  <c r="J642"/>
  <c r="J640"/>
  <c r="J636"/>
  <c r="J633"/>
  <c r="BK630"/>
  <c r="BK629"/>
  <c r="J627"/>
  <c r="J624"/>
  <c r="J623"/>
  <c r="J621"/>
  <c r="BK619"/>
  <c r="BK618"/>
  <c r="BK616"/>
  <c r="BK614"/>
  <c r="J613"/>
  <c r="J612"/>
  <c r="BK608"/>
  <c r="BK607"/>
  <c r="J606"/>
  <c r="BK605"/>
  <c r="BK602"/>
  <c r="J598"/>
  <c r="BK597"/>
  <c r="J596"/>
  <c r="BK591"/>
  <c r="J584"/>
  <c r="BK581"/>
  <c r="J580"/>
  <c r="BK578"/>
  <c r="BK576"/>
  <c r="J575"/>
  <c r="BK573"/>
  <c r="BK571"/>
  <c r="J568"/>
  <c r="J567"/>
  <c r="BK563"/>
  <c r="BK562"/>
  <c r="J561"/>
  <c r="J560"/>
  <c r="J556"/>
  <c r="J554"/>
  <c r="J553"/>
  <c r="J551"/>
  <c r="J549"/>
  <c r="J548"/>
  <c r="BK547"/>
  <c r="BK543"/>
  <c r="BK542"/>
  <c r="BK540"/>
  <c r="BK532"/>
  <c r="J531"/>
  <c r="J528"/>
  <c r="BK526"/>
  <c r="BK525"/>
  <c r="J524"/>
  <c r="BK521"/>
  <c r="BK520"/>
  <c r="BK519"/>
  <c r="J517"/>
  <c r="BK513"/>
  <c r="BK512"/>
  <c r="J512"/>
  <c r="BK510"/>
  <c r="J509"/>
  <c r="BK503"/>
  <c r="BK502"/>
  <c r="J496"/>
  <c r="BK494"/>
  <c r="J492"/>
  <c r="BK491"/>
  <c r="J487"/>
  <c r="J486"/>
  <c r="J483"/>
  <c r="J479"/>
  <c r="J478"/>
  <c r="BK477"/>
  <c r="J476"/>
  <c r="BK474"/>
  <c r="J473"/>
  <c r="BK472"/>
  <c r="J471"/>
  <c r="BK469"/>
  <c r="BK468"/>
  <c r="J467"/>
  <c r="J466"/>
  <c r="J464"/>
  <c r="BK463"/>
  <c r="J461"/>
  <c r="J459"/>
  <c r="BK458"/>
  <c r="J450"/>
  <c r="J449"/>
  <c r="BK447"/>
  <c r="BK446"/>
  <c r="J440"/>
  <c r="BK438"/>
  <c r="BK437"/>
  <c r="BK435"/>
  <c r="J433"/>
  <c r="J431"/>
  <c r="BK427"/>
  <c r="J426"/>
  <c r="J424"/>
  <c r="J423"/>
  <c r="BK421"/>
  <c r="J418"/>
  <c r="J415"/>
  <c r="J414"/>
  <c r="J413"/>
  <c r="BK411"/>
  <c r="BK410"/>
  <c r="BK408"/>
  <c r="BK406"/>
  <c r="J405"/>
  <c r="BK396"/>
  <c r="J395"/>
  <c r="J393"/>
  <c r="J391"/>
  <c r="BK390"/>
  <c r="J387"/>
  <c r="J382"/>
  <c r="BK381"/>
  <c r="J380"/>
  <c r="J379"/>
  <c r="J378"/>
  <c r="BK377"/>
  <c r="J374"/>
  <c r="BK372"/>
  <c r="J370"/>
  <c r="J369"/>
  <c r="BK367"/>
  <c r="BK366"/>
  <c r="BK364"/>
  <c r="J363"/>
  <c r="BK361"/>
  <c r="J358"/>
  <c r="J353"/>
  <c r="BK351"/>
  <c r="J350"/>
  <c r="BK349"/>
  <c r="J346"/>
  <c r="J345"/>
  <c r="BK343"/>
  <c r="BK341"/>
  <c r="BK340"/>
  <c r="BK339"/>
  <c r="BK338"/>
  <c r="J337"/>
  <c r="BK336"/>
  <c r="J335"/>
  <c r="BK334"/>
  <c r="J333"/>
  <c r="J328"/>
  <c r="J326"/>
  <c r="J325"/>
  <c r="BK319"/>
  <c r="BK317"/>
  <c r="BK315"/>
  <c r="J313"/>
  <c r="J311"/>
  <c r="BK309"/>
  <c r="J307"/>
  <c r="J306"/>
  <c r="J305"/>
  <c r="BK304"/>
  <c r="BK303"/>
  <c r="J302"/>
  <c r="J301"/>
  <c r="J300"/>
  <c r="J299"/>
  <c r="BK298"/>
  <c r="BK296"/>
  <c r="BK295"/>
  <c r="J294"/>
  <c r="BK292"/>
  <c r="J291"/>
  <c r="J289"/>
  <c r="J288"/>
  <c r="BK285"/>
  <c r="J284"/>
  <c r="J282"/>
  <c r="J281"/>
  <c r="BK280"/>
  <c r="BK274"/>
  <c r="J270"/>
  <c r="J269"/>
  <c r="BK267"/>
  <c r="J266"/>
  <c r="BK265"/>
  <c r="BK264"/>
  <c r="J263"/>
  <c r="J260"/>
  <c r="BK259"/>
  <c r="BK255"/>
  <c r="BK253"/>
  <c r="J251"/>
  <c r="BK250"/>
  <c r="J248"/>
  <c r="J247"/>
  <c r="BK246"/>
  <c r="J240"/>
  <c r="BK238"/>
  <c r="BK237"/>
  <c r="BK236"/>
  <c r="BK234"/>
  <c r="BK233"/>
  <c r="J232"/>
  <c r="J231"/>
  <c r="J230"/>
  <c r="BK228"/>
  <c r="BK227"/>
  <c r="J226"/>
  <c r="BK223"/>
  <c r="J219"/>
  <c r="BK218"/>
  <c r="BK217"/>
  <c r="BK216"/>
  <c r="BK213"/>
  <c r="BK210"/>
  <c r="J209"/>
  <c r="BK208"/>
  <c r="J206"/>
  <c r="J205"/>
  <c r="BK202"/>
  <c r="BK200"/>
  <c r="J199"/>
  <c r="J198"/>
  <c r="J194"/>
  <c r="J193"/>
  <c r="J188"/>
  <c r="BK187"/>
  <c r="BK186"/>
  <c r="BK185"/>
  <c r="BK184"/>
  <c r="J182"/>
  <c r="BK180"/>
  <c r="J176"/>
  <c r="J175"/>
  <c r="J173"/>
  <c r="J172"/>
  <c l="1" r="BK174"/>
  <c r="J174"/>
  <c r="J99"/>
  <c r="BK179"/>
  <c r="J179"/>
  <c r="J100"/>
  <c r="T179"/>
  <c r="R191"/>
  <c r="T196"/>
  <c r="R204"/>
  <c r="P215"/>
  <c r="T215"/>
  <c r="R224"/>
  <c r="BK272"/>
  <c r="J272"/>
  <c r="J109"/>
  <c r="T272"/>
  <c r="R310"/>
  <c r="T323"/>
  <c r="R368"/>
  <c r="P376"/>
  <c r="BK412"/>
  <c r="J412"/>
  <c r="J114"/>
  <c r="R412"/>
  <c r="T422"/>
  <c r="T462"/>
  <c r="R497"/>
  <c r="R507"/>
  <c r="T507"/>
  <c r="R511"/>
  <c r="R529"/>
  <c r="P544"/>
  <c r="BK559"/>
  <c r="J559"/>
  <c r="J123"/>
  <c r="BK564"/>
  <c r="J564"/>
  <c r="J124"/>
  <c r="BK570"/>
  <c r="J570"/>
  <c r="J125"/>
  <c r="BK574"/>
  <c r="J574"/>
  <c r="J126"/>
  <c r="BK582"/>
  <c r="J582"/>
  <c r="J127"/>
  <c r="T582"/>
  <c r="BK590"/>
  <c r="R590"/>
  <c r="P599"/>
  <c r="BK626"/>
  <c r="J626"/>
  <c r="J133"/>
  <c r="T626"/>
  <c r="T635"/>
  <c r="T641"/>
  <c r="R651"/>
  <c r="R660"/>
  <c i="3" r="BK136"/>
  <c r="J136"/>
  <c r="J98"/>
  <c r="R136"/>
  <c r="P144"/>
  <c r="T144"/>
  <c r="R147"/>
  <c r="R180"/>
  <c r="T183"/>
  <c i="4" r="T132"/>
  <c r="T143"/>
  <c i="5" r="BK136"/>
  <c r="J136"/>
  <c r="J98"/>
  <c r="R136"/>
  <c i="6" r="BK159"/>
  <c r="BK158"/>
  <c r="J158"/>
  <c r="J103"/>
  <c i="2" r="R170"/>
  <c r="T174"/>
  <c r="R179"/>
  <c r="T191"/>
  <c r="R196"/>
  <c r="P204"/>
  <c r="BK215"/>
  <c r="P224"/>
  <c r="BK254"/>
  <c r="J254"/>
  <c r="J108"/>
  <c r="T254"/>
  <c r="R272"/>
  <c r="P310"/>
  <c r="T310"/>
  <c r="R323"/>
  <c r="P368"/>
  <c r="T368"/>
  <c r="R376"/>
  <c r="P412"/>
  <c r="T412"/>
  <c r="R422"/>
  <c r="P462"/>
  <c r="P497"/>
  <c r="BK507"/>
  <c r="J507"/>
  <c r="J118"/>
  <c r="P511"/>
  <c r="BK529"/>
  <c r="J529"/>
  <c r="J121"/>
  <c r="T529"/>
  <c r="R544"/>
  <c r="R559"/>
  <c r="R564"/>
  <c r="P570"/>
  <c r="T570"/>
  <c r="R574"/>
  <c r="P582"/>
  <c r="T590"/>
  <c r="R599"/>
  <c r="P626"/>
  <c r="BK635"/>
  <c r="J635"/>
  <c r="J134"/>
  <c r="BK641"/>
  <c r="J641"/>
  <c r="J135"/>
  <c r="BK651"/>
  <c r="J651"/>
  <c r="J136"/>
  <c r="T651"/>
  <c r="P660"/>
  <c i="3" r="T136"/>
  <c r="R144"/>
  <c r="P147"/>
  <c r="BK180"/>
  <c r="J180"/>
  <c r="J103"/>
  <c r="BK183"/>
  <c r="J183"/>
  <c r="J104"/>
  <c r="R183"/>
  <c i="4" r="R132"/>
  <c r="P143"/>
  <c i="5" r="BK129"/>
  <c r="BK128"/>
  <c r="J128"/>
  <c r="J96"/>
  <c r="T129"/>
  <c r="T136"/>
  <c i="6" r="R145"/>
  <c r="R144"/>
  <c r="P159"/>
  <c r="P158"/>
  <c r="BK136"/>
  <c r="J136"/>
  <c r="J98"/>
  <c r="P136"/>
  <c r="P135"/>
  <c r="T136"/>
  <c r="T135"/>
  <c r="P145"/>
  <c r="P144"/>
  <c r="T145"/>
  <c r="T144"/>
  <c r="R159"/>
  <c r="R158"/>
  <c i="2" r="BK170"/>
  <c r="J170"/>
  <c r="J98"/>
  <c r="P170"/>
  <c r="T170"/>
  <c r="P174"/>
  <c r="R174"/>
  <c r="P179"/>
  <c r="BK191"/>
  <c r="J191"/>
  <c r="J101"/>
  <c r="P191"/>
  <c r="BK196"/>
  <c r="J196"/>
  <c r="J102"/>
  <c r="P196"/>
  <c r="BK204"/>
  <c r="J204"/>
  <c r="J103"/>
  <c r="T204"/>
  <c r="R215"/>
  <c r="BK224"/>
  <c r="J224"/>
  <c r="J107"/>
  <c r="T224"/>
  <c r="P254"/>
  <c r="R254"/>
  <c r="P272"/>
  <c r="BK310"/>
  <c r="J310"/>
  <c r="J110"/>
  <c r="BK323"/>
  <c r="J323"/>
  <c r="J111"/>
  <c r="P323"/>
  <c r="BK368"/>
  <c r="J368"/>
  <c r="J112"/>
  <c r="BK376"/>
  <c r="J376"/>
  <c r="J113"/>
  <c r="T376"/>
  <c r="BK422"/>
  <c r="J422"/>
  <c r="J115"/>
  <c r="P422"/>
  <c r="BK462"/>
  <c r="J462"/>
  <c r="J116"/>
  <c r="R462"/>
  <c r="BK497"/>
  <c r="J497"/>
  <c r="J117"/>
  <c r="T497"/>
  <c r="P507"/>
  <c r="BK511"/>
  <c r="J511"/>
  <c r="J119"/>
  <c r="T511"/>
  <c r="P529"/>
  <c r="BK544"/>
  <c r="J544"/>
  <c r="J122"/>
  <c r="T544"/>
  <c r="P559"/>
  <c r="T559"/>
  <c r="P564"/>
  <c r="T564"/>
  <c r="R570"/>
  <c r="P574"/>
  <c r="T574"/>
  <c r="R582"/>
  <c r="P590"/>
  <c r="BK599"/>
  <c r="J599"/>
  <c r="J132"/>
  <c r="T599"/>
  <c r="R626"/>
  <c r="P635"/>
  <c r="R635"/>
  <c r="P641"/>
  <c r="R641"/>
  <c r="P651"/>
  <c r="BK660"/>
  <c r="J660"/>
  <c r="J137"/>
  <c r="T660"/>
  <c i="3" r="P136"/>
  <c r="P135"/>
  <c r="BK144"/>
  <c r="J144"/>
  <c r="J99"/>
  <c r="BK147"/>
  <c r="J147"/>
  <c r="J100"/>
  <c r="T147"/>
  <c r="P180"/>
  <c r="T180"/>
  <c r="T179"/>
  <c r="P183"/>
  <c i="4" r="BK132"/>
  <c r="J132"/>
  <c r="J98"/>
  <c r="P132"/>
  <c r="P131"/>
  <c r="P130"/>
  <c i="1" r="AU97"/>
  <c i="4" r="BK143"/>
  <c r="J143"/>
  <c r="J100"/>
  <c r="R143"/>
  <c i="5" r="P129"/>
  <c r="R129"/>
  <c r="R128"/>
  <c r="P136"/>
  <c i="6" r="R136"/>
  <c r="R135"/>
  <c r="R134"/>
  <c r="BK145"/>
  <c r="J145"/>
  <c r="J101"/>
  <c r="T159"/>
  <c r="T158"/>
  <c i="2" r="J91"/>
  <c r="F165"/>
  <c r="BF176"/>
  <c r="BF177"/>
  <c r="BF182"/>
  <c r="BF187"/>
  <c r="BF190"/>
  <c r="BF192"/>
  <c r="BF194"/>
  <c r="BF205"/>
  <c r="BF219"/>
  <c r="BF233"/>
  <c r="BF240"/>
  <c r="BF259"/>
  <c r="BF266"/>
  <c r="BF278"/>
  <c r="BF279"/>
  <c r="BF289"/>
  <c r="BF290"/>
  <c r="BF293"/>
  <c r="BF299"/>
  <c r="BF301"/>
  <c r="BF302"/>
  <c r="BF306"/>
  <c r="BF317"/>
  <c r="BF321"/>
  <c r="BF329"/>
  <c r="BF333"/>
  <c r="BF343"/>
  <c r="BF362"/>
  <c r="BF366"/>
  <c r="BF372"/>
  <c r="BF377"/>
  <c r="BF378"/>
  <c r="BF387"/>
  <c r="BF390"/>
  <c r="BF394"/>
  <c r="BF399"/>
  <c r="BF400"/>
  <c r="BF406"/>
  <c r="BF408"/>
  <c r="BF410"/>
  <c r="BF419"/>
  <c r="BF423"/>
  <c r="BF429"/>
  <c r="BF432"/>
  <c r="BF433"/>
  <c r="BF442"/>
  <c r="BF448"/>
  <c r="BF449"/>
  <c r="BF454"/>
  <c r="BF458"/>
  <c r="BF460"/>
  <c r="BF466"/>
  <c r="BF474"/>
  <c r="BF478"/>
  <c r="BF482"/>
  <c r="BF484"/>
  <c r="BF486"/>
  <c r="BF489"/>
  <c r="BF490"/>
  <c r="BF496"/>
  <c r="BF509"/>
  <c r="BF517"/>
  <c r="BF531"/>
  <c r="BF535"/>
  <c r="BF537"/>
  <c r="BF540"/>
  <c r="BF545"/>
  <c r="BF547"/>
  <c r="BF552"/>
  <c r="BF553"/>
  <c r="BF557"/>
  <c r="BF558"/>
  <c r="BF566"/>
  <c r="BF569"/>
  <c r="BF573"/>
  <c r="BF577"/>
  <c r="BF580"/>
  <c r="BF583"/>
  <c r="BF584"/>
  <c r="BF594"/>
  <c r="BF597"/>
  <c r="BF609"/>
  <c r="BF611"/>
  <c r="BF614"/>
  <c r="BF615"/>
  <c r="BF622"/>
  <c r="BF623"/>
  <c r="BF627"/>
  <c r="BF630"/>
  <c r="BF638"/>
  <c r="BF664"/>
  <c r="BF672"/>
  <c r="BK674"/>
  <c r="J674"/>
  <c r="J138"/>
  <c i="3" r="J91"/>
  <c r="BF148"/>
  <c r="BF154"/>
  <c r="BF167"/>
  <c r="BF184"/>
  <c i="4" r="J89"/>
  <c r="F127"/>
  <c r="BF136"/>
  <c r="BF145"/>
  <c r="BF146"/>
  <c r="BF148"/>
  <c r="BF153"/>
  <c i="5" r="J91"/>
  <c r="F125"/>
  <c r="BF130"/>
  <c r="BF132"/>
  <c r="BF140"/>
  <c i="6" r="J89"/>
  <c r="J91"/>
  <c r="J92"/>
  <c r="BF174"/>
  <c i="2" r="BF312"/>
  <c r="BF315"/>
  <c r="BF318"/>
  <c r="BF330"/>
  <c r="BF334"/>
  <c r="BF335"/>
  <c r="BF336"/>
  <c r="BF337"/>
  <c r="BF338"/>
  <c r="BF339"/>
  <c r="BF351"/>
  <c r="BF352"/>
  <c r="BF353"/>
  <c r="BF355"/>
  <c r="BF358"/>
  <c r="BF359"/>
  <c r="BF379"/>
  <c r="BF386"/>
  <c r="BF409"/>
  <c r="BF414"/>
  <c r="BF416"/>
  <c r="BF430"/>
  <c r="BF434"/>
  <c r="BF435"/>
  <c r="BF437"/>
  <c r="BF438"/>
  <c r="BF439"/>
  <c r="BF447"/>
  <c r="BF461"/>
  <c r="BF471"/>
  <c r="BF483"/>
  <c r="BF491"/>
  <c r="BF492"/>
  <c r="BF493"/>
  <c r="BF502"/>
  <c r="BF504"/>
  <c r="BF505"/>
  <c r="BF512"/>
  <c r="BF514"/>
  <c r="BF520"/>
  <c r="BF524"/>
  <c r="BF530"/>
  <c r="BF549"/>
  <c r="BF554"/>
  <c r="BF556"/>
  <c r="BF561"/>
  <c r="BF565"/>
  <c r="BF601"/>
  <c r="BF606"/>
  <c r="BF620"/>
  <c r="BF634"/>
  <c r="BF639"/>
  <c r="BF643"/>
  <c r="BF646"/>
  <c r="BF649"/>
  <c r="BF656"/>
  <c r="BF662"/>
  <c r="BF668"/>
  <c r="BK586"/>
  <c r="J586"/>
  <c r="J128"/>
  <c i="3" r="J92"/>
  <c r="BF140"/>
  <c r="BF143"/>
  <c r="BF149"/>
  <c r="BF156"/>
  <c r="BF159"/>
  <c r="BF163"/>
  <c r="BF169"/>
  <c r="BF172"/>
  <c r="BF174"/>
  <c r="BF185"/>
  <c r="BF186"/>
  <c r="BK177"/>
  <c r="J177"/>
  <c r="J101"/>
  <c i="4" r="J91"/>
  <c r="BF149"/>
  <c r="BK141"/>
  <c r="J141"/>
  <c r="J99"/>
  <c i="5" r="E85"/>
  <c r="J89"/>
  <c r="J92"/>
  <c r="BF131"/>
  <c r="BF138"/>
  <c r="BF142"/>
  <c i="6" r="BF138"/>
  <c r="BF139"/>
  <c r="BF140"/>
  <c r="BF141"/>
  <c r="BF143"/>
  <c r="BF146"/>
  <c r="BF147"/>
  <c r="BF148"/>
  <c r="BF151"/>
  <c r="BF153"/>
  <c r="BF155"/>
  <c r="BF157"/>
  <c r="BF163"/>
  <c r="BF165"/>
  <c r="BF167"/>
  <c r="BF168"/>
  <c r="BF169"/>
  <c r="BF171"/>
  <c r="BF172"/>
  <c r="BK156"/>
  <c r="J156"/>
  <c r="J102"/>
  <c i="2" r="E85"/>
  <c r="J89"/>
  <c r="BF173"/>
  <c r="BF180"/>
  <c r="BF184"/>
  <c r="BF202"/>
  <c r="BF210"/>
  <c r="BF218"/>
  <c r="BF221"/>
  <c r="BF225"/>
  <c r="BF232"/>
  <c r="BF235"/>
  <c r="BF236"/>
  <c r="BF239"/>
  <c r="BF250"/>
  <c r="BF252"/>
  <c r="BF255"/>
  <c r="BF256"/>
  <c r="BF262"/>
  <c r="BF263"/>
  <c r="BF273"/>
  <c r="BF274"/>
  <c r="BF277"/>
  <c r="BF280"/>
  <c r="BF281"/>
  <c r="BF283"/>
  <c r="BF284"/>
  <c r="BF285"/>
  <c r="BF291"/>
  <c r="BF296"/>
  <c i="6" r="E85"/>
  <c r="F92"/>
  <c r="BF137"/>
  <c r="BF150"/>
  <c r="BF152"/>
  <c r="BF162"/>
  <c r="BF164"/>
  <c r="BF166"/>
  <c r="BF173"/>
  <c i="2" r="J92"/>
  <c r="BF171"/>
  <c r="BF172"/>
  <c r="BF175"/>
  <c r="BF178"/>
  <c r="BF181"/>
  <c r="BF183"/>
  <c r="BF185"/>
  <c r="BF186"/>
  <c r="BF188"/>
  <c r="BF189"/>
  <c r="BF193"/>
  <c r="BF195"/>
  <c r="BF197"/>
  <c r="BF198"/>
  <c r="BF199"/>
  <c r="BF200"/>
  <c r="BF201"/>
  <c r="BF203"/>
  <c r="BF206"/>
  <c r="BF207"/>
  <c r="BF208"/>
  <c r="BF209"/>
  <c r="BF211"/>
  <c r="BF213"/>
  <c r="BF216"/>
  <c r="BF217"/>
  <c r="BF220"/>
  <c r="BF222"/>
  <c r="BF223"/>
  <c r="BF226"/>
  <c r="BF227"/>
  <c r="BF228"/>
  <c r="BF229"/>
  <c r="BF230"/>
  <c r="BF231"/>
  <c r="BF234"/>
  <c r="BF237"/>
  <c r="BF238"/>
  <c r="BF241"/>
  <c r="BF242"/>
  <c r="BF243"/>
  <c r="BF244"/>
  <c r="BF245"/>
  <c r="BF246"/>
  <c r="BF247"/>
  <c r="BF248"/>
  <c r="BF249"/>
  <c r="BF251"/>
  <c r="BF253"/>
  <c r="BF257"/>
  <c r="BF258"/>
  <c r="BF260"/>
  <c r="BF261"/>
  <c r="BF264"/>
  <c r="BF265"/>
  <c r="BF267"/>
  <c r="BF268"/>
  <c r="BF269"/>
  <c r="BF270"/>
  <c r="BF271"/>
  <c r="BF275"/>
  <c r="BF276"/>
  <c r="BF282"/>
  <c r="BF286"/>
  <c r="BF287"/>
  <c r="BF288"/>
  <c r="BF292"/>
  <c r="BF294"/>
  <c r="BF295"/>
  <c r="BF297"/>
  <c r="BF298"/>
  <c r="BF300"/>
  <c r="BF303"/>
  <c r="BF304"/>
  <c r="BF305"/>
  <c r="BF307"/>
  <c r="BF308"/>
  <c r="BF309"/>
  <c r="BF311"/>
  <c r="BF313"/>
  <c r="BF314"/>
  <c r="BF316"/>
  <c r="BF319"/>
  <c r="BF320"/>
  <c r="BF322"/>
  <c r="BF324"/>
  <c r="BF325"/>
  <c r="BF326"/>
  <c r="BF327"/>
  <c r="BF328"/>
  <c r="BF331"/>
  <c r="BF332"/>
  <c r="BF340"/>
  <c r="BF341"/>
  <c r="BF342"/>
  <c r="BF344"/>
  <c r="BF345"/>
  <c r="BF346"/>
  <c r="BF347"/>
  <c r="BF348"/>
  <c r="BF349"/>
  <c r="BF350"/>
  <c r="BF354"/>
  <c r="BF356"/>
  <c r="BF357"/>
  <c r="BF360"/>
  <c r="BF361"/>
  <c r="BF363"/>
  <c r="BF364"/>
  <c r="BF365"/>
  <c r="BF367"/>
  <c r="BF369"/>
  <c r="BF370"/>
  <c r="BF371"/>
  <c r="BF373"/>
  <c r="BF374"/>
  <c r="BF375"/>
  <c r="BF380"/>
  <c r="BF381"/>
  <c r="BF382"/>
  <c r="BF383"/>
  <c r="BF384"/>
  <c r="BF385"/>
  <c r="BF388"/>
  <c r="BF389"/>
  <c r="BF391"/>
  <c r="BF392"/>
  <c r="BF393"/>
  <c r="BF395"/>
  <c r="BF396"/>
  <c r="BF397"/>
  <c r="BF398"/>
  <c r="BF401"/>
  <c r="BF402"/>
  <c r="BF403"/>
  <c r="BF404"/>
  <c r="BF405"/>
  <c r="BF407"/>
  <c r="BF411"/>
  <c r="BF413"/>
  <c r="BF415"/>
  <c r="BF417"/>
  <c r="BF418"/>
  <c r="BF420"/>
  <c r="BF421"/>
  <c r="BF424"/>
  <c r="BF425"/>
  <c r="BF426"/>
  <c r="BF427"/>
  <c r="BF428"/>
  <c r="BF431"/>
  <c r="BF436"/>
  <c r="BF440"/>
  <c r="BF441"/>
  <c r="BF443"/>
  <c r="BF444"/>
  <c r="BF445"/>
  <c r="BF446"/>
  <c r="BF450"/>
  <c r="BF451"/>
  <c r="BF452"/>
  <c r="BF453"/>
  <c r="BF455"/>
  <c r="BF456"/>
  <c r="BF457"/>
  <c r="BF459"/>
  <c r="BF463"/>
  <c r="BF464"/>
  <c r="BF465"/>
  <c r="BF467"/>
  <c r="BF468"/>
  <c r="BF469"/>
  <c r="BF470"/>
  <c r="BF472"/>
  <c r="BF473"/>
  <c r="BF475"/>
  <c r="BF476"/>
  <c r="BF477"/>
  <c r="BF479"/>
  <c r="BF480"/>
  <c r="BF481"/>
  <c r="BF485"/>
  <c r="BF487"/>
  <c r="BF488"/>
  <c r="BF494"/>
  <c r="BF495"/>
  <c r="BF498"/>
  <c r="BF499"/>
  <c r="BF500"/>
  <c r="BF501"/>
  <c r="BF503"/>
  <c r="BF506"/>
  <c r="BF508"/>
  <c r="BF510"/>
  <c r="BF513"/>
  <c r="BF515"/>
  <c r="BF516"/>
  <c r="BF518"/>
  <c r="BF519"/>
  <c r="BF521"/>
  <c r="BF522"/>
  <c r="BF523"/>
  <c r="BF525"/>
  <c r="BF526"/>
  <c r="BF528"/>
  <c r="BF532"/>
  <c r="BF533"/>
  <c r="BF534"/>
  <c r="BF536"/>
  <c r="BF538"/>
  <c r="BF539"/>
  <c r="BF541"/>
  <c r="BF542"/>
  <c r="BF543"/>
  <c r="BF546"/>
  <c r="BF548"/>
  <c r="BF550"/>
  <c r="BF551"/>
  <c r="BF555"/>
  <c r="BF560"/>
  <c r="BF562"/>
  <c r="BF563"/>
  <c r="BF567"/>
  <c r="BF568"/>
  <c r="BF571"/>
  <c r="BF572"/>
  <c r="BF575"/>
  <c r="BF576"/>
  <c r="BF578"/>
  <c r="BF579"/>
  <c r="BF581"/>
  <c r="BF585"/>
  <c r="BF587"/>
  <c r="BF591"/>
  <c r="BF592"/>
  <c r="BF593"/>
  <c r="BF595"/>
  <c r="BF596"/>
  <c r="BF598"/>
  <c r="BF600"/>
  <c r="BF602"/>
  <c r="BF603"/>
  <c r="BF604"/>
  <c r="BF605"/>
  <c r="BF607"/>
  <c r="BF608"/>
  <c r="BF610"/>
  <c r="BF612"/>
  <c r="BF613"/>
  <c r="BF616"/>
  <c r="BF617"/>
  <c r="BF618"/>
  <c r="BF619"/>
  <c r="BF621"/>
  <c r="BF624"/>
  <c r="BF625"/>
  <c r="BF628"/>
  <c r="BF629"/>
  <c r="BF631"/>
  <c r="BF632"/>
  <c r="BF633"/>
  <c r="BF636"/>
  <c r="BF637"/>
  <c r="BF640"/>
  <c r="BF642"/>
  <c r="BF644"/>
  <c r="BF645"/>
  <c r="BF647"/>
  <c r="BF648"/>
  <c r="BF650"/>
  <c r="BF652"/>
  <c r="BF653"/>
  <c r="BF654"/>
  <c r="BF655"/>
  <c r="BF657"/>
  <c r="BF658"/>
  <c r="BF659"/>
  <c r="BF661"/>
  <c r="BF663"/>
  <c r="BF665"/>
  <c r="BF666"/>
  <c r="BF667"/>
  <c r="BF669"/>
  <c r="BF670"/>
  <c r="BF671"/>
  <c r="BF673"/>
  <c r="BF675"/>
  <c r="BK212"/>
  <c r="J212"/>
  <c r="J104"/>
  <c r="BK527"/>
  <c r="J527"/>
  <c r="J120"/>
  <c i="3" r="E85"/>
  <c r="J89"/>
  <c r="F92"/>
  <c r="BF137"/>
  <c r="BF138"/>
  <c r="BF139"/>
  <c r="BF141"/>
  <c r="BF142"/>
  <c r="BF145"/>
  <c r="BF146"/>
  <c r="BF150"/>
  <c r="BF151"/>
  <c r="BF152"/>
  <c r="BF153"/>
  <c r="BF155"/>
  <c r="BF157"/>
  <c r="BF158"/>
  <c r="BF160"/>
  <c r="BF161"/>
  <c r="BF162"/>
  <c r="BF164"/>
  <c r="BF165"/>
  <c r="BF166"/>
  <c r="BF168"/>
  <c r="BF170"/>
  <c r="BF171"/>
  <c r="BF173"/>
  <c r="BF175"/>
  <c r="BF176"/>
  <c r="BF178"/>
  <c r="BF181"/>
  <c r="BF182"/>
  <c r="BF187"/>
  <c i="4" r="E85"/>
  <c r="J92"/>
  <c r="BF133"/>
  <c r="BF134"/>
  <c r="BF135"/>
  <c r="BF137"/>
  <c r="BF138"/>
  <c r="BF139"/>
  <c r="BF140"/>
  <c r="BF142"/>
  <c r="BF144"/>
  <c r="BF147"/>
  <c r="BF150"/>
  <c r="BF151"/>
  <c r="BF152"/>
  <c i="5" r="BF133"/>
  <c r="BF134"/>
  <c r="BF135"/>
  <c r="BF137"/>
  <c r="BF139"/>
  <c r="BF141"/>
  <c r="BF143"/>
  <c i="6" r="BF149"/>
  <c r="BF154"/>
  <c r="BF160"/>
  <c r="BF161"/>
  <c r="BF170"/>
  <c r="BK142"/>
  <c r="J142"/>
  <c r="J99"/>
  <c i="2" r="F39"/>
  <c i="1" r="BD95"/>
  <c i="4" r="F37"/>
  <c i="1" r="BB97"/>
  <c i="5" r="F38"/>
  <c i="1" r="BC98"/>
  <c i="6" r="F39"/>
  <c i="1" r="BD99"/>
  <c i="2" r="F35"/>
  <c i="1" r="AZ95"/>
  <c i="5" r="F37"/>
  <c i="1" r="BB98"/>
  <c i="6" r="F37"/>
  <c i="1" r="BB99"/>
  <c i="3" r="J35"/>
  <c i="1" r="AV96"/>
  <c i="5" r="F39"/>
  <c i="1" r="BD98"/>
  <c i="2" r="J35"/>
  <c i="1" r="AV95"/>
  <c i="3" r="F39"/>
  <c i="1" r="BD96"/>
  <c i="2" r="F38"/>
  <c i="1" r="BC95"/>
  <c i="3" r="F35"/>
  <c i="1" r="AZ96"/>
  <c i="4" r="F39"/>
  <c i="1" r="BD97"/>
  <c i="5" r="F35"/>
  <c i="1" r="AZ98"/>
  <c i="6" r="F35"/>
  <c i="1" r="AZ99"/>
  <c i="3" r="F37"/>
  <c i="1" r="BB96"/>
  <c i="4" r="F38"/>
  <c i="1" r="BC97"/>
  <c i="2" r="F37"/>
  <c i="1" r="BB95"/>
  <c i="4" r="J35"/>
  <c i="1" r="AV97"/>
  <c i="5" r="J35"/>
  <c i="1" r="AV98"/>
  <c i="6" r="F38"/>
  <c i="1" r="BC99"/>
  <c i="3" r="F38"/>
  <c i="1" r="BC96"/>
  <c i="4" r="F35"/>
  <c i="1" r="AZ97"/>
  <c i="6" r="J35"/>
  <c i="1" r="AV99"/>
  <c i="5" l="1" r="P128"/>
  <c i="1" r="AU98"/>
  <c i="3" r="P179"/>
  <c i="2" r="P589"/>
  <c r="P588"/>
  <c r="R214"/>
  <c r="T169"/>
  <c r="P169"/>
  <c i="6" r="P134"/>
  <c i="1" r="AU99"/>
  <c i="5" r="T128"/>
  <c i="2" r="T589"/>
  <c r="T588"/>
  <c i="3" r="R179"/>
  <c i="2" r="R589"/>
  <c r="R588"/>
  <c i="6" r="T134"/>
  <c i="4" r="R131"/>
  <c r="R130"/>
  <c r="T131"/>
  <c r="T130"/>
  <c i="3" r="R135"/>
  <c r="R134"/>
  <c i="2" r="BK589"/>
  <c r="BK588"/>
  <c r="J588"/>
  <c r="J129"/>
  <c r="T214"/>
  <c r="P214"/>
  <c i="3" r="P134"/>
  <c i="1" r="AU96"/>
  <c i="3" r="T135"/>
  <c r="T134"/>
  <c i="2" r="BK214"/>
  <c r="J214"/>
  <c r="J105"/>
  <c r="R169"/>
  <c r="R168"/>
  <c r="BK169"/>
  <c r="J169"/>
  <c r="J97"/>
  <c i="3" r="BK179"/>
  <c r="J179"/>
  <c r="J102"/>
  <c i="4" r="BK131"/>
  <c r="J131"/>
  <c r="J97"/>
  <c i="5" r="J30"/>
  <c r="J129"/>
  <c r="J97"/>
  <c i="6" r="J159"/>
  <c r="J104"/>
  <c i="2" r="J215"/>
  <c r="J106"/>
  <c r="J590"/>
  <c r="J131"/>
  <c i="3" r="BK135"/>
  <c r="J135"/>
  <c r="J97"/>
  <c i="6" r="BK135"/>
  <c r="J135"/>
  <c r="J97"/>
  <c r="BK144"/>
  <c r="J144"/>
  <c r="J100"/>
  <c i="1" r="BD94"/>
  <c r="W33"/>
  <c r="BC94"/>
  <c r="W32"/>
  <c r="AZ94"/>
  <c r="W29"/>
  <c r="BB94"/>
  <c r="W31"/>
  <c i="2" l="1" r="T168"/>
  <c r="P168"/>
  <c i="1" r="AU95"/>
  <c i="2" r="BK168"/>
  <c r="J168"/>
  <c r="J96"/>
  <c r="J30"/>
  <c r="J589"/>
  <c r="J130"/>
  <c i="4" r="BK130"/>
  <c r="J130"/>
  <c r="J96"/>
  <c i="6" r="BK134"/>
  <c r="J134"/>
  <c r="J96"/>
  <c r="J30"/>
  <c i="3" r="BK134"/>
  <c r="J134"/>
  <c r="J96"/>
  <c r="J30"/>
  <c i="1" r="AU94"/>
  <c r="AX94"/>
  <c r="AY94"/>
  <c r="AV94"/>
  <c r="AK29"/>
  <c i="5" r="J107"/>
  <c r="J101"/>
  <c r="J31"/>
  <c r="J32"/>
  <c i="1" r="AG98"/>
  <c i="5" l="1" r="BF107"/>
  <c i="4" r="J30"/>
  <c i="5" r="J36"/>
  <c i="1" r="AW98"/>
  <c r="AT98"/>
  <c i="3" r="J113"/>
  <c r="J107"/>
  <c r="J31"/>
  <c r="J32"/>
  <c i="1" r="AG96"/>
  <c i="6" r="J113"/>
  <c r="J107"/>
  <c r="J31"/>
  <c r="J32"/>
  <c i="1" r="AG99"/>
  <c i="5" r="J109"/>
  <c i="2" r="J147"/>
  <c r="BF147"/>
  <c r="J36"/>
  <c i="1" r="AW95"/>
  <c r="AT95"/>
  <c i="6" l="1" r="BF113"/>
  <c i="3" r="BF113"/>
  <c i="5" r="J41"/>
  <c i="1" r="AN98"/>
  <c i="3" r="J115"/>
  <c i="6" r="J115"/>
  <c i="2" r="J141"/>
  <c r="J31"/>
  <c r="J32"/>
  <c i="1" r="AG95"/>
  <c r="AN95"/>
  <c i="2" r="F36"/>
  <c i="1" r="BA95"/>
  <c i="6" r="J36"/>
  <c i="1" r="AW99"/>
  <c r="AT99"/>
  <c i="5" r="F36"/>
  <c i="1" r="BA98"/>
  <c i="3" r="J36"/>
  <c i="1" r="AW96"/>
  <c r="AT96"/>
  <c i="4" r="J109"/>
  <c r="J103"/>
  <c r="J31"/>
  <c r="J32"/>
  <c i="1" r="AG97"/>
  <c i="2" l="1" r="J41"/>
  <c i="4" r="BF109"/>
  <c i="3" r="J41"/>
  <c i="6" r="J41"/>
  <c i="1" r="AN96"/>
  <c r="AN99"/>
  <c i="2" r="J149"/>
  <c i="4" r="J36"/>
  <c i="1" r="AW97"/>
  <c r="AT97"/>
  <c i="6" r="F36"/>
  <c i="1" r="BA99"/>
  <c i="4" r="J111"/>
  <c i="3" r="F36"/>
  <c i="1" r="BA96"/>
  <c r="AG94"/>
  <c i="4" l="1" r="J41"/>
  <c i="1" r="AN97"/>
  <c i="4" r="F36"/>
  <c i="1" r="BA97"/>
  <c r="BA94"/>
  <c r="W30"/>
  <c r="AK26"/>
  <c l="1"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<sst xmlns="http://schemas.openxmlformats.org/spreadsheetml/2006/main">
  <si>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</si>
  <si>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</si>
  <si>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</si>
  <si>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</si>
  <si>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{29fa7bf5-9ec5-4e2c-95d6-8902e3b9fcf3}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</si>
  <si>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</si>
  <si>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</si>
  <si>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</si>
  <si>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</si>
  <si>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</si>
  <si>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</si>
  <si>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</si>
  <si>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14021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</si>
  <si>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</si>
  <si>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</si>
  <si>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Materská škola Viťaz</t>
  </si>
  <si>
    <t>JKSO:</t>
  </si>
  <si>
    <t>KS:</t>
  </si>
  <si>
    <t>Miesto:</t>
  </si>
  <si>
    <t xml:space="preserve">Viťaz </t>
  </si>
  <si>
    <t>Dátum:</t>
  </si>
  <si>
    <t>19. 2. 2020</t>
  </si>
  <si>
    <t>Objednávateľ:</t>
  </si>
  <si>
    <t>IČO:</t>
  </si>
  <si>
    <t xml:space="preserve">Obec Víťaz </t>
  </si>
  <si>
    <t>IČ DPH:</t>
  </si>
  <si>
    <t>Zhotoviteľ:</t>
  </si>
  <si>
    <t>Vyplň údaj</t>
  </si>
  <si>
    <t>Projektant:</t>
  </si>
  <si>
    <t xml:space="preserve"> </t>
  </si>
  <si>
    <t>0,01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</si>
  <si>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</si>
  <si>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</si>
  <si>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</si>
  <si>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</si>
  <si>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</si>
  <si>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</si>
  <si>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</si>
  <si>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</si>
  <si>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</si>
  <si>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</si>
  <si>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</si>
  <si>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</si>
  <si>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</si>
  <si>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</si>
  <si>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</si>
  <si>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</si>
  <si>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</si>
  <si>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</si>
  <si>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</si>
  <si>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</si>
  <si>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</si>
  <si>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</si>
  <si>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</si>
  <si>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</si>
  <si>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</si>
  <si>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</si>
  <si>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</si>
  <si>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</si>
  <si>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</si>
  <si>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</si>
  <si>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</si>
  <si>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</si>
  <si>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</si>
  <si>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</si>
  <si>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</si>
  <si>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</si>
  <si>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</si>
  <si>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</si>
  <si>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</si>
  <si>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</si>
  <si>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</si>
  <si>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</si>
  <si>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</si>
  <si>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</si>
  <si>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</si>
  <si>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</si>
  <si>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</si>
  <si>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</si>
  <si>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</si>
  <si>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 Materská škôlka </t>
  </si>
  <si>
    <t>STA</t>
  </si>
  <si>
    <t>1</t>
  </si>
  <si>
    <t>{848e8061-a77a-4114-b6dd-afb7b1028d3f}</t>
  </si>
  <si>
    <t>02</t>
  </si>
  <si>
    <t xml:space="preserve">SO 02 Kanalizačná prípojka </t>
  </si>
  <si>
    <t>{5a88a8a7-8a7e-47db-8a32-9ee6dd537b22}</t>
  </si>
  <si>
    <t>03</t>
  </si>
  <si>
    <t xml:space="preserve">SO 03 Vodovodná prípojka </t>
  </si>
  <si>
    <t>{35011c17-524b-49f1-9134-dead736bf8ca}</t>
  </si>
  <si>
    <t>04</t>
  </si>
  <si>
    <t xml:space="preserve">SO 04 NN prípojka </t>
  </si>
  <si>
    <t>{52e26ab6-516e-42f4-ac66-ea56f5cbcedf}</t>
  </si>
  <si>
    <t>05</t>
  </si>
  <si>
    <t xml:space="preserve">SO 05 Plynova prípojka a plynofikácia </t>
  </si>
  <si>
    <t>{db4c46d7-aa62-4239-b13f-ea70099c7a2b}</t>
  </si>
  <si>
    <t>KRYCÍ LIST ROZPOČTU</t>
  </si>
  <si>
    <t>Objekt:</t>
  </si>
  <si>
    <t xml:space="preserve">01 - SO 01 Materská škôlka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</si>
  <si>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</si>
  <si>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</si>
  <si>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</si>
  <si>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</si>
  <si>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</si>
  <si>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</si>
  <si>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</si>
  <si>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</si>
  <si>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</si>
  <si>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</si>
  <si>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</si>
  <si>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</si>
  <si>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</si>
  <si>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</si>
  <si>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</si>
  <si>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</si>
  <si>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</si>
  <si>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</si>
  <si>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</si>
  <si>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</si>
  <si>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</si>
  <si>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</si>
  <si>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</si>
  <si>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</si>
  <si>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</si>
  <si>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</si>
  <si>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</si>
  <si>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</si>
  <si>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</si>
  <si>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</si>
  <si>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</si>
  <si>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</si>
  <si>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</si>
  <si>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</si>
  <si>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</si>
  <si>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</si>
  <si>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</si>
  <si>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</si>
  <si>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</si>
  <si>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</si>
  <si>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</si>
  <si>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  D1 - Rozvádzač RH1:</t>
  </si>
  <si>
    <t xml:space="preserve">      D2 - Montážny materiál</t>
  </si>
  <si>
    <t xml:space="preserve">      D4 - Zachytávacia sústava</t>
  </si>
  <si>
    <t xml:space="preserve">      D5 - Zvody</t>
  </si>
  <si>
    <t xml:space="preserve">      D6 - Uzemňovacia sústava (základový zemnič)</t>
  </si>
  <si>
    <t xml:space="preserve">    25-M - Povrch. úprava strojov a zariadení</t>
  </si>
  <si>
    <t xml:space="preserve">    23-M - Montáže potrubia</t>
  </si>
  <si>
    <t>HZS - Hodinové zúčtovacie sadzby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</si>
  <si>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</si>
  <si>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</si>
  <si>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</si>
  <si>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</si>
  <si>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</si>
  <si>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</si>
  <si>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</si>
  <si>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</si>
  <si>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</si>
  <si>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</si>
  <si>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</si>
  <si>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</si>
  <si>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</si>
  <si>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</si>
  <si>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</si>
  <si>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</si>
  <si>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</si>
  <si>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</si>
  <si>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</si>
  <si>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</si>
  <si>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</si>
  <si>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</si>
  <si>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</si>
  <si>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</si>
  <si>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</si>
  <si>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</si>
  <si>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</si>
  <si>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</si>
  <si>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</si>
  <si>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</si>
  <si>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</si>
  <si>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4</t>
  </si>
  <si>
    <t>469433684</t>
  </si>
  <si>
    <t>132201101</t>
  </si>
  <si>
    <t>Výkop ryhy do šírky 600 mm v horn.3 do 100 m3</t>
  </si>
  <si>
    <t>-1560027939</t>
  </si>
  <si>
    <t>3</t>
  </si>
  <si>
    <t>132201109</t>
  </si>
  <si>
    <t>Hĺbenie rýh šírky do 600 mm zapažených i nezapažených s urovnaním dna. Príplatok k cene za lepivosť horniny 3</t>
  </si>
  <si>
    <t>-2136374787</t>
  </si>
  <si>
    <t>Zakladanie</t>
  </si>
  <si>
    <t>271521111</t>
  </si>
  <si>
    <t>Vankúše zhutnené pod základy z kameniva hrubého drveného, frakcie 16 - 125 mm</t>
  </si>
  <si>
    <t>529828310</t>
  </si>
  <si>
    <t>5</t>
  </si>
  <si>
    <t>273313611</t>
  </si>
  <si>
    <t>Betón základových dosiek, prostý tr.C 16/20</t>
  </si>
  <si>
    <t>-2068941921</t>
  </si>
  <si>
    <t>6</t>
  </si>
  <si>
    <t>M</t>
  </si>
  <si>
    <t>3139552800</t>
  </si>
  <si>
    <t>Rohož Kari popúšťaná 8 a 6/150x8/150 mm</t>
  </si>
  <si>
    <t>m2</t>
  </si>
  <si>
    <t>8</t>
  </si>
  <si>
    <t>632149362</t>
  </si>
  <si>
    <t>7</t>
  </si>
  <si>
    <t>274313611</t>
  </si>
  <si>
    <t>Betón základových pásov, prostý tr.C 16/20</t>
  </si>
  <si>
    <t>2139434115</t>
  </si>
  <si>
    <t>Zvislé a kompletné konštrukcie</t>
  </si>
  <si>
    <t>311231471</t>
  </si>
  <si>
    <t>Murivo nosné z tehál pálených na pero a drážku P+D 38x25x23.8 P8</t>
  </si>
  <si>
    <t>804497506</t>
  </si>
  <si>
    <t>9</t>
  </si>
  <si>
    <t>311231472</t>
  </si>
  <si>
    <t>Murivo nosné z tehál pálených na pero a drážku P+D 30x25x23.8 P12</t>
  </si>
  <si>
    <t>-1262703588</t>
  </si>
  <si>
    <t>10</t>
  </si>
  <si>
    <t>311231473</t>
  </si>
  <si>
    <t>Murivo nosné z tehál pálených na pero a drážku P+D 175x37.5x23.8 P12</t>
  </si>
  <si>
    <t>959480392</t>
  </si>
  <si>
    <t>11</t>
  </si>
  <si>
    <t>317121109</t>
  </si>
  <si>
    <t>Montáž prekl. keramickych pre svetl. otv. do 100 cm</t>
  </si>
  <si>
    <t>ks</t>
  </si>
  <si>
    <t>1046623031</t>
  </si>
  <si>
    <t>12</t>
  </si>
  <si>
    <t>5934078600</t>
  </si>
  <si>
    <t>Keramický preklad KP 23,8 70x238x1250 mm</t>
  </si>
  <si>
    <t>375256409</t>
  </si>
  <si>
    <t>13</t>
  </si>
  <si>
    <t>317321311</t>
  </si>
  <si>
    <t>Betón prekladov železový (bez výstuže) tr.C 16/20</t>
  </si>
  <si>
    <t>1383187452</t>
  </si>
  <si>
    <t>14</t>
  </si>
  <si>
    <t>317351107</t>
  </si>
  <si>
    <t>Debnenie prekladu zhotovenie</t>
  </si>
  <si>
    <t>1664988480</t>
  </si>
  <si>
    <t>15</t>
  </si>
  <si>
    <t>317351108</t>
  </si>
  <si>
    <t>Debnenie prekladu odstránenie</t>
  </si>
  <si>
    <t>1465161979</t>
  </si>
  <si>
    <t>16</t>
  </si>
  <si>
    <t>317351109</t>
  </si>
  <si>
    <t>Príplatok za podpornú konštrukciu (zhotovenie i odstránenie) výšky nad 4 do 6 m</t>
  </si>
  <si>
    <t>696021722</t>
  </si>
  <si>
    <t>17</t>
  </si>
  <si>
    <t>317361821</t>
  </si>
  <si>
    <t>Výstuž prekladov z ocele 10505</t>
  </si>
  <si>
    <t>t</t>
  </si>
  <si>
    <t>1596393858</t>
  </si>
  <si>
    <t>18</t>
  </si>
  <si>
    <t>342242000</t>
  </si>
  <si>
    <t>Priečky tehlove P+D na maltu MC-5 hr.11, 50 cm</t>
  </si>
  <si>
    <t>1089485922</t>
  </si>
  <si>
    <t>Vodorovné konštrukcie</t>
  </si>
  <si>
    <t>19</t>
  </si>
  <si>
    <t>417321313</t>
  </si>
  <si>
    <t>Betón stužujúcich pásov a vencov železový tr. C 16/20</t>
  </si>
  <si>
    <t>-617658239</t>
  </si>
  <si>
    <t>417351115</t>
  </si>
  <si>
    <t>Debnenie bočníc stužujúcich pásov a vencov vrátane vzpier zhotovenie</t>
  </si>
  <si>
    <t>-2011388131</t>
  </si>
  <si>
    <t>21</t>
  </si>
  <si>
    <t>417351116</t>
  </si>
  <si>
    <t>Debnenie bočníc stužujúcich pásov a vencov vrátane vzpier odstránenie</t>
  </si>
  <si>
    <t>-364441146</t>
  </si>
  <si>
    <t>22</t>
  </si>
  <si>
    <t>417361821</t>
  </si>
  <si>
    <t>Výstuž stužujúcich pásov a vencov z betonárskej ocele 10505</t>
  </si>
  <si>
    <t>-1698532016</t>
  </si>
  <si>
    <t>Úpravy povrchov, podlahy, osadenie</t>
  </si>
  <si>
    <t>23</t>
  </si>
  <si>
    <t>612421666</t>
  </si>
  <si>
    <t xml:space="preserve">Vnútorná omietka vápennocementová stien, štuková - spracovanie   hr. 3 mm, zrnit. do 0,8 mm  </t>
  </si>
  <si>
    <t>1143490657</t>
  </si>
  <si>
    <t>24</t>
  </si>
  <si>
    <t>612481119</t>
  </si>
  <si>
    <t>Potiahnutie vnútorných stien, sklotextílnou mriežkou</t>
  </si>
  <si>
    <t>-1911100209</t>
  </si>
  <si>
    <t>25</t>
  </si>
  <si>
    <t>622462533</t>
  </si>
  <si>
    <t xml:space="preserve">Vonkajšia omietka stien tenkovrstvá akrylátová s ryhovanou štruktúrou  hr.zrna 2,00mm</t>
  </si>
  <si>
    <t>-650042593</t>
  </si>
  <si>
    <t>26</t>
  </si>
  <si>
    <t>625250061</t>
  </si>
  <si>
    <t xml:space="preserve">Kontaktný zatepľovací systém mineralna vlna   bez povrchovej úpravy, hr. izolantu 120 mm</t>
  </si>
  <si>
    <t>317819833</t>
  </si>
  <si>
    <t>27</t>
  </si>
  <si>
    <t>625250068</t>
  </si>
  <si>
    <t xml:space="preserve">Kontaktný zatepľovací systém ostenia ,  bez povrchovej úpravy, hr. izolantu 30 mm</t>
  </si>
  <si>
    <t>-251876736</t>
  </si>
  <si>
    <t>28</t>
  </si>
  <si>
    <t>631313511</t>
  </si>
  <si>
    <t>Mazanina z betónu prostého tr.C 12/15 hr.nad 80 do 120 mm</t>
  </si>
  <si>
    <t>-2004838912</t>
  </si>
  <si>
    <t>29</t>
  </si>
  <si>
    <t>631571003</t>
  </si>
  <si>
    <t>Násyp zo štrkopiesku 0-32 (pre spevnenie podkladu)</t>
  </si>
  <si>
    <t>-1009867680</t>
  </si>
  <si>
    <t>Ostatné konštrukcie a práce-búranie</t>
  </si>
  <si>
    <t>30</t>
  </si>
  <si>
    <t>941941041</t>
  </si>
  <si>
    <t>Montáž lešenia ľahkého pracovného radového s podlahami šírky nad 1, 00 do 1,20 m a výšky do 10 m</t>
  </si>
  <si>
    <t>-163296277</t>
  </si>
  <si>
    <t>31</t>
  </si>
  <si>
    <t>941941291</t>
  </si>
  <si>
    <t>Príplatok za prvý a každý ďalší i začatý mesiac použitia lešenia šírky nad 1,00 do 1,20 m, výšky do 10 m</t>
  </si>
  <si>
    <t>-928987158</t>
  </si>
  <si>
    <t>32</t>
  </si>
  <si>
    <t>941941841</t>
  </si>
  <si>
    <t>Demontáž lešenia ľahkého pracovného radového a s podlahami, šírky nad 1,00 do 1,20 m výšky do 10 m</t>
  </si>
  <si>
    <t>1954848468</t>
  </si>
  <si>
    <t>33</t>
  </si>
  <si>
    <t>953945108</t>
  </si>
  <si>
    <t>Profil soklový hliníkový SL 12 BAUMIT</t>
  </si>
  <si>
    <t>m</t>
  </si>
  <si>
    <t>-1313303865</t>
  </si>
  <si>
    <t>34</t>
  </si>
  <si>
    <t>953946111</t>
  </si>
  <si>
    <t>Príslušenstvo k zateplovaciemu systému - rohový AL profil s integrovanou tkaninou - AL 100x100</t>
  </si>
  <si>
    <t>-1738077802</t>
  </si>
  <si>
    <t>35</t>
  </si>
  <si>
    <t>953996121</t>
  </si>
  <si>
    <t>Príslušenstvo k zateplovaciemu systému - okenný profil s páskou APU s integrovanou tkaninou - APU 6 / 2,5 m + tkanina</t>
  </si>
  <si>
    <t>2125916106</t>
  </si>
  <si>
    <t>36</t>
  </si>
  <si>
    <t>953996131</t>
  </si>
  <si>
    <t>Príslušenstvo k zateplovaciemu systému - rohový PVC profil s integrovanou tkaninou - PVC 100x100</t>
  </si>
  <si>
    <t>936344464</t>
  </si>
  <si>
    <t>99</t>
  </si>
  <si>
    <t>Presun hmôt HSV</t>
  </si>
  <si>
    <t>37</t>
  </si>
  <si>
    <t>998011002.S</t>
  </si>
  <si>
    <t>Presun hmôt pre budovy (801, 803, 812), zvislá konštr. z tehál, tvárnic, z kovu výšky do 12 m</t>
  </si>
  <si>
    <t>-831895143</t>
  </si>
  <si>
    <t>PSV</t>
  </si>
  <si>
    <t>Práce a dodávky PSV</t>
  </si>
  <si>
    <t>711</t>
  </si>
  <si>
    <t>Izolácie proti vode a vlhkosti</t>
  </si>
  <si>
    <t>38</t>
  </si>
  <si>
    <t>711123131</t>
  </si>
  <si>
    <t xml:space="preserve">Zhotovenie izolácie poti zemnej vlhkosti a povrchovej vode  na ploche vodorovnej</t>
  </si>
  <si>
    <t>405913047</t>
  </si>
  <si>
    <t>39</t>
  </si>
  <si>
    <t>2353200400</t>
  </si>
  <si>
    <t xml:space="preserve">Stierkové izolácie tekute 2K balenie 33,3kg - </t>
  </si>
  <si>
    <t>kg</t>
  </si>
  <si>
    <t>1643215158</t>
  </si>
  <si>
    <t>40</t>
  </si>
  <si>
    <t>711123141</t>
  </si>
  <si>
    <t xml:space="preserve">Zhotovenie izolácie poti zemnej vlhkosti a povrchovej vodeI  na ploche zvislej</t>
  </si>
  <si>
    <t>1509729402</t>
  </si>
  <si>
    <t>41</t>
  </si>
  <si>
    <t>-543760392</t>
  </si>
  <si>
    <t>42</t>
  </si>
  <si>
    <t>711141101</t>
  </si>
  <si>
    <t>Izolácia proti zemnej vlhkosti s protiradanovou odolnosťou S šírka 2 m vodorovná</t>
  </si>
  <si>
    <t>-2011846502</t>
  </si>
  <si>
    <t>43</t>
  </si>
  <si>
    <t>283220000100</t>
  </si>
  <si>
    <t xml:space="preserve">Hydroizolačná fólia PVC-P  hr. 0,60 mm, š.1,3 m, izoláccia základov proti zemnej vlhkosti, tlakovej vode, radónu, hnedá,</t>
  </si>
  <si>
    <t>-1417661104</t>
  </si>
  <si>
    <t>44</t>
  </si>
  <si>
    <t>6936651300</t>
  </si>
  <si>
    <t>Geotextílie netkané polypropylénové pp 300</t>
  </si>
  <si>
    <t>-375552560</t>
  </si>
  <si>
    <t>45</t>
  </si>
  <si>
    <t>998711201</t>
  </si>
  <si>
    <t>Presun hmôt pre izoláciu proti vode v objektoch výšky do 6 m</t>
  </si>
  <si>
    <t>%</t>
  </si>
  <si>
    <t>-1896003817</t>
  </si>
  <si>
    <t>713</t>
  </si>
  <si>
    <t>Izolácie tepelné</t>
  </si>
  <si>
    <t>46</t>
  </si>
  <si>
    <t>713111121</t>
  </si>
  <si>
    <t>Montáž tepelnej izolácie pásmi stropov, rovným spodkom s úpravou viazacím</t>
  </si>
  <si>
    <t>1169591122</t>
  </si>
  <si>
    <t>47</t>
  </si>
  <si>
    <t>631440002400</t>
  </si>
  <si>
    <t xml:space="preserve">Doska  200x600x1200 mm z kamennej vlny, vhodná na akustickú izoláciu šikmých striech, stropov, priečok</t>
  </si>
  <si>
    <t>2014241565</t>
  </si>
  <si>
    <t>48</t>
  </si>
  <si>
    <t>631440001900</t>
  </si>
  <si>
    <t xml:space="preserve">Doska  100x600x1200 mm z kamennej vlny, vhodná na akustickú izoláciu šikmých striech, stropov, priečok</t>
  </si>
  <si>
    <t>1206672580</t>
  </si>
  <si>
    <t>49</t>
  </si>
  <si>
    <t>6288000430</t>
  </si>
  <si>
    <t xml:space="preserve">Strešné parotesná fólia ALU 75        reflexná podstrešná pretkávaná fólia</t>
  </si>
  <si>
    <t>-948307003</t>
  </si>
  <si>
    <t>50</t>
  </si>
  <si>
    <t>713121111</t>
  </si>
  <si>
    <t xml:space="preserve">Montáž tepelnej izolácie  pásmi podláh, jednovrstvová</t>
  </si>
  <si>
    <t>-664522303</t>
  </si>
  <si>
    <t>51</t>
  </si>
  <si>
    <t>283720001400</t>
  </si>
  <si>
    <t>Podlahový polystyrén EPS 150 S, hr. 100 mm, PCI</t>
  </si>
  <si>
    <t>1150827768</t>
  </si>
  <si>
    <t>52</t>
  </si>
  <si>
    <t>713482111</t>
  </si>
  <si>
    <t>Montáž trubíc z PE, hr.do 10 mm,vnút.priemer do 38</t>
  </si>
  <si>
    <t>-505753650</t>
  </si>
  <si>
    <t>53</t>
  </si>
  <si>
    <t>2837741528</t>
  </si>
  <si>
    <t>TrubicaDG 18 x 10 izolácia-trubica</t>
  </si>
  <si>
    <t>1009001440</t>
  </si>
  <si>
    <t>54</t>
  </si>
  <si>
    <t>-1461693707</t>
  </si>
  <si>
    <t>55</t>
  </si>
  <si>
    <t>2837741560</t>
  </si>
  <si>
    <t xml:space="preserve">Izolácia  Trubice   28/9-DG (126) </t>
  </si>
  <si>
    <t>-1578563113</t>
  </si>
  <si>
    <t>56</t>
  </si>
  <si>
    <t>2837741573</t>
  </si>
  <si>
    <t xml:space="preserve">Izolácia  35 x 9 izolácia-trubica</t>
  </si>
  <si>
    <t>-1245525164</t>
  </si>
  <si>
    <t>57</t>
  </si>
  <si>
    <t>2837741538</t>
  </si>
  <si>
    <t xml:space="preserve">Izolácia  Trubice   20/5-DG (240)  </t>
  </si>
  <si>
    <t>2004157120</t>
  </si>
  <si>
    <t>58</t>
  </si>
  <si>
    <t>713482112</t>
  </si>
  <si>
    <t>Montáž trubíc z PE, hr.do 10 mm,vnút.priemer 42-70</t>
  </si>
  <si>
    <t>1419449842</t>
  </si>
  <si>
    <t>59</t>
  </si>
  <si>
    <t>2837741584</t>
  </si>
  <si>
    <t xml:space="preserve">Izolácia DG 42 x 9 izolácia-trubica </t>
  </si>
  <si>
    <t>-813799859</t>
  </si>
  <si>
    <t>60</t>
  </si>
  <si>
    <t>2837741593</t>
  </si>
  <si>
    <t xml:space="preserve">Izolácia DG 48 x 9 izolácia-trubica </t>
  </si>
  <si>
    <t>-294966294</t>
  </si>
  <si>
    <t>61</t>
  </si>
  <si>
    <t>713482121</t>
  </si>
  <si>
    <t>Montáž trubíc z PE, hr.15-20 mm,vnút.priemer do 38</t>
  </si>
  <si>
    <t>-1662939724</t>
  </si>
  <si>
    <t>62</t>
  </si>
  <si>
    <t>2837741542</t>
  </si>
  <si>
    <t xml:space="preserve">izolácia  DG 22 x 20 izolácia-trubica </t>
  </si>
  <si>
    <t>-1830840414</t>
  </si>
  <si>
    <t>63</t>
  </si>
  <si>
    <t>2837741555</t>
  </si>
  <si>
    <t xml:space="preserve">izolácia  DG 28 x 20 izolácia-trubica</t>
  </si>
  <si>
    <t>1766297057</t>
  </si>
  <si>
    <t>64</t>
  </si>
  <si>
    <t>1081752277</t>
  </si>
  <si>
    <t>65</t>
  </si>
  <si>
    <t>2837741540</t>
  </si>
  <si>
    <t xml:space="preserve">izolácia  DG 22 x 10 izolácia-trubica </t>
  </si>
  <si>
    <t>-1323499276</t>
  </si>
  <si>
    <t>66</t>
  </si>
  <si>
    <t>238669500</t>
  </si>
  <si>
    <t>67</t>
  </si>
  <si>
    <t>2837741568</t>
  </si>
  <si>
    <t xml:space="preserve">izolácia DG 35 x 20 izolácia-trubica </t>
  </si>
  <si>
    <t>1150766282</t>
  </si>
  <si>
    <t>68</t>
  </si>
  <si>
    <t>713482122</t>
  </si>
  <si>
    <t>Montáž trubíc z PE, hr.15-20 mm,vnút.priemer 42-70</t>
  </si>
  <si>
    <t>-699878596</t>
  </si>
  <si>
    <t>69</t>
  </si>
  <si>
    <t>2837741581</t>
  </si>
  <si>
    <t xml:space="preserve">izolácia  DG 42 x 20 izolácia-trubica </t>
  </si>
  <si>
    <t>1492921490</t>
  </si>
  <si>
    <t>70</t>
  </si>
  <si>
    <t>-856369688</t>
  </si>
  <si>
    <t>71</t>
  </si>
  <si>
    <t>6314152540</t>
  </si>
  <si>
    <t>Tech. izolácie KPS 041 AluR (SKRUŽ AL),čadič.miner.izol.potrub.rozvodov s AL fóliou- skruž do 100°C 34x20x1000</t>
  </si>
  <si>
    <t>1818944040</t>
  </si>
  <si>
    <t>72</t>
  </si>
  <si>
    <t>713482132</t>
  </si>
  <si>
    <t>Montáž trubíc z PE, hr.30 mm,vnút.priemer 42-70</t>
  </si>
  <si>
    <t>-1279012861</t>
  </si>
  <si>
    <t>73</t>
  </si>
  <si>
    <t>2837741571</t>
  </si>
  <si>
    <t xml:space="preserve">izolácia  DG 35 x 30 izolácia-trubica </t>
  </si>
  <si>
    <t>260950812</t>
  </si>
  <si>
    <t>74</t>
  </si>
  <si>
    <t>2837741583</t>
  </si>
  <si>
    <t xml:space="preserve">izolácia  DG 42 x 30 izolácia-trubica </t>
  </si>
  <si>
    <t>-271391287</t>
  </si>
  <si>
    <t>721</t>
  </si>
  <si>
    <t>Zdravotech. vnútorná kanalizácia</t>
  </si>
  <si>
    <t>75</t>
  </si>
  <si>
    <t>721171308</t>
  </si>
  <si>
    <t xml:space="preserve">Potrubie z rúr PE-HD   110/4, 3 ležaté v zemi</t>
  </si>
  <si>
    <t>1556808867</t>
  </si>
  <si>
    <t>76</t>
  </si>
  <si>
    <t>721171309</t>
  </si>
  <si>
    <t xml:space="preserve">Potrubie z rúr PE-HD  125/4, 9 ležaté v zemi</t>
  </si>
  <si>
    <t>1092510752</t>
  </si>
  <si>
    <t>77</t>
  </si>
  <si>
    <t>721171310</t>
  </si>
  <si>
    <t>Potrubie z rúr PE-HD 160/6, 2 ležaté v zemi</t>
  </si>
  <si>
    <t>1165106969</t>
  </si>
  <si>
    <t>78</t>
  </si>
  <si>
    <t>721171411</t>
  </si>
  <si>
    <t>Potrubie z rúr PE-HD 110/4,3 odpadné zvislé (guľová odbočka dvojitá)</t>
  </si>
  <si>
    <t>-1241872071</t>
  </si>
  <si>
    <t>79</t>
  </si>
  <si>
    <t>721171502</t>
  </si>
  <si>
    <t>Potrubie z rúr PE-HD 40/3 odpadné prípojné</t>
  </si>
  <si>
    <t>-1345263098</t>
  </si>
  <si>
    <t>80</t>
  </si>
  <si>
    <t>721171503</t>
  </si>
  <si>
    <t>Potrubie z rúr PE-HD50/3 odpadné prípojné</t>
  </si>
  <si>
    <t>-1351758244</t>
  </si>
  <si>
    <t>81</t>
  </si>
  <si>
    <t>721171505</t>
  </si>
  <si>
    <t xml:space="preserve">Potrubie z rúr PE-HD   63/3 odpadné prípojné</t>
  </si>
  <si>
    <t>-701588003</t>
  </si>
  <si>
    <t>82</t>
  </si>
  <si>
    <t>721171508</t>
  </si>
  <si>
    <t>Potrubie z rúr PE-HD t 110/4, 3 odpadné prípojné</t>
  </si>
  <si>
    <t>-1933142840</t>
  </si>
  <si>
    <t>83</t>
  </si>
  <si>
    <t>721194105</t>
  </si>
  <si>
    <t>Zriadenie prípojky na potrubí vyvedenie a upevnenie odpadových výpustiek D 50x1, 8</t>
  </si>
  <si>
    <t>512235930</t>
  </si>
  <si>
    <t>84</t>
  </si>
  <si>
    <t>721194109</t>
  </si>
  <si>
    <t>Zriadenie prípojky na potrubí vyvedenie a upevnenie odpadových výpustiek D 110x2, 3</t>
  </si>
  <si>
    <t>-1844427809</t>
  </si>
  <si>
    <t>85</t>
  </si>
  <si>
    <t>721212403</t>
  </si>
  <si>
    <t>Montáž podlahového vpustu, s vodorovným odtokom z PVC DN 110</t>
  </si>
  <si>
    <t>-1615203806</t>
  </si>
  <si>
    <t>86</t>
  </si>
  <si>
    <t>HL310NPr.1</t>
  </si>
  <si>
    <t>Podlah.vpust so zvislým odtok.DN50/75/110 s pevn.izolač.prírubou,s vtok.mriežk.z nerez.115x115mm a zápach.vlož.Trieda zaťaž.K3(300kg).</t>
  </si>
  <si>
    <t>-2133680278</t>
  </si>
  <si>
    <t>87</t>
  </si>
  <si>
    <t>721242115</t>
  </si>
  <si>
    <t xml:space="preserve">Lapač strešných splavenín </t>
  </si>
  <si>
    <t>560076224</t>
  </si>
  <si>
    <t>88</t>
  </si>
  <si>
    <t>721274103</t>
  </si>
  <si>
    <t>Ventilačné hlavice strešná - plastové DN 100 HUL 810</t>
  </si>
  <si>
    <t>-906337948</t>
  </si>
  <si>
    <t>89</t>
  </si>
  <si>
    <t>721290111</t>
  </si>
  <si>
    <t>Ostatné - skúška tesnosti kanalizácie v objektoch vodou do DN 125</t>
  </si>
  <si>
    <t>1302810595</t>
  </si>
  <si>
    <t>90</t>
  </si>
  <si>
    <t>721290112</t>
  </si>
  <si>
    <t>Ostatné - skúška tesnosti kanalizácie v objektoch vodou DN 150 alebo DN 200</t>
  </si>
  <si>
    <t>625385781</t>
  </si>
  <si>
    <t>91</t>
  </si>
  <si>
    <t>998721202</t>
  </si>
  <si>
    <t>Presun hmôt pre vnútornú kanalizáciu v objektoch výšky nad 6 do 12 m</t>
  </si>
  <si>
    <t>-1204224992</t>
  </si>
  <si>
    <t>722</t>
  </si>
  <si>
    <t>Zdravotechnika - vnútorný vodovod</t>
  </si>
  <si>
    <t>92</t>
  </si>
  <si>
    <t>722130214</t>
  </si>
  <si>
    <t>Potrubie z oceľ.rúr pozink.bezšvík.bežných-11 353.0, 10 004.0 zvarov. bežných-11 343.00 DN 32</t>
  </si>
  <si>
    <t>-537928779</t>
  </si>
  <si>
    <t>93</t>
  </si>
  <si>
    <t>722130215</t>
  </si>
  <si>
    <t>Potrubie z oceľ.rúr pozink.bezšvík.bežných-11 353.0, 10 004.0 zvarov. bežných-11 343.00 DN 40</t>
  </si>
  <si>
    <t>294629474</t>
  </si>
  <si>
    <t>94</t>
  </si>
  <si>
    <t>722171312</t>
  </si>
  <si>
    <t xml:space="preserve">Potrubie z viacvrstvových rúr PE  d20x2,5mm</t>
  </si>
  <si>
    <t>-406091244</t>
  </si>
  <si>
    <t>95</t>
  </si>
  <si>
    <t>722171313</t>
  </si>
  <si>
    <t xml:space="preserve">Potrubie z viacvrstvových rúr PE  d26x3,0mm</t>
  </si>
  <si>
    <t>-1428888147</t>
  </si>
  <si>
    <t>96</t>
  </si>
  <si>
    <t>722171314</t>
  </si>
  <si>
    <t xml:space="preserve">Potrubie z viacvrstvových rúr PE  d32x3,0mm</t>
  </si>
  <si>
    <t>-926693399</t>
  </si>
  <si>
    <t>97</t>
  </si>
  <si>
    <t>722171315</t>
  </si>
  <si>
    <t>Potrubie z viacvrstvových rúr PE d40x3,5mm</t>
  </si>
  <si>
    <t>-1465647468</t>
  </si>
  <si>
    <t>98</t>
  </si>
  <si>
    <t>722221005</t>
  </si>
  <si>
    <t>Montáž guľového kohúta závitového priameho pre vodu G 3/8</t>
  </si>
  <si>
    <t>-165811713</t>
  </si>
  <si>
    <t>5511870300</t>
  </si>
  <si>
    <t xml:space="preserve">Guľový uzáver pre vodu 3/8", FF páčka, niklovaná mosadz OT </t>
  </si>
  <si>
    <t>-1787145442</t>
  </si>
  <si>
    <t>100</t>
  </si>
  <si>
    <t>722221025</t>
  </si>
  <si>
    <t>Montáž guľového kohúta závitového priameho pre vodu G 5/4</t>
  </si>
  <si>
    <t>-822096738</t>
  </si>
  <si>
    <t>101</t>
  </si>
  <si>
    <t>5511870030</t>
  </si>
  <si>
    <t xml:space="preserve">Guľový uzáver pre vodu 5/4", FF páčka, niklovaná mosadz OT </t>
  </si>
  <si>
    <t>-1567986819</t>
  </si>
  <si>
    <t>102</t>
  </si>
  <si>
    <t>722221030</t>
  </si>
  <si>
    <t>Montáž guľového kohúta závitového priameho pre vodu G 6/4</t>
  </si>
  <si>
    <t>-2020772165</t>
  </si>
  <si>
    <t>103</t>
  </si>
  <si>
    <t>5511870040</t>
  </si>
  <si>
    <t>Guľový uzáver pre vodu 6/4", FF páčka, niklovaná mosadz OT</t>
  </si>
  <si>
    <t>-1122939285</t>
  </si>
  <si>
    <t>104</t>
  </si>
  <si>
    <t>722221081</t>
  </si>
  <si>
    <t>Montáž guľového kohúta vypúšťacieho závitového G 3/8</t>
  </si>
  <si>
    <t>-920018020</t>
  </si>
  <si>
    <t>105</t>
  </si>
  <si>
    <t>5511871130</t>
  </si>
  <si>
    <t xml:space="preserve">Vypúšťací guľový kohút s páčkou, 3/8", M, mosadz OT </t>
  </si>
  <si>
    <t>626648131</t>
  </si>
  <si>
    <t>106</t>
  </si>
  <si>
    <t>722221175</t>
  </si>
  <si>
    <t>Montáž poistného ventilu závitového pre vodu G 3/4</t>
  </si>
  <si>
    <t>2074278406</t>
  </si>
  <si>
    <t>107</t>
  </si>
  <si>
    <t>pcprescor</t>
  </si>
  <si>
    <t>Poistný ventil pre - DN 20</t>
  </si>
  <si>
    <t>968624112</t>
  </si>
  <si>
    <t>108</t>
  </si>
  <si>
    <t>722221205</t>
  </si>
  <si>
    <t>Montáž tlakového redukčného závitového ventilu bez manometru G 5/4</t>
  </si>
  <si>
    <t>-319323843</t>
  </si>
  <si>
    <t>109</t>
  </si>
  <si>
    <t>5511872640</t>
  </si>
  <si>
    <t>Tlakový redukčný ventil - so šraubením, filtračným sitkom, bez manometru, 5/4", PN 16, mosadz "CR", plast</t>
  </si>
  <si>
    <t>-1337303237</t>
  </si>
  <si>
    <t>110</t>
  </si>
  <si>
    <t>722221285</t>
  </si>
  <si>
    <t>Montáž spätného ventilu závitového G 6/4</t>
  </si>
  <si>
    <t>-652429064</t>
  </si>
  <si>
    <t>111</t>
  </si>
  <si>
    <t>HonBA29564</t>
  </si>
  <si>
    <t xml:space="preserve"> Zábrana proti spätnému toku podľa normy STN EN1717 typu BA, médium voda, DN 40, závitové prevedenie</t>
  </si>
  <si>
    <t>688117850</t>
  </si>
  <si>
    <t>112</t>
  </si>
  <si>
    <t>722221305</t>
  </si>
  <si>
    <t>Montáž spätnej klapky závitovej G 1/2</t>
  </si>
  <si>
    <t>671060375</t>
  </si>
  <si>
    <t>113</t>
  </si>
  <si>
    <t>5511871900</t>
  </si>
  <si>
    <t>Spätná klapka Sprint, 1/2", vnútorný - vnútorný závit, niklovaná mosadz OT</t>
  </si>
  <si>
    <t>1158193362</t>
  </si>
  <si>
    <t>114</t>
  </si>
  <si>
    <t>722221320</t>
  </si>
  <si>
    <t>Montáž spätnej klapky závitovej G 5/4</t>
  </si>
  <si>
    <t>-948587341</t>
  </si>
  <si>
    <t>115</t>
  </si>
  <si>
    <t>5511871930</t>
  </si>
  <si>
    <t xml:space="preserve">Spätná klapka Sprint, 5/4", vnútorný - vnútorný závit, niklovaná mosadz OT </t>
  </si>
  <si>
    <t>-703577718</t>
  </si>
  <si>
    <t>116</t>
  </si>
  <si>
    <t>722221375</t>
  </si>
  <si>
    <t>Montáž filtra závitového G 5/4</t>
  </si>
  <si>
    <t>607286479</t>
  </si>
  <si>
    <t>117</t>
  </si>
  <si>
    <t>551F32</t>
  </si>
  <si>
    <t xml:space="preserve"> FF06 - filter DN32</t>
  </si>
  <si>
    <t>-666640615</t>
  </si>
  <si>
    <t>118</t>
  </si>
  <si>
    <t>722229103</t>
  </si>
  <si>
    <t>Montáž ventilu výtok., plavák.,vypúšť.,odvodňov.,kohút.plniaceho,vypúšťacieho PN 0.6, ventilov G 1</t>
  </si>
  <si>
    <t>1427742785</t>
  </si>
  <si>
    <t>119</t>
  </si>
  <si>
    <t>5511084500</t>
  </si>
  <si>
    <t xml:space="preserve">Ventil spätny kontrolovateľný 1" PN 16 mosadz  CR disk plast </t>
  </si>
  <si>
    <t>14814300</t>
  </si>
  <si>
    <t>120</t>
  </si>
  <si>
    <t>722239102</t>
  </si>
  <si>
    <t>Montáž ventilu priameho, spätného,pod omietku,poistného,redukčného,šikmého G 3/4</t>
  </si>
  <si>
    <t>-1347525749</t>
  </si>
  <si>
    <t>121</t>
  </si>
  <si>
    <t>2776653</t>
  </si>
  <si>
    <t xml:space="preserve"> Zmiešavač úžitkovej vody MIX 110 s obojstranným smerom prúdenia DN 20, 60 l/min</t>
  </si>
  <si>
    <t>-1072666640</t>
  </si>
  <si>
    <t>122</t>
  </si>
  <si>
    <t>722254127</t>
  </si>
  <si>
    <t>Montáž hydrantu</t>
  </si>
  <si>
    <t>súb</t>
  </si>
  <si>
    <t>2069003146</t>
  </si>
  <si>
    <t>123</t>
  </si>
  <si>
    <t>Hnavijak</t>
  </si>
  <si>
    <t>Požiarny hydrantový navijak komplet D25/20m červený</t>
  </si>
  <si>
    <t>1667254693</t>
  </si>
  <si>
    <t>124</t>
  </si>
  <si>
    <t>722263414</t>
  </si>
  <si>
    <t>Montáž vodomeru závit. jednovtokového suchobežného G 1/2 (3 m3.h-1)</t>
  </si>
  <si>
    <t>932164392</t>
  </si>
  <si>
    <t>125</t>
  </si>
  <si>
    <t>38821223002</t>
  </si>
  <si>
    <t>Vodomer dn 15</t>
  </si>
  <si>
    <t>-125306817</t>
  </si>
  <si>
    <t>126</t>
  </si>
  <si>
    <t>3882122500</t>
  </si>
  <si>
    <t xml:space="preserve">Vodomer  dn20</t>
  </si>
  <si>
    <t>1246423128</t>
  </si>
  <si>
    <t>127</t>
  </si>
  <si>
    <t>722290234</t>
  </si>
  <si>
    <t>Prepláchnutie a dezinfekcia vodovodného potrubia do DN 80</t>
  </si>
  <si>
    <t>412512014</t>
  </si>
  <si>
    <t>128</t>
  </si>
  <si>
    <t>998722201</t>
  </si>
  <si>
    <t>Presun hmôt pre vnútorný vodovod v objektoch výšky do 6 m</t>
  </si>
  <si>
    <t>1609339431</t>
  </si>
  <si>
    <t>724</t>
  </si>
  <si>
    <t>Zdravotechnika - strojné vybavenie</t>
  </si>
  <si>
    <t>129</t>
  </si>
  <si>
    <t>724211101</t>
  </si>
  <si>
    <t>Montáž domovej vodárne s čerpadlom odstredivým horizontálnym so sacím košom, bez potrubia Darling</t>
  </si>
  <si>
    <t>-1459814401</t>
  </si>
  <si>
    <t>130</t>
  </si>
  <si>
    <t>4268153001</t>
  </si>
  <si>
    <t xml:space="preserve">Čerpadlo SQE 3-65 N 1x220-240V 50Hz  </t>
  </si>
  <si>
    <t>-216216180</t>
  </si>
  <si>
    <t>131</t>
  </si>
  <si>
    <t>4268152996</t>
  </si>
  <si>
    <t xml:space="preserve">  33 l nádoba membranova </t>
  </si>
  <si>
    <t>1237269864</t>
  </si>
  <si>
    <t>132</t>
  </si>
  <si>
    <t>7242111011</t>
  </si>
  <si>
    <t xml:space="preserve">Montáž tlakových nadob </t>
  </si>
  <si>
    <t>1192039420</t>
  </si>
  <si>
    <t>133</t>
  </si>
  <si>
    <t>4846761000</t>
  </si>
  <si>
    <t>Nádoba expanzná typ S tlak 10 barov s vakom 12 l</t>
  </si>
  <si>
    <t>926665249</t>
  </si>
  <si>
    <t>134</t>
  </si>
  <si>
    <t>4846754500</t>
  </si>
  <si>
    <t>Konzola s úchytnou páskou pre nádoby 8 - 25 l</t>
  </si>
  <si>
    <t>525283271</t>
  </si>
  <si>
    <t>135</t>
  </si>
  <si>
    <t>3195900265</t>
  </si>
  <si>
    <t xml:space="preserve">Guľový kohútDN20 so zaistením </t>
  </si>
  <si>
    <t>207060464</t>
  </si>
  <si>
    <t>136</t>
  </si>
  <si>
    <t>724211112</t>
  </si>
  <si>
    <t>Montáž tlakových nádob horizontálných (bez rozdielu objemu) vertikálnych</t>
  </si>
  <si>
    <t>súb.</t>
  </si>
  <si>
    <t>-1159057235</t>
  </si>
  <si>
    <t>137</t>
  </si>
  <si>
    <t>Exp_HYB35</t>
  </si>
  <si>
    <t>Expanzná nádoba na studenú vodu HYB 35</t>
  </si>
  <si>
    <t>1684432596</t>
  </si>
  <si>
    <t>138</t>
  </si>
  <si>
    <t>724231111</t>
  </si>
  <si>
    <t>Montáž príslušenstva domácej vodárne, meracie, vodoznačná armatúra</t>
  </si>
  <si>
    <t>1687251845</t>
  </si>
  <si>
    <t>139</t>
  </si>
  <si>
    <t>724232111</t>
  </si>
  <si>
    <t>Montáž príslušenstva domácej vodárne, ovládací spínač tlakový</t>
  </si>
  <si>
    <t>1136959661</t>
  </si>
  <si>
    <t>140</t>
  </si>
  <si>
    <t>998724201</t>
  </si>
  <si>
    <t>Presun hmôt pre strojné vybavenie v objektoch výšky do 6 m</t>
  </si>
  <si>
    <t>1164904128</t>
  </si>
  <si>
    <t>725</t>
  </si>
  <si>
    <t>Zdravotechnika - zariaď. predmety</t>
  </si>
  <si>
    <t>141</t>
  </si>
  <si>
    <t>725119307</t>
  </si>
  <si>
    <t>Montáž záchodovej misy kombinovanej s rovným odpadom</t>
  </si>
  <si>
    <t>1944349592</t>
  </si>
  <si>
    <t>142</t>
  </si>
  <si>
    <t>6420133890</t>
  </si>
  <si>
    <t xml:space="preserve">WC kombinovane </t>
  </si>
  <si>
    <t>1410449186</t>
  </si>
  <si>
    <t>143</t>
  </si>
  <si>
    <t>6424310179</t>
  </si>
  <si>
    <t>Misa WC keramická Junior 330x405x330mm, 6 l, odpad vodorovný, s hlbokým splachovaním,</t>
  </si>
  <si>
    <t>-947822923</t>
  </si>
  <si>
    <t>144</t>
  </si>
  <si>
    <t>6424310216</t>
  </si>
  <si>
    <t xml:space="preserve">WC invalid </t>
  </si>
  <si>
    <t>1708987750</t>
  </si>
  <si>
    <t>145</t>
  </si>
  <si>
    <t>725219201</t>
  </si>
  <si>
    <t>Montáž umývadla na konzoly, bez výtokovej armatúry</t>
  </si>
  <si>
    <t>-39972040</t>
  </si>
  <si>
    <t>146</t>
  </si>
  <si>
    <t>6420135730</t>
  </si>
  <si>
    <t xml:space="preserve">Umývadlo keramické </t>
  </si>
  <si>
    <t>2145293878</t>
  </si>
  <si>
    <t>147</t>
  </si>
  <si>
    <t>6420136890</t>
  </si>
  <si>
    <t>Umyvadlo pre invalid</t>
  </si>
  <si>
    <t>86259353</t>
  </si>
  <si>
    <t>148</t>
  </si>
  <si>
    <t>642JIKAUMd</t>
  </si>
  <si>
    <t>Sanitárna keramika umývatko detské 50 cm</t>
  </si>
  <si>
    <t>2088072501</t>
  </si>
  <si>
    <t>149</t>
  </si>
  <si>
    <t>pcMio_uint</t>
  </si>
  <si>
    <t>Sanitárna keramika inštalačná súprava pre umývadlá</t>
  </si>
  <si>
    <t>-1760192043</t>
  </si>
  <si>
    <t>150</t>
  </si>
  <si>
    <t>725241141</t>
  </si>
  <si>
    <t>Montáž - vanička sprchová akrylátová štvrťkruhová 800x800 mm</t>
  </si>
  <si>
    <t>-1992114691</t>
  </si>
  <si>
    <t>151</t>
  </si>
  <si>
    <t>5542300000</t>
  </si>
  <si>
    <t>Vanička sprchová akrylátová hladká 80x80 cm biela</t>
  </si>
  <si>
    <t>-1808540984</t>
  </si>
  <si>
    <t>152</t>
  </si>
  <si>
    <t>725291112</t>
  </si>
  <si>
    <t>Montáž doplnkov zariadení kúpeľní a záchodov, toaletná doska</t>
  </si>
  <si>
    <t>-1924184745</t>
  </si>
  <si>
    <t>153</t>
  </si>
  <si>
    <t>6429462300</t>
  </si>
  <si>
    <t xml:space="preserve">Doska keramická toaletná  biela</t>
  </si>
  <si>
    <t>814783043</t>
  </si>
  <si>
    <t>154</t>
  </si>
  <si>
    <t>6424310180</t>
  </si>
  <si>
    <t xml:space="preserve">Sedadlo WC  Pro Junior, s antibakteriálnou úpravou, z duroplastu, biele-závesy plastové</t>
  </si>
  <si>
    <t>-844972376</t>
  </si>
  <si>
    <t>155</t>
  </si>
  <si>
    <t>725329130</t>
  </si>
  <si>
    <t>Montáž kuchynských drezov, ostantných typov dvojitých, dvojdrezových,. bez výtok. armatúr</t>
  </si>
  <si>
    <t>57208831</t>
  </si>
  <si>
    <t>156</t>
  </si>
  <si>
    <t>5523152500</t>
  </si>
  <si>
    <t>Kuchynský drez</t>
  </si>
  <si>
    <t>1272831991</t>
  </si>
  <si>
    <t>157</t>
  </si>
  <si>
    <t>725329201</t>
  </si>
  <si>
    <t xml:space="preserve">Montáž veľkokuchynských drezov, samostatne stojacích jednodrezových,  bez výtok. armatúr</t>
  </si>
  <si>
    <t>175456942</t>
  </si>
  <si>
    <t>158</t>
  </si>
  <si>
    <t>5523412366</t>
  </si>
  <si>
    <t>Nerezová sanita velkokapacitný drez na nohách - SLUN 15</t>
  </si>
  <si>
    <t>1858668463</t>
  </si>
  <si>
    <t>159</t>
  </si>
  <si>
    <t>725333360</t>
  </si>
  <si>
    <t>Montáž výlevky keramickej voľne stojacej bez výtokovej armatúry</t>
  </si>
  <si>
    <t>-1857199193</t>
  </si>
  <si>
    <t>160</t>
  </si>
  <si>
    <t>6420144360</t>
  </si>
  <si>
    <t>Výlevka 425x500x450 mm, keramika, plastová mreža, biela</t>
  </si>
  <si>
    <t>22179720</t>
  </si>
  <si>
    <t>161</t>
  </si>
  <si>
    <t>725819401</t>
  </si>
  <si>
    <t>Montáž ventilu rohového s pripojovacou rúrkou G 1/2</t>
  </si>
  <si>
    <t>1126859706</t>
  </si>
  <si>
    <t>162</t>
  </si>
  <si>
    <t>5510900400</t>
  </si>
  <si>
    <t xml:space="preserve"> Rohový guľový kohút pre úžitkovú vodu 1/2, PN 16, DN 15,</t>
  </si>
  <si>
    <t>-1745660759</t>
  </si>
  <si>
    <t>163</t>
  </si>
  <si>
    <t>725829201</t>
  </si>
  <si>
    <t>Montáž batérie umývadlovej a drezovej nástennej pákovej, alebo klasickej</t>
  </si>
  <si>
    <t>-1240713892</t>
  </si>
  <si>
    <t>164</t>
  </si>
  <si>
    <t>5514671040</t>
  </si>
  <si>
    <t xml:space="preserve">Drezová nástenná batéria 150 mm DN 15  aj pre výlevku </t>
  </si>
  <si>
    <t>-1373354743</t>
  </si>
  <si>
    <t>165</t>
  </si>
  <si>
    <t>725829601</t>
  </si>
  <si>
    <t>Montáž batérií umývadlových stojankových pákových alebo klasických</t>
  </si>
  <si>
    <t>-1260838552</t>
  </si>
  <si>
    <t>166</t>
  </si>
  <si>
    <t>551pc1vyt</t>
  </si>
  <si>
    <t>Umývadlová stojanková batéria jednovýtoková na zmiešanú vodu</t>
  </si>
  <si>
    <t>-1424027915</t>
  </si>
  <si>
    <t>167</t>
  </si>
  <si>
    <t>5514670360</t>
  </si>
  <si>
    <t xml:space="preserve"> Umývadlová batéria DN 15   chróm   </t>
  </si>
  <si>
    <t>1486900071</t>
  </si>
  <si>
    <t>168</t>
  </si>
  <si>
    <t>725849201</t>
  </si>
  <si>
    <t>Montáž batérie sprchovej nástennej pákovej, klasickej</t>
  </si>
  <si>
    <t>1580190740</t>
  </si>
  <si>
    <t>169</t>
  </si>
  <si>
    <t>5514670670</t>
  </si>
  <si>
    <t xml:space="preserve"> Sprchová batéria DN 15 chróm   </t>
  </si>
  <si>
    <t>2139101609</t>
  </si>
  <si>
    <t>170</t>
  </si>
  <si>
    <t>725849206</t>
  </si>
  <si>
    <t>Montáž batérie sprchovej nástennej, držiak sprchy s pevou výškou sprchy</t>
  </si>
  <si>
    <t>-1395911118</t>
  </si>
  <si>
    <t>171</t>
  </si>
  <si>
    <t>5514644500</t>
  </si>
  <si>
    <t xml:space="preserve"> Držiak sprchy</t>
  </si>
  <si>
    <t>223506052</t>
  </si>
  <si>
    <t>172</t>
  </si>
  <si>
    <t>725869101</t>
  </si>
  <si>
    <t>Montáž zápachovej uzávierky pre zariaďovacie predmety, umývadlová do D 40</t>
  </si>
  <si>
    <t>-1725260879</t>
  </si>
  <si>
    <t>173</t>
  </si>
  <si>
    <t>5516232101</t>
  </si>
  <si>
    <t>Uzávierka zápachová umyvadlová HL 135 D 40,50 mm</t>
  </si>
  <si>
    <t>953576677</t>
  </si>
  <si>
    <t>174</t>
  </si>
  <si>
    <t>725869311</t>
  </si>
  <si>
    <t>Montáž zápachovej uzávierky pre zariaďovacie predmety, drezová do D 50 (pre jeden drez)</t>
  </si>
  <si>
    <t>821875541</t>
  </si>
  <si>
    <t>175</t>
  </si>
  <si>
    <t>2863120185</t>
  </si>
  <si>
    <t xml:space="preserve"> drezový odtok jednodielny d50 úsporný </t>
  </si>
  <si>
    <t>-181817346</t>
  </si>
  <si>
    <t>176</t>
  </si>
  <si>
    <t>725869313</t>
  </si>
  <si>
    <t>Montáž zápachovej uzávierky pre zariaďovacie predmety, drezová do D 50 (pre dva drezy)</t>
  </si>
  <si>
    <t>956466818</t>
  </si>
  <si>
    <t>177</t>
  </si>
  <si>
    <t>2863120184</t>
  </si>
  <si>
    <t xml:space="preserve">Drezový odtok dvojdielny D 50 úsporný  </t>
  </si>
  <si>
    <t>-2077550884</t>
  </si>
  <si>
    <t>178</t>
  </si>
  <si>
    <t>725869340</t>
  </si>
  <si>
    <t>Montáž zápachovej uzávierky pre zariaďovacie predmety, sprchovej do D 50</t>
  </si>
  <si>
    <t>-870124184</t>
  </si>
  <si>
    <t>179</t>
  </si>
  <si>
    <t>2863120240</t>
  </si>
  <si>
    <t>Odtok pre sprchovú vaničku D 50, 210x80 mm, plast, sanitárny systém</t>
  </si>
  <si>
    <t>1301755604</t>
  </si>
  <si>
    <t>180</t>
  </si>
  <si>
    <t>725869381</t>
  </si>
  <si>
    <t>Montáž zápachovej uzávierky pre zariaďovacie predmety, ostatných typov do D 40,</t>
  </si>
  <si>
    <t>1600066777</t>
  </si>
  <si>
    <t>181</t>
  </si>
  <si>
    <t>HL21</t>
  </si>
  <si>
    <t xml:space="preserve">Vtok so zápachovou uzávierkou a s prídavným uzáverom, proti zápachu v suchom stave  - DN32</t>
  </si>
  <si>
    <t>-28742879</t>
  </si>
  <si>
    <t>182</t>
  </si>
  <si>
    <t>725989101</t>
  </si>
  <si>
    <t>Montáž dvierok kovových lakovaných</t>
  </si>
  <si>
    <t>-402783820</t>
  </si>
  <si>
    <t>183</t>
  </si>
  <si>
    <t>5516757400</t>
  </si>
  <si>
    <t>Dvierka krycie 30x15 cm nerezové</t>
  </si>
  <si>
    <t>474925321</t>
  </si>
  <si>
    <t>184</t>
  </si>
  <si>
    <t>998725101</t>
  </si>
  <si>
    <t>Presun hmôt pre zariaďovacie predmety v objektoch výšky do 6 m</t>
  </si>
  <si>
    <t>-451527457</t>
  </si>
  <si>
    <t>731</t>
  </si>
  <si>
    <t>Ústredné kúrenie, kotolne</t>
  </si>
  <si>
    <t>185</t>
  </si>
  <si>
    <t>731261040</t>
  </si>
  <si>
    <t>Montáž plynového kotla kombinovaného</t>
  </si>
  <si>
    <t>689143999</t>
  </si>
  <si>
    <t>186</t>
  </si>
  <si>
    <t>4849110780</t>
  </si>
  <si>
    <t xml:space="preserve"> Kondenzačný VYKUROVACÍ kotol na plyn ,200-W,výkon 5,2až35 alebo 4,2až31,7kW</t>
  </si>
  <si>
    <t>226689009</t>
  </si>
  <si>
    <t>187</t>
  </si>
  <si>
    <t>4849106270p</t>
  </si>
  <si>
    <t>montážna pomôcka pre montáž kotla</t>
  </si>
  <si>
    <t>1141540576</t>
  </si>
  <si>
    <t>188</t>
  </si>
  <si>
    <t>4849106210pp</t>
  </si>
  <si>
    <t>hydraulická vyhýbka 60/60 G 1"do 3m3/h</t>
  </si>
  <si>
    <t>-878594525</t>
  </si>
  <si>
    <t>189</t>
  </si>
  <si>
    <t>4849106240pp</t>
  </si>
  <si>
    <t>nástenná konzola hydraulickej výhybky 60/60</t>
  </si>
  <si>
    <t>-1538910965</t>
  </si>
  <si>
    <t>190</t>
  </si>
  <si>
    <t>73134116052</t>
  </si>
  <si>
    <t>Hadica -odvod kondenzátu</t>
  </si>
  <si>
    <t>-1765655702</t>
  </si>
  <si>
    <t>191</t>
  </si>
  <si>
    <t>998731201</t>
  </si>
  <si>
    <t>Presun hmôt pre kotolne umiestnené vo výške (hĺbke) do 6 m</t>
  </si>
  <si>
    <t>868508680</t>
  </si>
  <si>
    <t>732</t>
  </si>
  <si>
    <t>Ústredné kúrenie, strojovne</t>
  </si>
  <si>
    <t>192</t>
  </si>
  <si>
    <t>732219210</t>
  </si>
  <si>
    <t>Montáž zásobníkového ohrievača vody pre ohrev pitnej vody v spojení s kotlami objem 160-200 l</t>
  </si>
  <si>
    <t>-1965687002</t>
  </si>
  <si>
    <t>193</t>
  </si>
  <si>
    <t>4847665920</t>
  </si>
  <si>
    <t xml:space="preserve">Zásobníkový ohrievač vody 100/100-V typ CVA pre nástenné kotly z ocele, objem 200L,  energetická trieda A</t>
  </si>
  <si>
    <t>1310164986</t>
  </si>
  <si>
    <t>194</t>
  </si>
  <si>
    <t>732219220</t>
  </si>
  <si>
    <t>Montáž zásobníkového ohrievača vody pre ohrev pitnej vody objem 500 l</t>
  </si>
  <si>
    <t>-305347718</t>
  </si>
  <si>
    <t>195</t>
  </si>
  <si>
    <t>4847666020</t>
  </si>
  <si>
    <t xml:space="preserve">Akumul. zásobn.vykurov. vody  100 typ SVP obj. 400L</t>
  </si>
  <si>
    <t>1820036117</t>
  </si>
  <si>
    <t>196</t>
  </si>
  <si>
    <t>7322220901</t>
  </si>
  <si>
    <t>Montáž doskového výmenníka tepla</t>
  </si>
  <si>
    <t>-28285268</t>
  </si>
  <si>
    <t>197</t>
  </si>
  <si>
    <t>48441079501</t>
  </si>
  <si>
    <t>Doskový výmenník tepla vykon 100,</t>
  </si>
  <si>
    <t>2113093337</t>
  </si>
  <si>
    <t>198</t>
  </si>
  <si>
    <t>732331534</t>
  </si>
  <si>
    <t>Expanzomat - Great s membranou, bez poistného ventilu, tlak 10 barov, objem 18 l</t>
  </si>
  <si>
    <t>387104931</t>
  </si>
  <si>
    <t>199</t>
  </si>
  <si>
    <t>4844100111444</t>
  </si>
  <si>
    <t>prípoj.sada pre zásobník pre napojenie exp.nádoby s uzav.</t>
  </si>
  <si>
    <t>súbor</t>
  </si>
  <si>
    <t>-1140555890</t>
  </si>
  <si>
    <t>200</t>
  </si>
  <si>
    <t>484410012048</t>
  </si>
  <si>
    <t>príchytka na stenu pre N 25</t>
  </si>
  <si>
    <t>-1076785985</t>
  </si>
  <si>
    <t>201</t>
  </si>
  <si>
    <t>732331943pp</t>
  </si>
  <si>
    <t>Balíková zostava úpravy vody Aquahome 20-N-montáž</t>
  </si>
  <si>
    <t>-693702673</t>
  </si>
  <si>
    <t>202</t>
  </si>
  <si>
    <t>5511861920pp</t>
  </si>
  <si>
    <t>zmäkčovač+regener.soľ+tester+mechanický filte</t>
  </si>
  <si>
    <t>1181703826</t>
  </si>
  <si>
    <t>203</t>
  </si>
  <si>
    <t>732429111</t>
  </si>
  <si>
    <t>Montáž čerpadla (do potrubia) obehového špirálového DN 25</t>
  </si>
  <si>
    <t>-301755422</t>
  </si>
  <si>
    <t>204</t>
  </si>
  <si>
    <t>4268150016</t>
  </si>
  <si>
    <t xml:space="preserve">Čerpaddlo 25-40 180 1x230V 50Hz  </t>
  </si>
  <si>
    <t>927722920</t>
  </si>
  <si>
    <t>205</t>
  </si>
  <si>
    <t>732460035114</t>
  </si>
  <si>
    <t xml:space="preserve">Montáž tepelného čerpadla  (vzduch-voda)+prísluš.</t>
  </si>
  <si>
    <t>318554989</t>
  </si>
  <si>
    <t>206</t>
  </si>
  <si>
    <t>4847200070</t>
  </si>
  <si>
    <t>Tepelné čerpadlo vzduch-voda 200-S AWB 201.C16</t>
  </si>
  <si>
    <t>sada</t>
  </si>
  <si>
    <t>434609540</t>
  </si>
  <si>
    <t>207</t>
  </si>
  <si>
    <t>4847200745</t>
  </si>
  <si>
    <t>sada konzol pre montáž vonk.jednotky na podlahu</t>
  </si>
  <si>
    <t>-1420900469</t>
  </si>
  <si>
    <t>208</t>
  </si>
  <si>
    <t>4847200750</t>
  </si>
  <si>
    <t>inštalačná sada 16/10 (izolované chladiace potrubie 12,5m</t>
  </si>
  <si>
    <t>-1828051873</t>
  </si>
  <si>
    <t>209</t>
  </si>
  <si>
    <t>48472007651</t>
  </si>
  <si>
    <t>elektrický výhrevný pás pre vaňu konden</t>
  </si>
  <si>
    <t>-2026110212</t>
  </si>
  <si>
    <t>210</t>
  </si>
  <si>
    <t>48472007852</t>
  </si>
  <si>
    <t>3-cestný prepínací ventil</t>
  </si>
  <si>
    <t>559178386</t>
  </si>
  <si>
    <t>211</t>
  </si>
  <si>
    <t>4846785620</t>
  </si>
  <si>
    <t xml:space="preserve">Nádoba-expanzná typ NG tlak 6 barov s membránou 50 l biela </t>
  </si>
  <si>
    <t>-754549581</t>
  </si>
  <si>
    <t>212</t>
  </si>
  <si>
    <t>5511123000</t>
  </si>
  <si>
    <t xml:space="preserve">Ventil uzatvárací priamy  25 1"</t>
  </si>
  <si>
    <t>-892777280</t>
  </si>
  <si>
    <t>213</t>
  </si>
  <si>
    <t>3899006320</t>
  </si>
  <si>
    <t>Priíložný snímač teploty, NTC č.2</t>
  </si>
  <si>
    <t>-1930636866</t>
  </si>
  <si>
    <t>214</t>
  </si>
  <si>
    <t>3899006550</t>
  </si>
  <si>
    <t>Ponorný snímač teploty</t>
  </si>
  <si>
    <t>833397153</t>
  </si>
  <si>
    <t>215</t>
  </si>
  <si>
    <t>4849110100</t>
  </si>
  <si>
    <t xml:space="preserve">rýchlomontážna sada M32 DN32 </t>
  </si>
  <si>
    <t>-844827545</t>
  </si>
  <si>
    <t>216</t>
  </si>
  <si>
    <t>4849110120114</t>
  </si>
  <si>
    <t>servomotor SR10 230V</t>
  </si>
  <si>
    <t>1569761325</t>
  </si>
  <si>
    <t>217</t>
  </si>
  <si>
    <t>484911052011</t>
  </si>
  <si>
    <t>rozširovacia sada pre VO so zmiešavačom bez pohonu</t>
  </si>
  <si>
    <t>-69606552</t>
  </si>
  <si>
    <t>218</t>
  </si>
  <si>
    <t>4849110510</t>
  </si>
  <si>
    <t xml:space="preserve">Diaľkové ovládanie  200A</t>
  </si>
  <si>
    <t>-737419446</t>
  </si>
  <si>
    <t>219</t>
  </si>
  <si>
    <t>4849111360158</t>
  </si>
  <si>
    <t>Komunikačný modul LON pre reguláciu , typ MW1/MW2</t>
  </si>
  <si>
    <t>-818086169</t>
  </si>
  <si>
    <t>220</t>
  </si>
  <si>
    <t>4849111700111</t>
  </si>
  <si>
    <t>Komunikačný modul LON</t>
  </si>
  <si>
    <t>1738044110</t>
  </si>
  <si>
    <t>221</t>
  </si>
  <si>
    <t>48491117101588</t>
  </si>
  <si>
    <t>Komunikačné vedenie LON</t>
  </si>
  <si>
    <t>-729363140</t>
  </si>
  <si>
    <t>222</t>
  </si>
  <si>
    <t>4849110520177</t>
  </si>
  <si>
    <t>Koncový odpor (2ks</t>
  </si>
  <si>
    <t>-1670132417</t>
  </si>
  <si>
    <t>223</t>
  </si>
  <si>
    <t>732460035p1143</t>
  </si>
  <si>
    <t>Dopojenie chladiaceho okruhu</t>
  </si>
  <si>
    <t>496881404</t>
  </si>
  <si>
    <t>224</t>
  </si>
  <si>
    <t>732460035p11434</t>
  </si>
  <si>
    <t>UPD rozširovacej sady pre 1 vykur.okruh:</t>
  </si>
  <si>
    <t>1508961832</t>
  </si>
  <si>
    <t>225</t>
  </si>
  <si>
    <t>732491005</t>
  </si>
  <si>
    <t>Montáž cirkulačného čerpadla</t>
  </si>
  <si>
    <t>-322398091</t>
  </si>
  <si>
    <t>226</t>
  </si>
  <si>
    <t>42681566802</t>
  </si>
  <si>
    <t>Štandardné obehové čerpadlo výkon 25-60 B</t>
  </si>
  <si>
    <t>-1457358534</t>
  </si>
  <si>
    <t>733</t>
  </si>
  <si>
    <t>Ústredné kúrenie, rozvodné potrubie</t>
  </si>
  <si>
    <t>227</t>
  </si>
  <si>
    <t>7331612042</t>
  </si>
  <si>
    <t xml:space="preserve">Potrubie plastové plasthliníkové  spoj zvarovaný D 40 mm</t>
  </si>
  <si>
    <t>1430296370</t>
  </si>
  <si>
    <t>228</t>
  </si>
  <si>
    <t>733161205</t>
  </si>
  <si>
    <t xml:space="preserve">Potrubie plasthliníkové  spoj zvarovaný D 50 mm</t>
  </si>
  <si>
    <t>-307013819</t>
  </si>
  <si>
    <t>229</t>
  </si>
  <si>
    <t>733161501</t>
  </si>
  <si>
    <t xml:space="preserve">Potrubie plasthliníkové  16x2 mm z rúrok v kotúčoch</t>
  </si>
  <si>
    <t>-1047022844</t>
  </si>
  <si>
    <t>230</t>
  </si>
  <si>
    <t>733161503</t>
  </si>
  <si>
    <t>Potrubie plasthliníkové 20x2 mm z rúrok v kotúčoch</t>
  </si>
  <si>
    <t>-802462101</t>
  </si>
  <si>
    <t>231</t>
  </si>
  <si>
    <t>733161504</t>
  </si>
  <si>
    <t>Potrubie plasthliníkové 26x3 mm z rúrok v kotúčoch</t>
  </si>
  <si>
    <t>601547562</t>
  </si>
  <si>
    <t>232</t>
  </si>
  <si>
    <t>733161505</t>
  </si>
  <si>
    <t xml:space="preserve">Potrubie plasthliníkové  32x3 mm z rúrok v kotúčoch</t>
  </si>
  <si>
    <t>-2093085172</t>
  </si>
  <si>
    <t>233</t>
  </si>
  <si>
    <t>733191301</t>
  </si>
  <si>
    <t>Tlaková skúška plastového potrubia do 32 mm</t>
  </si>
  <si>
    <t>-380767487</t>
  </si>
  <si>
    <t>234</t>
  </si>
  <si>
    <t>733191302</t>
  </si>
  <si>
    <t>Tlaková skúška plastového potrubia nad 32 do 63 mm</t>
  </si>
  <si>
    <t>-3029164</t>
  </si>
  <si>
    <t>235</t>
  </si>
  <si>
    <t>998733201</t>
  </si>
  <si>
    <t>Presun hmôt pre rozvody potrubia v objektoch výšky do 6 m</t>
  </si>
  <si>
    <t>-325456018</t>
  </si>
  <si>
    <t>734</t>
  </si>
  <si>
    <t>Ústredné kúrenie, armatúry.</t>
  </si>
  <si>
    <t>236</t>
  </si>
  <si>
    <t>734209101</t>
  </si>
  <si>
    <t>Montáž závitovej armatúry s 1 závitom do G 1/2</t>
  </si>
  <si>
    <t>-739753512</t>
  </si>
  <si>
    <t>237</t>
  </si>
  <si>
    <t>1717601</t>
  </si>
  <si>
    <t xml:space="preserve"> štvorcestný ventil zmiešavacia armatúra 1/2" x M 22 x 1,5,</t>
  </si>
  <si>
    <t>-203999052</t>
  </si>
  <si>
    <t>238</t>
  </si>
  <si>
    <t>734212114</t>
  </si>
  <si>
    <t>Ventil odvzdušňovací závitový samočinný nízkotlak.parných sústav, PN 0 ON 13 7311 DN 20</t>
  </si>
  <si>
    <t>-1508304689</t>
  </si>
  <si>
    <t>239</t>
  </si>
  <si>
    <t>734223208</t>
  </si>
  <si>
    <t>Montáž termostatickej hlavice kvapalinovej jednoduchej</t>
  </si>
  <si>
    <t>-1692929460</t>
  </si>
  <si>
    <t>240</t>
  </si>
  <si>
    <t>1923944</t>
  </si>
  <si>
    <t xml:space="preserve"> Termostatická hlavica</t>
  </si>
  <si>
    <t>-1399102699</t>
  </si>
  <si>
    <t>241</t>
  </si>
  <si>
    <t>ATN2</t>
  </si>
  <si>
    <t>Ochranný krúžok proti poškodeniu a odcudzeniu na termostatické hlavice</t>
  </si>
  <si>
    <t>1042294226</t>
  </si>
  <si>
    <t>242</t>
  </si>
  <si>
    <t>734240000</t>
  </si>
  <si>
    <t>-919952239</t>
  </si>
  <si>
    <t>243</t>
  </si>
  <si>
    <t>5511871640</t>
  </si>
  <si>
    <t>Vodorovná spätná klapka 1/2"</t>
  </si>
  <si>
    <t>1702184225</t>
  </si>
  <si>
    <t>244</t>
  </si>
  <si>
    <t>734240005</t>
  </si>
  <si>
    <t>Montáž spätnej klapky závitovej G 3/4</t>
  </si>
  <si>
    <t>-1646818674</t>
  </si>
  <si>
    <t>245</t>
  </si>
  <si>
    <t>5511871650</t>
  </si>
  <si>
    <t xml:space="preserve">Vodorovná spätná klapka  3/4"</t>
  </si>
  <si>
    <t>-1405517765</t>
  </si>
  <si>
    <t>246</t>
  </si>
  <si>
    <t>734240010</t>
  </si>
  <si>
    <t>Montáž spätnej klapky závitovej G 1</t>
  </si>
  <si>
    <t>298586572</t>
  </si>
  <si>
    <t>247</t>
  </si>
  <si>
    <t>5511871660</t>
  </si>
  <si>
    <t xml:space="preserve">Vodorovná spätná klapka  1",</t>
  </si>
  <si>
    <t>9310634</t>
  </si>
  <si>
    <t>248</t>
  </si>
  <si>
    <t>734240015</t>
  </si>
  <si>
    <t>861654008</t>
  </si>
  <si>
    <t>249</t>
  </si>
  <si>
    <t>5511871670</t>
  </si>
  <si>
    <t>Vodorovná spätná klapka , 5/4",</t>
  </si>
  <si>
    <t>-144485085</t>
  </si>
  <si>
    <t>250</t>
  </si>
  <si>
    <t>734252110</t>
  </si>
  <si>
    <t xml:space="preserve">Montáž ventilu poistného  G 1/2</t>
  </si>
  <si>
    <t>1066183494</t>
  </si>
  <si>
    <t>251</t>
  </si>
  <si>
    <t>4849210140</t>
  </si>
  <si>
    <t>Poistný ventil pre vykurovanie, 1/2 FF,0,2Mpa</t>
  </si>
  <si>
    <t>98821144</t>
  </si>
  <si>
    <t>252</t>
  </si>
  <si>
    <t>4849210147</t>
  </si>
  <si>
    <t>Poistný ventil pre vykurovanie, 1/2"MF, 6 bar,</t>
  </si>
  <si>
    <t>-312047141</t>
  </si>
  <si>
    <t>253</t>
  </si>
  <si>
    <t>734252120</t>
  </si>
  <si>
    <t>Montáž ventilu poistného G 3/4</t>
  </si>
  <si>
    <t>1793806695</t>
  </si>
  <si>
    <t>254</t>
  </si>
  <si>
    <t>4849210145</t>
  </si>
  <si>
    <t>Poistný ventil pre vykurovanie, 3/4"FF, 6 bar</t>
  </si>
  <si>
    <t>984807027</t>
  </si>
  <si>
    <t>255</t>
  </si>
  <si>
    <t>7342911135</t>
  </si>
  <si>
    <t xml:space="preserve">Ostané armatúry, kohútik plniaci a vypúšťací  G 1/2</t>
  </si>
  <si>
    <t>-1368292535</t>
  </si>
  <si>
    <t>256</t>
  </si>
  <si>
    <t>734291114</t>
  </si>
  <si>
    <t>Ostané armatúry, kohútik plniaci a vypúšťací normy 13 7061, PN 1,0/100st. C G 3/4</t>
  </si>
  <si>
    <t>46490137</t>
  </si>
  <si>
    <t>257</t>
  </si>
  <si>
    <t>734291340</t>
  </si>
  <si>
    <t>Montáž filtra závitového G 1</t>
  </si>
  <si>
    <t>-293999964</t>
  </si>
  <si>
    <t>258</t>
  </si>
  <si>
    <t>1266203</t>
  </si>
  <si>
    <t>Filter DN25,</t>
  </si>
  <si>
    <t>2048009728</t>
  </si>
  <si>
    <t>259</t>
  </si>
  <si>
    <t>734291350</t>
  </si>
  <si>
    <t>Montáž filtra závitového G 1 1/4</t>
  </si>
  <si>
    <t>-1183141450</t>
  </si>
  <si>
    <t>260</t>
  </si>
  <si>
    <t>5511871600</t>
  </si>
  <si>
    <t>Filter závitový, 5/4", mosadz OT 58 IVAR</t>
  </si>
  <si>
    <t>-1226482658</t>
  </si>
  <si>
    <t>261</t>
  </si>
  <si>
    <t>734315000</t>
  </si>
  <si>
    <t>Montáž oceľového guľového kohúta na horúcu vodu obojstranne závitového DN 15</t>
  </si>
  <si>
    <t>1527076544</t>
  </si>
  <si>
    <t>262</t>
  </si>
  <si>
    <t>1210001</t>
  </si>
  <si>
    <t>Guľový kohút DN15,</t>
  </si>
  <si>
    <t>-383024436</t>
  </si>
  <si>
    <t>263</t>
  </si>
  <si>
    <t>734315005</t>
  </si>
  <si>
    <t>Montáž oceľového guľového kohúta na horúcu vodu obojstranne závitového DN 20</t>
  </si>
  <si>
    <t>175946781</t>
  </si>
  <si>
    <t>264</t>
  </si>
  <si>
    <t>1219022</t>
  </si>
  <si>
    <t>Guľový kohút DN20,</t>
  </si>
  <si>
    <t>-196703702</t>
  </si>
  <si>
    <t>265</t>
  </si>
  <si>
    <t>734315010</t>
  </si>
  <si>
    <t>Montáž oceľového guľového kohúta na horúcu vodu obojstranne závitového DN 25</t>
  </si>
  <si>
    <t>-678924922</t>
  </si>
  <si>
    <t>266</t>
  </si>
  <si>
    <t>1220143</t>
  </si>
  <si>
    <t>Guľový kohút DN25,</t>
  </si>
  <si>
    <t>-1312035756</t>
  </si>
  <si>
    <t>267</t>
  </si>
  <si>
    <t>734315015</t>
  </si>
  <si>
    <t>Montáž oceľového guľového kohúta na horúcu vodu obojstranne závitového DN 32</t>
  </si>
  <si>
    <t>340881886</t>
  </si>
  <si>
    <t>268</t>
  </si>
  <si>
    <t>1219024</t>
  </si>
  <si>
    <t>Guľový kohút DN32,</t>
  </si>
  <si>
    <t>1004799870</t>
  </si>
  <si>
    <t>269</t>
  </si>
  <si>
    <t>734411142</t>
  </si>
  <si>
    <t>Teplomer technický s pevnou stopkou a nádržkou, rozsah do 200st. C DTR s dĺžkou stopky 100 mm</t>
  </si>
  <si>
    <t>1765584271</t>
  </si>
  <si>
    <t>270</t>
  </si>
  <si>
    <t>734421130</t>
  </si>
  <si>
    <t>Tlakomer deformačný kruhový B 0-10 MPa č.03313 priem. 160</t>
  </si>
  <si>
    <t>-2131754090</t>
  </si>
  <si>
    <t>271</t>
  </si>
  <si>
    <t>4223358000</t>
  </si>
  <si>
    <t>Kohút tlakomerový obyčajný M 20x1,5 mm</t>
  </si>
  <si>
    <t>959936137</t>
  </si>
  <si>
    <t>272</t>
  </si>
  <si>
    <t>734424932</t>
  </si>
  <si>
    <t>Montaž tlakomera s metrickým závitom DN 10</t>
  </si>
  <si>
    <t>1848367925</t>
  </si>
  <si>
    <t>273</t>
  </si>
  <si>
    <t>4849210340</t>
  </si>
  <si>
    <t xml:space="preserve">Regulačné a poistné armatúry  Manometer radiálny - spodné napojenie  0-16 bar   </t>
  </si>
  <si>
    <t>-326204626</t>
  </si>
  <si>
    <t>274</t>
  </si>
  <si>
    <t>998734201</t>
  </si>
  <si>
    <t>Presun hmôt pre armatúry v objektoch výšky do 6 m</t>
  </si>
  <si>
    <t>103836581</t>
  </si>
  <si>
    <t>735</t>
  </si>
  <si>
    <t>Ústredné kúrenie, vykurov. telesá</t>
  </si>
  <si>
    <t>275</t>
  </si>
  <si>
    <t>735154040</t>
  </si>
  <si>
    <t>Montáž vykurovacieho telesa panelového jednoradového 600 mm/ dĺžky 400-600 mm</t>
  </si>
  <si>
    <t>325314301</t>
  </si>
  <si>
    <t>276</t>
  </si>
  <si>
    <t>4845390200</t>
  </si>
  <si>
    <t>Vykur. teleso doskové - oceľ. radiátor 11VK 600x600 s pripoj. vpravo/vľavo,s jedným panelom a jedným konvekt.</t>
  </si>
  <si>
    <t>2125608218</t>
  </si>
  <si>
    <t>277</t>
  </si>
  <si>
    <t>735154042</t>
  </si>
  <si>
    <t>Montáž vykurovacieho telesa panelového jednoradového 600 mm/ dĺžky 1000-1200 mm</t>
  </si>
  <si>
    <t>-459710696</t>
  </si>
  <si>
    <t>278</t>
  </si>
  <si>
    <t>4845390400</t>
  </si>
  <si>
    <t xml:space="preserve">Vykurovacie teleso doskové oceľové  VKP 11K s jedným panelom a jedným konvektorom 600x1000</t>
  </si>
  <si>
    <t>309369698</t>
  </si>
  <si>
    <t>279</t>
  </si>
  <si>
    <t>735154114</t>
  </si>
  <si>
    <t>Montáž vykurovacieho telesa panelového dvojradového výšky 300 mm/ dĺžky 2000-2600 mm</t>
  </si>
  <si>
    <t>1165155218</t>
  </si>
  <si>
    <t>280</t>
  </si>
  <si>
    <t>4845397900</t>
  </si>
  <si>
    <t xml:space="preserve">Vykur. teleso doskové - oceľ. radiátor  22VK 300x2000 s pripoj. vpravo/vľavo,s dvoma panelmi a dvoma konvekt.</t>
  </si>
  <si>
    <t>-1615288134</t>
  </si>
  <si>
    <t>281</t>
  </si>
  <si>
    <t>735154142</t>
  </si>
  <si>
    <t>Montáž vykurovacieho telesa panelového dvojradového výšky 600 mm/ dĺžky 1000-1200 mm</t>
  </si>
  <si>
    <t>-524644760</t>
  </si>
  <si>
    <t>282</t>
  </si>
  <si>
    <t>4845400550</t>
  </si>
  <si>
    <t xml:space="preserve">Vykurovacie teleso doskové oceľové VKP 22K s dvoma panelmi a dvoma konvektormi  600x1000 AAA</t>
  </si>
  <si>
    <t>1357936080</t>
  </si>
  <si>
    <t>283</t>
  </si>
  <si>
    <t>735154144</t>
  </si>
  <si>
    <t>Montáž vykurovacieho telesa panelového dvojradového výšky 600 mm/ dĺžky 2000-2600 mm</t>
  </si>
  <si>
    <t>-574069976</t>
  </si>
  <si>
    <t>284</t>
  </si>
  <si>
    <t>4845401000</t>
  </si>
  <si>
    <t>Vykur. teleso doskové - oceľ. radiátor 22VK 600x2000 s pripoj. vpravo/vľavo,s dvoma panelmi a dvoma konvekt.</t>
  </si>
  <si>
    <t>-2117377642</t>
  </si>
  <si>
    <t>285</t>
  </si>
  <si>
    <t>735154242</t>
  </si>
  <si>
    <t>Montáž vykurovacieho telesa panelového trojradového výšky 600 mm/ dĺžky 1000-1200 mm</t>
  </si>
  <si>
    <t>-1728067195</t>
  </si>
  <si>
    <t>286</t>
  </si>
  <si>
    <t>4845404500</t>
  </si>
  <si>
    <t xml:space="preserve">Vykurovacie teleso doskové oceľové  VKP 33K s troma panelmi a troma konvektormi  600x1200</t>
  </si>
  <si>
    <t>-1536423159</t>
  </si>
  <si>
    <t>287</t>
  </si>
  <si>
    <t>735154243</t>
  </si>
  <si>
    <t>Montáž vykurovacieho telesa panelového trojradového výšky 600 mm/ dĺžky 1400-1800 mm</t>
  </si>
  <si>
    <t>815928459</t>
  </si>
  <si>
    <t>288</t>
  </si>
  <si>
    <t>4845404650</t>
  </si>
  <si>
    <t xml:space="preserve">Vykurovacie teleso doskové oceľové VKP 33K s troma panelmi a troma konvektormi  600x1600</t>
  </si>
  <si>
    <t>-1631276525</t>
  </si>
  <si>
    <t>289</t>
  </si>
  <si>
    <t>4848549200</t>
  </si>
  <si>
    <t>Konzola sada</t>
  </si>
  <si>
    <t>-1975942799</t>
  </si>
  <si>
    <t>290</t>
  </si>
  <si>
    <t>48400319105</t>
  </si>
  <si>
    <t>Uzatváracia zátka</t>
  </si>
  <si>
    <t>-1039769949</t>
  </si>
  <si>
    <t>291</t>
  </si>
  <si>
    <t>1101504</t>
  </si>
  <si>
    <t>Odvzdušňovacia zátka R 1/2"</t>
  </si>
  <si>
    <t>-840382876</t>
  </si>
  <si>
    <t>292</t>
  </si>
  <si>
    <t>735154244</t>
  </si>
  <si>
    <t>Montáž vykurovacieho telesa panelového tojradového výšky 600 mm/ dĺžky 2000-2600 mm</t>
  </si>
  <si>
    <t>1579630412</t>
  </si>
  <si>
    <t>293</t>
  </si>
  <si>
    <t>4845404800</t>
  </si>
  <si>
    <t xml:space="preserve">Vykur. teleso doskové - oceľ. radiátor  33VK 600x2000 s pripoj. vpravo/vľavo,s troma panelmi a troma konvekt.</t>
  </si>
  <si>
    <t>-1985951103</t>
  </si>
  <si>
    <t>294</t>
  </si>
  <si>
    <t>735154250</t>
  </si>
  <si>
    <t>Montáž vykurovacieho telesa panelového trojradového výšky 900 mm/ dĺžky 400-600 mm</t>
  </si>
  <si>
    <t>2137298609</t>
  </si>
  <si>
    <t>295</t>
  </si>
  <si>
    <t>4845405000</t>
  </si>
  <si>
    <t xml:space="preserve">Vykurovacie teleso doskové oceľové  VKP 33K s troma panelmi a troma konvektormi  900x0600</t>
  </si>
  <si>
    <t>-1089005090</t>
  </si>
  <si>
    <t>296</t>
  </si>
  <si>
    <t>735154252</t>
  </si>
  <si>
    <t>Montáž vykurovacieho telesa panelového trojradového výšky 900 mm/ dĺžky 1000-1200 mm</t>
  </si>
  <si>
    <t>1053406452</t>
  </si>
  <si>
    <t>297</t>
  </si>
  <si>
    <t>4845405200</t>
  </si>
  <si>
    <t xml:space="preserve">Vykur. teleso doskové - oceľ. radiátor  33VK 900x1000 s pripoj. vpravo/vľavo,s troma panelmi a troma konvekt.</t>
  </si>
  <si>
    <t>-99768525</t>
  </si>
  <si>
    <t>298</t>
  </si>
  <si>
    <t>735158110</t>
  </si>
  <si>
    <t>Vykurovacie telesá panelové, tlaková skúška telesa vodou U. S. Steel Košice jednoradového</t>
  </si>
  <si>
    <t>-1997459315</t>
  </si>
  <si>
    <t>299</t>
  </si>
  <si>
    <t>735158120</t>
  </si>
  <si>
    <t>Vykurovacie telesá panelové, tlaková skúška telesa vodou U. S. Steel Košice dvojradového</t>
  </si>
  <si>
    <t>680211769</t>
  </si>
  <si>
    <t>300</t>
  </si>
  <si>
    <t>735311720</t>
  </si>
  <si>
    <t>Montáž zostavy rozdel"ovač / zberač do skrine typ 10 cestný</t>
  </si>
  <si>
    <t>-479759396</t>
  </si>
  <si>
    <t>301</t>
  </si>
  <si>
    <t>1853410</t>
  </si>
  <si>
    <t>Rozdeľovač, 10-okruh., s uzatvár. zvrškami,</t>
  </si>
  <si>
    <t>-1239173306</t>
  </si>
  <si>
    <t>302</t>
  </si>
  <si>
    <t>735311740</t>
  </si>
  <si>
    <t>Montáž zostavy rozdel"ovač / zberač do skrine typ 12 cestný</t>
  </si>
  <si>
    <t>-897291661</t>
  </si>
  <si>
    <t>303</t>
  </si>
  <si>
    <t>1853112</t>
  </si>
  <si>
    <t>Rozdeľovač, 12-okruh. DN25, s termostat. a uzatvár. zvrškami,</t>
  </si>
  <si>
    <t>-415443540</t>
  </si>
  <si>
    <t>304</t>
  </si>
  <si>
    <t>735311820</t>
  </si>
  <si>
    <t>Montáž skrinky rozdeľovača na omietku max. 11 okruhov</t>
  </si>
  <si>
    <t>1115542668</t>
  </si>
  <si>
    <t>305</t>
  </si>
  <si>
    <t>1856925</t>
  </si>
  <si>
    <t>Skriňa rozdeľovača z oceľového plechu, šírka 1050 mm, biela, obj.č.1856925</t>
  </si>
  <si>
    <t>-1188202341</t>
  </si>
  <si>
    <t>306</t>
  </si>
  <si>
    <t>735311830</t>
  </si>
  <si>
    <t>Montáž skrinky rozdeľovača na omietku max. 12 okruhov</t>
  </si>
  <si>
    <t>-2142211878</t>
  </si>
  <si>
    <t>307</t>
  </si>
  <si>
    <t>1856930</t>
  </si>
  <si>
    <t>Skriňa rozdeľovača, š.1200mm, hĺ.80-110mm, do steny montáž, z oceľového plechu, biela</t>
  </si>
  <si>
    <t>-442464891</t>
  </si>
  <si>
    <t>308</t>
  </si>
  <si>
    <t>998735201</t>
  </si>
  <si>
    <t>Presun hmôt pre vykurovacie telesá v objektoch výšky do 6 m</t>
  </si>
  <si>
    <t>658354805</t>
  </si>
  <si>
    <t>762</t>
  </si>
  <si>
    <t>Konštrukcie tesárske</t>
  </si>
  <si>
    <t>309</t>
  </si>
  <si>
    <t>762333110</t>
  </si>
  <si>
    <t>Montáž viazaných konštrukcií krovov striech nepravidelného pôdorysu z reziva plochy do 120 cm2</t>
  </si>
  <si>
    <t>1082463253</t>
  </si>
  <si>
    <t>310</t>
  </si>
  <si>
    <t>6051590200</t>
  </si>
  <si>
    <t>Hranoly smrekovec akosť I dĺžky 400-650 100x120,140</t>
  </si>
  <si>
    <t>-1537300407</t>
  </si>
  <si>
    <t>311</t>
  </si>
  <si>
    <t>762342202</t>
  </si>
  <si>
    <t>Montáž debnenia a latovania štítových odkvapových ríms pri vzdialenosti lát do 220 mm</t>
  </si>
  <si>
    <t>1141810821</t>
  </si>
  <si>
    <t>312</t>
  </si>
  <si>
    <t>6053342100</t>
  </si>
  <si>
    <t>Laty neopracované SM/JD akosť A do 25cm2 dĺžky 30-99 cm</t>
  </si>
  <si>
    <t>-657569102</t>
  </si>
  <si>
    <t>313</t>
  </si>
  <si>
    <t>762342210</t>
  </si>
  <si>
    <t>Montáž debnenia a latovania štítových odkvapových ríms - kontralaty rozpon 80-120 cm</t>
  </si>
  <si>
    <t>1280403206</t>
  </si>
  <si>
    <t>314</t>
  </si>
  <si>
    <t>807764396</t>
  </si>
  <si>
    <t>315</t>
  </si>
  <si>
    <t>762395000</t>
  </si>
  <si>
    <t>Spojovacie a ochranné prostriedky svorky, dosky, klince, pásová oceľ, vruty, impregnácia</t>
  </si>
  <si>
    <t>1248472274</t>
  </si>
  <si>
    <t>316</t>
  </si>
  <si>
    <t>762810016</t>
  </si>
  <si>
    <t>Podbitie z dosiek OSB skrutkovaných na trámy na zraz hr. dosky 22 mm</t>
  </si>
  <si>
    <t>409587500</t>
  </si>
  <si>
    <t>317</t>
  </si>
  <si>
    <t>998762102</t>
  </si>
  <si>
    <t>Presun hmôt pre konštrukcie tesárske v objektoch výšky do 12 m</t>
  </si>
  <si>
    <t>1645074459</t>
  </si>
  <si>
    <t>763</t>
  </si>
  <si>
    <t>Konštrukcie - drevostavby</t>
  </si>
  <si>
    <t>318</t>
  </si>
  <si>
    <t>763132210</t>
  </si>
  <si>
    <t xml:space="preserve">SDK podhľad  D112 zavesená dvojvrstvová kca profil CD dosky GKF hr. 12,5 mm</t>
  </si>
  <si>
    <t>-155458783</t>
  </si>
  <si>
    <t>319</t>
  </si>
  <si>
    <t>763132410</t>
  </si>
  <si>
    <t xml:space="preserve">SDK podhľad  D112 zavesená dvojvrstvová kca profil CD dosky GKFI hr. 12,5 mm</t>
  </si>
  <si>
    <t>-1861047804</t>
  </si>
  <si>
    <t>320</t>
  </si>
  <si>
    <t>998763201</t>
  </si>
  <si>
    <t>Presun hmôt pre drevostavby v objektoch výšky do 12 m</t>
  </si>
  <si>
    <t>1664509155</t>
  </si>
  <si>
    <t>764</t>
  </si>
  <si>
    <t>Konštrukcie klampiarske</t>
  </si>
  <si>
    <t>321</t>
  </si>
  <si>
    <t>764172001</t>
  </si>
  <si>
    <t>Krytina škridlová tabuľa povrch PES sklon do 11st.</t>
  </si>
  <si>
    <t>978769452</t>
  </si>
  <si>
    <t>322</t>
  </si>
  <si>
    <t>764172070</t>
  </si>
  <si>
    <t>Krytina štítové lemovanie vrchné sklon do 30st.</t>
  </si>
  <si>
    <t>65916178</t>
  </si>
  <si>
    <t>323</t>
  </si>
  <si>
    <t>764172074</t>
  </si>
  <si>
    <t>Krytina úžľabie včetne tesnenia sklon do 30st.</t>
  </si>
  <si>
    <t>660146967</t>
  </si>
  <si>
    <t>324</t>
  </si>
  <si>
    <t>764172080</t>
  </si>
  <si>
    <t>Krytina hrebeň z hrebenáčov oblých sklon do 30st.</t>
  </si>
  <si>
    <t>-458831270</t>
  </si>
  <si>
    <t>325</t>
  </si>
  <si>
    <t>764172093</t>
  </si>
  <si>
    <t>Krytina koncovka hrebeňa valbová sklon do 30st.</t>
  </si>
  <si>
    <t>-1797435859</t>
  </si>
  <si>
    <t>326</t>
  </si>
  <si>
    <t>764172096</t>
  </si>
  <si>
    <t>Krytina spoj hrebeňa tvaru Y sklon do 30st.</t>
  </si>
  <si>
    <t>1061945073</t>
  </si>
  <si>
    <t>327</t>
  </si>
  <si>
    <t>764172125</t>
  </si>
  <si>
    <t>Krytina snehová zábrana LE sklon do 30st.</t>
  </si>
  <si>
    <t>232377194</t>
  </si>
  <si>
    <t>328</t>
  </si>
  <si>
    <t>764751112</t>
  </si>
  <si>
    <t xml:space="preserve">Odpadné rúry  kruhové rovné SROR D 100 mm</t>
  </si>
  <si>
    <t>694186958</t>
  </si>
  <si>
    <t>329</t>
  </si>
  <si>
    <t>764751142</t>
  </si>
  <si>
    <t xml:space="preserve">Odpadné rúry  výtokové koleno UTK D 100 mm</t>
  </si>
  <si>
    <t>116633016</t>
  </si>
  <si>
    <t>330</t>
  </si>
  <si>
    <t>764751152</t>
  </si>
  <si>
    <t>Odpadné rúry odskok SOKN D 100 mm</t>
  </si>
  <si>
    <t>-1378814395</t>
  </si>
  <si>
    <t>331</t>
  </si>
  <si>
    <t>764751171</t>
  </si>
  <si>
    <t xml:space="preserve">Odpadné rúry  lapač nečistôt RT s objímkou MRT univerzálny</t>
  </si>
  <si>
    <t>-762300670</t>
  </si>
  <si>
    <t>332</t>
  </si>
  <si>
    <t>764761121</t>
  </si>
  <si>
    <t>Žľaby Lindab podokapné polkruhové R s hákmi KFL veľkosť 125 mm</t>
  </si>
  <si>
    <t>-1675635913</t>
  </si>
  <si>
    <t>333</t>
  </si>
  <si>
    <t>764761171</t>
  </si>
  <si>
    <t>Žľaby Lindab čelo polkruhové RGT veľkosť 125 mm</t>
  </si>
  <si>
    <t>764731526</t>
  </si>
  <si>
    <t>334</t>
  </si>
  <si>
    <t>764761232</t>
  </si>
  <si>
    <t>Žľaby Lindab kotlík SOK k polkruhovým žľabom veľkosť 150 mm</t>
  </si>
  <si>
    <t>-1544518346</t>
  </si>
  <si>
    <t>335</t>
  </si>
  <si>
    <t>998764201</t>
  </si>
  <si>
    <t>Presun hmôt pre konštrukcie klampiarske v objektoch výšky do 6 m</t>
  </si>
  <si>
    <t>-576248561</t>
  </si>
  <si>
    <t>765</t>
  </si>
  <si>
    <t>Konštrukcie - krytiny tvrdé</t>
  </si>
  <si>
    <t>336</t>
  </si>
  <si>
    <t>765901301</t>
  </si>
  <si>
    <t>Prekrytie strechy fóliou . 140 gr/m2</t>
  </si>
  <si>
    <t>-753888532</t>
  </si>
  <si>
    <t>766</t>
  </si>
  <si>
    <t>Konštrukcie stolárske</t>
  </si>
  <si>
    <t>337</t>
  </si>
  <si>
    <t>766664121</t>
  </si>
  <si>
    <t>Montáž dverového krídla kompletiz.kývavého do oceľovej zárubne, jednokrídlové</t>
  </si>
  <si>
    <t>2012445889</t>
  </si>
  <si>
    <t>338</t>
  </si>
  <si>
    <t>6116303010</t>
  </si>
  <si>
    <t xml:space="preserve">Dvere  60-90/197 cm plné , rám z masívu, odýh. dub/buk , zámok obyčajný     </t>
  </si>
  <si>
    <t>215834105</t>
  </si>
  <si>
    <t>339</t>
  </si>
  <si>
    <t>766664131</t>
  </si>
  <si>
    <t>Montáž dverového krídla kompletiz.kývavého do oceľovej zárubne dvojkrídlové</t>
  </si>
  <si>
    <t>458188455</t>
  </si>
  <si>
    <t>340</t>
  </si>
  <si>
    <t>6116303030</t>
  </si>
  <si>
    <t xml:space="preserve">Dvere  154/197 cm s , rám z masívu, odýh. dub/buk </t>
  </si>
  <si>
    <t>972804138</t>
  </si>
  <si>
    <t>341</t>
  </si>
  <si>
    <t>766695212</t>
  </si>
  <si>
    <t>Montáž prahu dverí, jednokrídlových</t>
  </si>
  <si>
    <t>1352451581</t>
  </si>
  <si>
    <t>342</t>
  </si>
  <si>
    <t>6118715600</t>
  </si>
  <si>
    <t xml:space="preserve">Prah dubový dĺžky 82 šírky 10 cm </t>
  </si>
  <si>
    <t>-1665388791</t>
  </si>
  <si>
    <t>343</t>
  </si>
  <si>
    <t>6118711600</t>
  </si>
  <si>
    <t xml:space="preserve">Prah dubový dĺžky 62 šírky 10 cm </t>
  </si>
  <si>
    <t>676589351</t>
  </si>
  <si>
    <t>345</t>
  </si>
  <si>
    <t>766695232</t>
  </si>
  <si>
    <t>Montáž prahu dverí, dvojkrídlových</t>
  </si>
  <si>
    <t>-355511551</t>
  </si>
  <si>
    <t>344</t>
  </si>
  <si>
    <t>6118749600</t>
  </si>
  <si>
    <t xml:space="preserve">Prah bukový dĺžky 147 šírky 10 cm </t>
  </si>
  <si>
    <t>2090959714</t>
  </si>
  <si>
    <t>346</t>
  </si>
  <si>
    <t>766702111</t>
  </si>
  <si>
    <t>Montáž zárubní obložkových pre dvere jednokrídlové hr.steny do 170 mm</t>
  </si>
  <si>
    <t>-1958526913</t>
  </si>
  <si>
    <t>347</t>
  </si>
  <si>
    <t>6117103020</t>
  </si>
  <si>
    <t xml:space="preserve">Zárubňa dýhovaná, obložková, dub/buk, do hrúbky múru 120      </t>
  </si>
  <si>
    <t>95350674</t>
  </si>
  <si>
    <t>348</t>
  </si>
  <si>
    <t>766702121</t>
  </si>
  <si>
    <t>Montáž zárubní obložkových pre dvere dvojkrídlové hr.steny do 170 mm</t>
  </si>
  <si>
    <t>1552525384</t>
  </si>
  <si>
    <t>349</t>
  </si>
  <si>
    <t>6117103030</t>
  </si>
  <si>
    <t xml:space="preserve">Zárubňa dýhovaná, obložková, dub/buk, do hrúbky múru 220      </t>
  </si>
  <si>
    <t>1639984610</t>
  </si>
  <si>
    <t>350</t>
  </si>
  <si>
    <t>998766101</t>
  </si>
  <si>
    <t>Presun hmot pre konštrukcie stolárske v objektoch výšky do 6 m</t>
  </si>
  <si>
    <t>2048606975</t>
  </si>
  <si>
    <t>767</t>
  </si>
  <si>
    <t>Konštrukcie doplnkové kovové</t>
  </si>
  <si>
    <t>351</t>
  </si>
  <si>
    <t>767631335</t>
  </si>
  <si>
    <t>Montáž okna plastového dvojdielneho so zasklením</t>
  </si>
  <si>
    <t>-1117179429</t>
  </si>
  <si>
    <t>352</t>
  </si>
  <si>
    <t>6114120900</t>
  </si>
  <si>
    <t xml:space="preserve">Plastové okno dvojkrídlové otváravé, otvaravo-sklopné výšky/šírky  1500/2000 mm</t>
  </si>
  <si>
    <t>-1031867793</t>
  </si>
  <si>
    <t>353</t>
  </si>
  <si>
    <t>6114124800</t>
  </si>
  <si>
    <t xml:space="preserve">Plastové okno trojkrídlové otváravé, sklopné, otváravo-sklopné výšky/šírky  1200/2500 mm</t>
  </si>
  <si>
    <t>-279738340</t>
  </si>
  <si>
    <t>354</t>
  </si>
  <si>
    <t>6114122000</t>
  </si>
  <si>
    <t xml:space="preserve">Plastové okno dvojkrídlové otváravé, otvaravo-sklopné výšky/šírky  2750/1000 mm</t>
  </si>
  <si>
    <t>-1458339704</t>
  </si>
  <si>
    <t>355</t>
  </si>
  <si>
    <t>6114113100</t>
  </si>
  <si>
    <t xml:space="preserve">Plastové okno jednokrídlové otváravo-sklopné výšky/šírky  1200/600 mm</t>
  </si>
  <si>
    <t>-1587829240</t>
  </si>
  <si>
    <t>356</t>
  </si>
  <si>
    <t>6114121900</t>
  </si>
  <si>
    <t xml:space="preserve">Plastové okno dvojkrídlové otváravé, otvaravo-sklopné výšky/šírky  2000/1600 mm</t>
  </si>
  <si>
    <t>132023481</t>
  </si>
  <si>
    <t>357</t>
  </si>
  <si>
    <t>6114124600</t>
  </si>
  <si>
    <t xml:space="preserve">Plastové okno otváravé, sklopné, otváravo-sklopné výšky/šírky  2250/2240 mm</t>
  </si>
  <si>
    <t>-1413542122</t>
  </si>
  <si>
    <t>358</t>
  </si>
  <si>
    <t>6114124700</t>
  </si>
  <si>
    <t xml:space="preserve">Plastové okno otváravé, sklopné, otváravo-sklopné výšky/šírky  2250/2620 mm</t>
  </si>
  <si>
    <t>151344225</t>
  </si>
  <si>
    <t>359</t>
  </si>
  <si>
    <t>767641253</t>
  </si>
  <si>
    <t>Montáž dverí plastových balkónových dvojdielnych, so zasklením výšky 2400 mm x šírky 1800 mm</t>
  </si>
  <si>
    <t>-486608539</t>
  </si>
  <si>
    <t>360</t>
  </si>
  <si>
    <t>6114123900</t>
  </si>
  <si>
    <t xml:space="preserve">Plastové balkónové dvere otváravo-sklopné výšky/šírky  2400/1800 mm</t>
  </si>
  <si>
    <t>332966958</t>
  </si>
  <si>
    <t>361</t>
  </si>
  <si>
    <t>767641315</t>
  </si>
  <si>
    <t>Montáž dverí plastových, vchodových jednodielnych, so zasklením</t>
  </si>
  <si>
    <t>704299629</t>
  </si>
  <si>
    <t>362</t>
  </si>
  <si>
    <t>6114123500</t>
  </si>
  <si>
    <t xml:space="preserve">Plastové vstupne dvere otváravé výšky/šírky  2500/1000 mm</t>
  </si>
  <si>
    <t>201355839</t>
  </si>
  <si>
    <t>363</t>
  </si>
  <si>
    <t>6114123000</t>
  </si>
  <si>
    <t xml:space="preserve">Plastové dvere otváravé výšky/šírky  2000/900 mm</t>
  </si>
  <si>
    <t>2022042381</t>
  </si>
  <si>
    <t>364</t>
  </si>
  <si>
    <t>998767101</t>
  </si>
  <si>
    <t>Presun hmôt pre kovové stavebné doplnkové konštrukcie v objektoch výšky do 6 m</t>
  </si>
  <si>
    <t>1190917685</t>
  </si>
  <si>
    <t>769</t>
  </si>
  <si>
    <t>Montáž vzduchotechnických zariadení</t>
  </si>
  <si>
    <t>365</t>
  </si>
  <si>
    <t>769051102pp</t>
  </si>
  <si>
    <t>Montáž vetracej jednotky s rekuperáciou tepla</t>
  </si>
  <si>
    <t>81535290</t>
  </si>
  <si>
    <t>366</t>
  </si>
  <si>
    <t>4290017497pp</t>
  </si>
  <si>
    <t>Lokálna rekuperačná jednotka Air 70s, max.výkon 70m3/h, účinnosť 81%</t>
  </si>
  <si>
    <t>1791357999</t>
  </si>
  <si>
    <t>367</t>
  </si>
  <si>
    <t>4290015967pop</t>
  </si>
  <si>
    <t>Exteriérová mriežka pre hr.steny od 450 do 500mm so vstavaným predohrevom</t>
  </si>
  <si>
    <t>-1214222693</t>
  </si>
  <si>
    <t>368</t>
  </si>
  <si>
    <t>998769201</t>
  </si>
  <si>
    <t>Presun hmôt pre montáž vzduchotechnických zariadení v stavbe (objekte) výšky do 7 m</t>
  </si>
  <si>
    <t>-1333529154</t>
  </si>
  <si>
    <t>771</t>
  </si>
  <si>
    <t>Podlahy z dlaždíc</t>
  </si>
  <si>
    <t>369</t>
  </si>
  <si>
    <t>771576116</t>
  </si>
  <si>
    <t>Montáž podláh z dlaždíc keram. ukl. do tmelu flexibil., v obmedz. priest. bez povrchovej úpravy alebo glaz.</t>
  </si>
  <si>
    <t>-2011923456</t>
  </si>
  <si>
    <t>370</t>
  </si>
  <si>
    <t>5976498100</t>
  </si>
  <si>
    <t xml:space="preserve">Dlaždice keramické </t>
  </si>
  <si>
    <t>1905943995</t>
  </si>
  <si>
    <t>371</t>
  </si>
  <si>
    <t>5858400030</t>
  </si>
  <si>
    <t xml:space="preserve">Lepidlá na obklady a dlažby  - flexibilné lepidlo25 kg vrece</t>
  </si>
  <si>
    <t>1445423252</t>
  </si>
  <si>
    <t>372</t>
  </si>
  <si>
    <t>5858400050</t>
  </si>
  <si>
    <t xml:space="preserve">Špárovacie hmoty na obklady a dlažby  biela  5 kg vrece  </t>
  </si>
  <si>
    <t>2070747</t>
  </si>
  <si>
    <t>373</t>
  </si>
  <si>
    <t>998771201</t>
  </si>
  <si>
    <t>Presun hmôt pre podlahy z dlaždíc v objektoch výšky do 6m</t>
  </si>
  <si>
    <t>-193352054</t>
  </si>
  <si>
    <t>775</t>
  </si>
  <si>
    <t>Podlahy vlysové a parketové</t>
  </si>
  <si>
    <t>374</t>
  </si>
  <si>
    <t>775551210</t>
  </si>
  <si>
    <t>Zhotovenie parketovej podlahy s podložkou, parozábranou a s olištovaním,laminované tabule 1286x194 mm</t>
  </si>
  <si>
    <t>1139447311</t>
  </si>
  <si>
    <t>375</t>
  </si>
  <si>
    <t>6119800700</t>
  </si>
  <si>
    <t xml:space="preserve">Laminátové parkety  1285x195x7,2 mm</t>
  </si>
  <si>
    <t>-1300323415</t>
  </si>
  <si>
    <t>376</t>
  </si>
  <si>
    <t>998775101</t>
  </si>
  <si>
    <t>Presun hmôt pre podlahy vlysové a parketové v objektoch výšky do 6 m</t>
  </si>
  <si>
    <t>1069611209</t>
  </si>
  <si>
    <t>781</t>
  </si>
  <si>
    <t>Dokončovacie práce a obklady</t>
  </si>
  <si>
    <t>377</t>
  </si>
  <si>
    <t>781441017</t>
  </si>
  <si>
    <t>Montáž obkladov vnút. a vonk. stien z obkladačiek hutných alebo keram. do malty 300 x 200 mm</t>
  </si>
  <si>
    <t>-900472664</t>
  </si>
  <si>
    <t>378</t>
  </si>
  <si>
    <t>5978700090</t>
  </si>
  <si>
    <t xml:space="preserve">Obkladačky keramické  </t>
  </si>
  <si>
    <t>-98055551</t>
  </si>
  <si>
    <t>379</t>
  </si>
  <si>
    <t>1274318432</t>
  </si>
  <si>
    <t>380</t>
  </si>
  <si>
    <t>-158932859</t>
  </si>
  <si>
    <t>381</t>
  </si>
  <si>
    <t>781731030</t>
  </si>
  <si>
    <t>Montáž obkladov vonk. stien z obkladačiek tehlových kladených do malty veľ. 290 x 65 mm</t>
  </si>
  <si>
    <t>-56057962</t>
  </si>
  <si>
    <t>382</t>
  </si>
  <si>
    <t>5976510100</t>
  </si>
  <si>
    <t xml:space="preserve">Obklad tehlovy  alt. pasikovy </t>
  </si>
  <si>
    <t>1671572830</t>
  </si>
  <si>
    <t>383</t>
  </si>
  <si>
    <t>998781201</t>
  </si>
  <si>
    <t>Presun hmôt pre obklady keramické v objektoch výšky do 6 m</t>
  </si>
  <si>
    <t>1017747027</t>
  </si>
  <si>
    <t>783</t>
  </si>
  <si>
    <t>Dokončovacie práce - nátery</t>
  </si>
  <si>
    <t>384</t>
  </si>
  <si>
    <t>783414340</t>
  </si>
  <si>
    <t>Nátery kovového potrubia olejové do DN 50 mm dvojnás. 1x email a základným náterom</t>
  </si>
  <si>
    <t>-1572289731</t>
  </si>
  <si>
    <t>385</t>
  </si>
  <si>
    <t>783781001</t>
  </si>
  <si>
    <t>Nátery tesárskych konštrukcií povrchová impregnácia karbolínom jednonásobné</t>
  </si>
  <si>
    <t>-1087965635</t>
  </si>
  <si>
    <t>386</t>
  </si>
  <si>
    <t>783894612</t>
  </si>
  <si>
    <t>Náter farbami ekologickými riediteľnými vodou bielym pre náter sadrokartón. stropov 2x</t>
  </si>
  <si>
    <t>-47568253</t>
  </si>
  <si>
    <t>784</t>
  </si>
  <si>
    <t>Dokončovacie práce - maľby</t>
  </si>
  <si>
    <t>387</t>
  </si>
  <si>
    <t>784441111</t>
  </si>
  <si>
    <t>Maľby akrylátové jednofarebné s bielym stropom v miestnostiach výšky do 3, 80 m</t>
  </si>
  <si>
    <t>-932211830</t>
  </si>
  <si>
    <t>Práce a dodávky M</t>
  </si>
  <si>
    <t>21-M</t>
  </si>
  <si>
    <t>Elektromontáže</t>
  </si>
  <si>
    <t>D1</t>
  </si>
  <si>
    <t>Rozvádzač RH1:</t>
  </si>
  <si>
    <t>388</t>
  </si>
  <si>
    <t>Pol1</t>
  </si>
  <si>
    <t xml:space="preserve">rozvádzač plastový s plnými dverami, 72 mod.,  krytie IP40, rozmery 810x486x129 mm, pre zapustenú montáž, obj. č.  PRA31418</t>
  </si>
  <si>
    <t>-1417158242</t>
  </si>
  <si>
    <t>389</t>
  </si>
  <si>
    <t>Pol2</t>
  </si>
  <si>
    <t>pačkový spínač APN-63, 63 A</t>
  </si>
  <si>
    <t>-1855021181</t>
  </si>
  <si>
    <t>390</t>
  </si>
  <si>
    <t>Pol3</t>
  </si>
  <si>
    <t>istič C60N, 16 A, 3P, char. B</t>
  </si>
  <si>
    <t>1055726003</t>
  </si>
  <si>
    <t>391</t>
  </si>
  <si>
    <t>Pol4</t>
  </si>
  <si>
    <t>istič C60N, 10 A, 1P, char. B</t>
  </si>
  <si>
    <t>249617637</t>
  </si>
  <si>
    <t>392</t>
  </si>
  <si>
    <t>Pol5</t>
  </si>
  <si>
    <t>prúdový chránič DXTM, 16A, 30 mA, 4P, obj. č. 079 64</t>
  </si>
  <si>
    <t>323933382</t>
  </si>
  <si>
    <t>393</t>
  </si>
  <si>
    <t>Pol6</t>
  </si>
  <si>
    <t>prúdový chránič DXTM, 16A, 30 mA, 1P+N, obj. č. 078 86</t>
  </si>
  <si>
    <t>400182718</t>
  </si>
  <si>
    <t>394</t>
  </si>
  <si>
    <t>Pol7</t>
  </si>
  <si>
    <t>kombinovaný zvodič FLP-B+C MAXI/4</t>
  </si>
  <si>
    <t>-1307429607</t>
  </si>
  <si>
    <t>395</t>
  </si>
  <si>
    <t>Pol8</t>
  </si>
  <si>
    <t>vývodka V-Tec</t>
  </si>
  <si>
    <t>1833103071</t>
  </si>
  <si>
    <t>D2</t>
  </si>
  <si>
    <t>Montážny materiál</t>
  </si>
  <si>
    <t>396</t>
  </si>
  <si>
    <t>Pol10</t>
  </si>
  <si>
    <t>svietidlo stropné</t>
  </si>
  <si>
    <t>1672657380</t>
  </si>
  <si>
    <t>397</t>
  </si>
  <si>
    <t>Pol11</t>
  </si>
  <si>
    <t>nástenné svietidlo</t>
  </si>
  <si>
    <t>13080455</t>
  </si>
  <si>
    <t>398</t>
  </si>
  <si>
    <t>Pol12</t>
  </si>
  <si>
    <t>núdzové svietidlo</t>
  </si>
  <si>
    <t>-1440826329</t>
  </si>
  <si>
    <t>399</t>
  </si>
  <si>
    <t>Pol13</t>
  </si>
  <si>
    <t>vypínač jednopólový, rad. 1</t>
  </si>
  <si>
    <t>-1188618617</t>
  </si>
  <si>
    <t>400</t>
  </si>
  <si>
    <t>Pol14</t>
  </si>
  <si>
    <t>vypínač striedavý, rad. 6</t>
  </si>
  <si>
    <t>-2107815800</t>
  </si>
  <si>
    <t>401</t>
  </si>
  <si>
    <t>Pol15</t>
  </si>
  <si>
    <t>vypínač sériový, rad. 5</t>
  </si>
  <si>
    <t>-2130888677</t>
  </si>
  <si>
    <t>402</t>
  </si>
  <si>
    <t>Pol16</t>
  </si>
  <si>
    <t>vypínač krížový, rad. 7</t>
  </si>
  <si>
    <t>1689913777</t>
  </si>
  <si>
    <t>403</t>
  </si>
  <si>
    <t>Pol17</t>
  </si>
  <si>
    <t>vypínač trojpólový 400VAC (sporákový)</t>
  </si>
  <si>
    <t>-2116596973</t>
  </si>
  <si>
    <t>404</t>
  </si>
  <si>
    <t>Pol18</t>
  </si>
  <si>
    <t>zásuvka dvojitá jednopólová</t>
  </si>
  <si>
    <t>1036542180</t>
  </si>
  <si>
    <t>405</t>
  </si>
  <si>
    <t>Pol19</t>
  </si>
  <si>
    <t>zásuvka jednopólová</t>
  </si>
  <si>
    <t>-427954506</t>
  </si>
  <si>
    <t>406</t>
  </si>
  <si>
    <t>Pol20</t>
  </si>
  <si>
    <t>elektroinštalačná škatuľa KU-68/1 PP</t>
  </si>
  <si>
    <t>1550322992</t>
  </si>
  <si>
    <t>407</t>
  </si>
  <si>
    <t>Pol21</t>
  </si>
  <si>
    <t>okruhle veko VO 68</t>
  </si>
  <si>
    <t>-322396328</t>
  </si>
  <si>
    <t>408</t>
  </si>
  <si>
    <t>Pol22</t>
  </si>
  <si>
    <t>rozbočovacia svorkovnica</t>
  </si>
  <si>
    <t>314463126</t>
  </si>
  <si>
    <t>409</t>
  </si>
  <si>
    <t>Pol23</t>
  </si>
  <si>
    <t>kábel CYKY-J 5x2,5</t>
  </si>
  <si>
    <t>-1903295724</t>
  </si>
  <si>
    <t>410</t>
  </si>
  <si>
    <t>Pol24</t>
  </si>
  <si>
    <t>kábel CYSY-J 5x2,5</t>
  </si>
  <si>
    <t>-444238070</t>
  </si>
  <si>
    <t>411</t>
  </si>
  <si>
    <t>Pol25</t>
  </si>
  <si>
    <t>kábel CYKY-J 3x1,5</t>
  </si>
  <si>
    <t>684337738</t>
  </si>
  <si>
    <t>412</t>
  </si>
  <si>
    <t>Pol26</t>
  </si>
  <si>
    <t>kábel 1-CHKE-V J3x1,5 B2ca (s1,d1)</t>
  </si>
  <si>
    <t>-1078148807</t>
  </si>
  <si>
    <t>413</t>
  </si>
  <si>
    <t>Pol27</t>
  </si>
  <si>
    <t>kábel CYKY-O 2x1,5</t>
  </si>
  <si>
    <t>-1520714304</t>
  </si>
  <si>
    <t>414</t>
  </si>
  <si>
    <t>Pol28</t>
  </si>
  <si>
    <t>kábel CYKY-O 3x1,5</t>
  </si>
  <si>
    <t>1250478344</t>
  </si>
  <si>
    <t>415</t>
  </si>
  <si>
    <t>Pol29</t>
  </si>
  <si>
    <t>kábel CYKY-J 3x2,5</t>
  </si>
  <si>
    <t>-958128770</t>
  </si>
  <si>
    <t>416</t>
  </si>
  <si>
    <t>Pol30</t>
  </si>
  <si>
    <t>vodič CY 4 mm2, žl.zel.</t>
  </si>
  <si>
    <t>-757963547</t>
  </si>
  <si>
    <t>417</t>
  </si>
  <si>
    <t>Pol31</t>
  </si>
  <si>
    <t>vodič CY 6 mm2, žl.zel.</t>
  </si>
  <si>
    <t>-1036701916</t>
  </si>
  <si>
    <t>418</t>
  </si>
  <si>
    <t>Pol32</t>
  </si>
  <si>
    <t>vodič CYA 16 mm2, žl.zel.</t>
  </si>
  <si>
    <t>388353948</t>
  </si>
  <si>
    <t>419</t>
  </si>
  <si>
    <t>Pol33</t>
  </si>
  <si>
    <t>trubka elektroinštalačná</t>
  </si>
  <si>
    <t>-1419817605</t>
  </si>
  <si>
    <t>420</t>
  </si>
  <si>
    <t>Pol34</t>
  </si>
  <si>
    <t>prípojnica potenciálového vyrovnania</t>
  </si>
  <si>
    <t>-1637715050</t>
  </si>
  <si>
    <t>421</t>
  </si>
  <si>
    <t>Pol9</t>
  </si>
  <si>
    <t>svietidlo LED, 32W prisadené/závesné</t>
  </si>
  <si>
    <t>1756114169</t>
  </si>
  <si>
    <t>D4</t>
  </si>
  <si>
    <t>Zachytávacia sústava</t>
  </si>
  <si>
    <t>422</t>
  </si>
  <si>
    <t>Pol35</t>
  </si>
  <si>
    <t>drôt FeZn pre zachytávaciu sústavu, typ Rd8</t>
  </si>
  <si>
    <t>294652299</t>
  </si>
  <si>
    <t>423</t>
  </si>
  <si>
    <t>Pol36</t>
  </si>
  <si>
    <t>podpera vedenia na hrebeň strechy</t>
  </si>
  <si>
    <t>-1513583526</t>
  </si>
  <si>
    <t>424</t>
  </si>
  <si>
    <t>Pol37</t>
  </si>
  <si>
    <t>podpera vedenia do plochy strechy</t>
  </si>
  <si>
    <t>891694316</t>
  </si>
  <si>
    <t>425</t>
  </si>
  <si>
    <t>Pol38</t>
  </si>
  <si>
    <t>univerzálna svorka, typ MV pre Rd8-10 mm,</t>
  </si>
  <si>
    <t>-1693675346</t>
  </si>
  <si>
    <t>426</t>
  </si>
  <si>
    <t>Pol39</t>
  </si>
  <si>
    <t>svorka pre pripojenie okapu, FeZn</t>
  </si>
  <si>
    <t>-607882060</t>
  </si>
  <si>
    <t>427</t>
  </si>
  <si>
    <t>Pol40</t>
  </si>
  <si>
    <t>zachytávacia tyč s podperou na hrebeň strechy, dl. 400 mm</t>
  </si>
  <si>
    <t>314603023</t>
  </si>
  <si>
    <t>428</t>
  </si>
  <si>
    <t>Pol41</t>
  </si>
  <si>
    <t>zachytávacia tyč s podperou na ochranu komína, dl. 1500 mm</t>
  </si>
  <si>
    <t>1001580620</t>
  </si>
  <si>
    <t>429</t>
  </si>
  <si>
    <t>Pol42</t>
  </si>
  <si>
    <t>zachytávacia tyč s podperou na tep. čerpadla, dl. 2100 mm</t>
  </si>
  <si>
    <t>1997506353</t>
  </si>
  <si>
    <t>D5</t>
  </si>
  <si>
    <t>Zvody</t>
  </si>
  <si>
    <t>430</t>
  </si>
  <si>
    <t>Pol43</t>
  </si>
  <si>
    <t>univerzálna svorka, typ MV pre Rd8-10 mm, FeZn</t>
  </si>
  <si>
    <t>1383727921</t>
  </si>
  <si>
    <t>431</t>
  </si>
  <si>
    <t>Pol44</t>
  </si>
  <si>
    <t>lano ALDREY 50 mm2</t>
  </si>
  <si>
    <t>-1644833416</t>
  </si>
  <si>
    <t>432</t>
  </si>
  <si>
    <t>Pol45</t>
  </si>
  <si>
    <t>podpera vedenia do muriva, FeZn</t>
  </si>
  <si>
    <t>-1421175761</t>
  </si>
  <si>
    <t>433</t>
  </si>
  <si>
    <t>Pol46</t>
  </si>
  <si>
    <t>ochranný uholník OU 1,7</t>
  </si>
  <si>
    <t>-99008900</t>
  </si>
  <si>
    <t>434</t>
  </si>
  <si>
    <t>Pol47</t>
  </si>
  <si>
    <t>držiak ochranného uholníka DOU-VR</t>
  </si>
  <si>
    <t>-2064637865</t>
  </si>
  <si>
    <t>D6</t>
  </si>
  <si>
    <t>Uzemňovacia sústava (základový zemnič)</t>
  </si>
  <si>
    <t>435</t>
  </si>
  <si>
    <t>Pol48</t>
  </si>
  <si>
    <t>skúšobná svorka, pre Rd7-10/16 mm, FeZn</t>
  </si>
  <si>
    <t>-1431022841</t>
  </si>
  <si>
    <t>436</t>
  </si>
  <si>
    <t>Pol49</t>
  </si>
  <si>
    <t>zavádzacia tyč, dl. 2000 mm</t>
  </si>
  <si>
    <t>1926993040</t>
  </si>
  <si>
    <t>437</t>
  </si>
  <si>
    <t>Pol50</t>
  </si>
  <si>
    <t>svorka MV, pre spojenie uzemň. ved. so záv. tyčami, FeZn</t>
  </si>
  <si>
    <t>1891157903</t>
  </si>
  <si>
    <t>438</t>
  </si>
  <si>
    <t>Pol51</t>
  </si>
  <si>
    <t>svorka MAXI MV, FeZn</t>
  </si>
  <si>
    <t>-114773032</t>
  </si>
  <si>
    <t>439</t>
  </si>
  <si>
    <t>Pol52</t>
  </si>
  <si>
    <t>uzemňovacie vedenie FeZn 30x4</t>
  </si>
  <si>
    <t>-833850409</t>
  </si>
  <si>
    <t>440</t>
  </si>
  <si>
    <t>Pol53</t>
  </si>
  <si>
    <t>podpera zavádzacej tyče</t>
  </si>
  <si>
    <t>1421746440</t>
  </si>
  <si>
    <t>441</t>
  </si>
  <si>
    <t>Pol54</t>
  </si>
  <si>
    <t>štítok na označenie skúšobnej svorky</t>
  </si>
  <si>
    <t>-1845756522</t>
  </si>
  <si>
    <t>442</t>
  </si>
  <si>
    <t>Pol55</t>
  </si>
  <si>
    <t>asfaltová suspenzia</t>
  </si>
  <si>
    <t>-1025752249</t>
  </si>
  <si>
    <t>443</t>
  </si>
  <si>
    <t>Pol56</t>
  </si>
  <si>
    <t>asfaltový lak</t>
  </si>
  <si>
    <t>-1297931215</t>
  </si>
  <si>
    <t>25-M</t>
  </si>
  <si>
    <t>Povrch. úprava strojov a zariadení</t>
  </si>
  <si>
    <t>444</t>
  </si>
  <si>
    <t>250010101</t>
  </si>
  <si>
    <t>Základný náter jednozložkový, technolog. zariad. nečlenité.</t>
  </si>
  <si>
    <t>1816140242</t>
  </si>
  <si>
    <t>445</t>
  </si>
  <si>
    <t>250010201</t>
  </si>
  <si>
    <t>Ostatné nátery jednozložkové, technolog. zariad. nečlenité.</t>
  </si>
  <si>
    <t>-676718509</t>
  </si>
  <si>
    <t>446</t>
  </si>
  <si>
    <t>2467400174</t>
  </si>
  <si>
    <t>Syntetika - základná farba antik</t>
  </si>
  <si>
    <t>-959694827</t>
  </si>
  <si>
    <t>447</t>
  </si>
  <si>
    <t>2462400210</t>
  </si>
  <si>
    <t xml:space="preserve">S-2035 základná rýchloschnúca </t>
  </si>
  <si>
    <t>158600491</t>
  </si>
  <si>
    <t>448</t>
  </si>
  <si>
    <t>2467405604</t>
  </si>
  <si>
    <t xml:space="preserve">S-6006 do olej. syntet. NH </t>
  </si>
  <si>
    <t>-316852337</t>
  </si>
  <si>
    <t>449</t>
  </si>
  <si>
    <t>MV</t>
  </si>
  <si>
    <t>Murárske výpomoci</t>
  </si>
  <si>
    <t>1993653776</t>
  </si>
  <si>
    <t>450</t>
  </si>
  <si>
    <t>PM</t>
  </si>
  <si>
    <t>Podružný materiál</t>
  </si>
  <si>
    <t>2114663201</t>
  </si>
  <si>
    <t>451</t>
  </si>
  <si>
    <t>PPV</t>
  </si>
  <si>
    <t>Podiel pridružených výkonov</t>
  </si>
  <si>
    <t>-1392319177</t>
  </si>
  <si>
    <t>23-M</t>
  </si>
  <si>
    <t>Montáže potrubia</t>
  </si>
  <si>
    <t>452</t>
  </si>
  <si>
    <t>230050002</t>
  </si>
  <si>
    <t>Montáž uloženia - priskrutkovaním: do DN 50</t>
  </si>
  <si>
    <t>-1199623063</t>
  </si>
  <si>
    <t>453</t>
  </si>
  <si>
    <t>4848522000</t>
  </si>
  <si>
    <t>Objímka na rúrky oceľové, veľkosť 5/4"</t>
  </si>
  <si>
    <t>-586605415</t>
  </si>
  <si>
    <t>454</t>
  </si>
  <si>
    <t>4848522500</t>
  </si>
  <si>
    <t>Objímka na rúrky oceľové, veľkosť 6/4"</t>
  </si>
  <si>
    <t>-498088569</t>
  </si>
  <si>
    <t>455</t>
  </si>
  <si>
    <t>4848521500</t>
  </si>
  <si>
    <t>Objímka na rúrky oceľové, veľkosť 1"</t>
  </si>
  <si>
    <t>-1145633157</t>
  </si>
  <si>
    <t>456</t>
  </si>
  <si>
    <t>4848520500</t>
  </si>
  <si>
    <t>Objímka na rúrky oceľové, veľkosť 1/2"</t>
  </si>
  <si>
    <t>1805891423</t>
  </si>
  <si>
    <t>457</t>
  </si>
  <si>
    <t>4848521000</t>
  </si>
  <si>
    <t>Objímka na rúrky oceľové, veľkosť 3/4"</t>
  </si>
  <si>
    <t>-236244002</t>
  </si>
  <si>
    <t>458</t>
  </si>
  <si>
    <t>4239203600</t>
  </si>
  <si>
    <t>Tyč závesná M8</t>
  </si>
  <si>
    <t>-136234086</t>
  </si>
  <si>
    <t>459</t>
  </si>
  <si>
    <t>5487226100</t>
  </si>
  <si>
    <t>Kotva kovová M8</t>
  </si>
  <si>
    <t>-486109155</t>
  </si>
  <si>
    <t>460</t>
  </si>
  <si>
    <t>230050031</t>
  </si>
  <si>
    <t>Montáž doplnkových konštrukcií - z profilov. materiálov</t>
  </si>
  <si>
    <t>-139446482</t>
  </si>
  <si>
    <t>461</t>
  </si>
  <si>
    <t>1323036400</t>
  </si>
  <si>
    <t>Tyč oceľová prierezu L 45x45x5 mm, ozn. 10 000, podľa EN ISO S185</t>
  </si>
  <si>
    <t>-1892519405</t>
  </si>
  <si>
    <t>462</t>
  </si>
  <si>
    <t>-1988651451</t>
  </si>
  <si>
    <t>463</t>
  </si>
  <si>
    <t>31908240</t>
  </si>
  <si>
    <t>464</t>
  </si>
  <si>
    <t>-779936024</t>
  </si>
  <si>
    <t>HZS</t>
  </si>
  <si>
    <t>Hodinové zúčtovacie sadzby</t>
  </si>
  <si>
    <t>465</t>
  </si>
  <si>
    <t>HZS000114</t>
  </si>
  <si>
    <t>Stavebno montážne práce najnáročnejšie na odbornosť - prehliadky pracoviska a revízie (Tr 4) v rozsahu viac ako 8 hodín</t>
  </si>
  <si>
    <t>hod</t>
  </si>
  <si>
    <t>262144</t>
  </si>
  <si>
    <t>-721732268</t>
  </si>
  <si>
    <t xml:space="preserve">02 - SO 02 Kanalizačná prípojka </t>
  </si>
  <si>
    <t xml:space="preserve">    8 - Rúrové vedenie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</si>
  <si>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</si>
  <si>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</si>
  <si>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</si>
  <si>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</si>
  <si>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132201202</t>
  </si>
  <si>
    <t>Výkop ryhy šírky 600-2000mm horn.3 od 100 do 1000 m3</t>
  </si>
  <si>
    <t>1391788854</t>
  </si>
  <si>
    <t>132201209</t>
  </si>
  <si>
    <t>Hĺbenie rýh š. nad 600 do 2 000 mm zapažených i nezapažených, s urovnaním dna. Príplatok k cenám za lepivosť horniny 3</t>
  </si>
  <si>
    <t>-1901953257</t>
  </si>
  <si>
    <t>174201102</t>
  </si>
  <si>
    <t>Zásyp sypaninou bez zhutnenia jám, šachiet, rýh, zárezov alebo okolo objektov nad 100 do 1000 m3</t>
  </si>
  <si>
    <t>175101101</t>
  </si>
  <si>
    <t>Obsyp potrubia sypaninou z vhodných hornín 1 až 4 bez prehodenia sypaniny</t>
  </si>
  <si>
    <t>5833773700</t>
  </si>
  <si>
    <t>Štrkopiesok drvený 0-16 N</t>
  </si>
  <si>
    <t>451572111</t>
  </si>
  <si>
    <t>Lôžko pod potrubie, stoky a drobné objekty, v otvorenom výkope z kameniva drobného ťaženého 0-4 mm</t>
  </si>
  <si>
    <t>452351101</t>
  </si>
  <si>
    <t>Debnenie v otvorenom výkope dosiek, sedlových lôžok a blokov pod potrubie,stoky a drobné objekty</t>
  </si>
  <si>
    <t>Rúrové vedenie</t>
  </si>
  <si>
    <t>871313121</t>
  </si>
  <si>
    <t>Montáž potrubia z kanalizačných rúr z tvrdého PVC tesn. gumovým krúžkom v skl. do 20% DN 150</t>
  </si>
  <si>
    <t>286d160</t>
  </si>
  <si>
    <t>Kanalizačná rúra PVC D 160x3,2 mm</t>
  </si>
  <si>
    <t>871353121</t>
  </si>
  <si>
    <t>Montáž potrubia z kanalizačných rúr z tvrdého PVC tesn. gumovým krúžkom v skl. do 20% DN 200</t>
  </si>
  <si>
    <t>2861102900</t>
  </si>
  <si>
    <t>Kanalizačné rúry PVC-U hladké s hrdlom 200x 4.5x3000mm</t>
  </si>
  <si>
    <t>877353121</t>
  </si>
  <si>
    <t>Montáž tvarovky na potrubí z rúr z tvrdého PVC tesnených gumovým krúžkom, odbočná DN 200</t>
  </si>
  <si>
    <t>2862102900</t>
  </si>
  <si>
    <t>PVC-U odbočka kanalizačná pre rúry hladké 160/125 45°</t>
  </si>
  <si>
    <t>2863100900</t>
  </si>
  <si>
    <t>PVC-U koleno pre kanalizačné rúry hladké 125/45°</t>
  </si>
  <si>
    <t>892311000</t>
  </si>
  <si>
    <t>Skúška tesnosti kanalizácie D 150</t>
  </si>
  <si>
    <t>892351000</t>
  </si>
  <si>
    <t>Skúška tesnosti kanalizácie D 200</t>
  </si>
  <si>
    <t>894201111</t>
  </si>
  <si>
    <t>Montaž filtračno usadzovacej šacghty VFS1 DN 400 výška 1800 mm</t>
  </si>
  <si>
    <t xml:space="preserve">ks </t>
  </si>
  <si>
    <t>-1142347404</t>
  </si>
  <si>
    <t>5623120000</t>
  </si>
  <si>
    <t xml:space="preserve">Filtračno-usadzovacia šachta FDN 400  rozmer DN 400 H=2000 mm</t>
  </si>
  <si>
    <t>-1645491571</t>
  </si>
  <si>
    <t>894411111</t>
  </si>
  <si>
    <t xml:space="preserve">Osadenie bet. dielca pre šachty rovna alebo prechodova </t>
  </si>
  <si>
    <t>5922465530</t>
  </si>
  <si>
    <t>Kónus TBR-Q 1 100-63/58/10 KPS, rozmer 1000/625/600 mm-betónový prefabrikát</t>
  </si>
  <si>
    <t>5922470150</t>
  </si>
  <si>
    <t xml:space="preserve">Skruž betónová rovná TBS 1000/250-S s poplastovanou stupačkou  </t>
  </si>
  <si>
    <t>-695658777</t>
  </si>
  <si>
    <t>5922465590</t>
  </si>
  <si>
    <t>Elastomerové tesnenie DN 800 pre spojenie šachtových dielov</t>
  </si>
  <si>
    <t>894421112</t>
  </si>
  <si>
    <t>Zriadenie šachiet prefabrikovaných 4-10t</t>
  </si>
  <si>
    <t>699663710</t>
  </si>
  <si>
    <t>5921900400</t>
  </si>
  <si>
    <t xml:space="preserve">Požiarna nadrž  PN 22 + technolocké vybavenie nádrže </t>
  </si>
  <si>
    <t>-2030904559</t>
  </si>
  <si>
    <t>5922030000</t>
  </si>
  <si>
    <t xml:space="preserve">Retenčná nádrž  RN 65 </t>
  </si>
  <si>
    <t>-1173124037</t>
  </si>
  <si>
    <t>894431161</t>
  </si>
  <si>
    <t>Montáž revíznej šachty z PVC</t>
  </si>
  <si>
    <t>N7083</t>
  </si>
  <si>
    <t>Teleskopická rúra s tesnením 425x375</t>
  </si>
  <si>
    <t>N5460</t>
  </si>
  <si>
    <t>Gum. tesnenie šachtovej rúry 425</t>
  </si>
  <si>
    <t>T425407000</t>
  </si>
  <si>
    <t>Vlnovcová šachtová rúra ID425 x 6000</t>
  </si>
  <si>
    <t>T425328000</t>
  </si>
  <si>
    <t xml:space="preserve"> Šachtové dno prietočné 160</t>
  </si>
  <si>
    <t>899101111</t>
  </si>
  <si>
    <t>Osadenie poklopu liatinového a oceľového vrátane rámu hmotn. do 50 kg</t>
  </si>
  <si>
    <t>N4162</t>
  </si>
  <si>
    <t>Liat. poklop D400 na tel. rúru DN 425</t>
  </si>
  <si>
    <t>5524334000</t>
  </si>
  <si>
    <t>Poklop kruhový D600vstupný</t>
  </si>
  <si>
    <t>-583403191</t>
  </si>
  <si>
    <t>5524311000</t>
  </si>
  <si>
    <t>Poklop ťažký štvorcový s rámom 600 x 600 mm</t>
  </si>
  <si>
    <t>1175802227</t>
  </si>
  <si>
    <t>899712111</t>
  </si>
  <si>
    <t>Orientačná tabuľka na vodovodných a kanalizačných radoch na murive</t>
  </si>
  <si>
    <t>998276101</t>
  </si>
  <si>
    <t>Presun hmôt pre rúrové vedenie hĺbené z rúr z plast., hmôt alebo sklolamin. v otvorenom výkope</t>
  </si>
  <si>
    <t>721242120</t>
  </si>
  <si>
    <t>Lapač strešných splavenín plastový univerzálny priamy 300x155/110</t>
  </si>
  <si>
    <t>998721201</t>
  </si>
  <si>
    <t>Presun hmôt pre vnútornú kanalizáciu v objektoch výšky do 6 m</t>
  </si>
  <si>
    <t>767911130</t>
  </si>
  <si>
    <t>Montáž oplotenia strojového pletiva, s výškou do 1,6 do 2,0 m</t>
  </si>
  <si>
    <t>5535855114</t>
  </si>
  <si>
    <t>Pletivo 524 (zelený), výška 150cm</t>
  </si>
  <si>
    <t>bal</t>
  </si>
  <si>
    <t>5535850045</t>
  </si>
  <si>
    <t>Stĺpik výška:1,52 m, pre osadenie do betónových pätiek</t>
  </si>
  <si>
    <t>313branka</t>
  </si>
  <si>
    <t>Ocelová bránka plotu (výška 2m, šírka 1m)</t>
  </si>
  <si>
    <t xml:space="preserve">03 - SO 03 Vodovodná prípojka </t>
  </si>
  <si>
    <t>Príplatok k cenám za lepivosť pri hĺbení rýh š. nad 600 do 2 000 mm zapažených i nezapažených, s urovnaním dna v hornine 3</t>
  </si>
  <si>
    <t>134402103 R</t>
  </si>
  <si>
    <t xml:space="preserve">Zriadenie vrtanej studne komplet </t>
  </si>
  <si>
    <t>228312482</t>
  </si>
  <si>
    <t>174101001</t>
  </si>
  <si>
    <t>Zásyp sypaninou so zhutnením jám, šachiet, rýh, zárezov alebo okolo objektov do 100 m3</t>
  </si>
  <si>
    <t>Štrkopiesok drvený 0-16 n</t>
  </si>
  <si>
    <t>871181121</t>
  </si>
  <si>
    <t>Montáž potrubia z tlakových rúrok polyetylénových vonkajšieho priemeru 50 mm</t>
  </si>
  <si>
    <t>2860018150</t>
  </si>
  <si>
    <t xml:space="preserve">HDPE rúra PE100  50x4,6/100m PN16 (SDR11)  -pre tlakový rozvod pitnej vody </t>
  </si>
  <si>
    <t>2861130700</t>
  </si>
  <si>
    <t>HDPE rúry tlakové pre rozvod vody - PE 100 / PN 16 32x 3 nav</t>
  </si>
  <si>
    <t>-1471728788</t>
  </si>
  <si>
    <t>879172199</t>
  </si>
  <si>
    <t>Príplatok k cene za montáž vodovodných prípojok DN od 32 do 80</t>
  </si>
  <si>
    <t>892233111</t>
  </si>
  <si>
    <t>Preplach a dezinfekcia vodovodného potrubia DN od 40 do 70</t>
  </si>
  <si>
    <t>892241111</t>
  </si>
  <si>
    <t>Ostatné práce na rúrovom vedení, tlakové skúšky vodovodného potrubia DN do 80</t>
  </si>
  <si>
    <t>893313001</t>
  </si>
  <si>
    <t>Osadenie prefabrikovanej vodomernej šachty,hranatej, pôdorysnej plochy do 1,1 m2, hĺbky do 1,0 m</t>
  </si>
  <si>
    <t>5922410300</t>
  </si>
  <si>
    <t xml:space="preserve">Vodomerná šachta betónová 1500/1200/1700 s oceľov.poklopom a rebríkom  </t>
  </si>
  <si>
    <t>93788479</t>
  </si>
  <si>
    <t>899721121</t>
  </si>
  <si>
    <t>Signalizačný vodič na potrubí PVC DN do 150 mm</t>
  </si>
  <si>
    <t xml:space="preserve">04 - SO 04 NN prípojka </t>
  </si>
  <si>
    <t>D1 - Stavebný objekt "NN prípojka"</t>
  </si>
  <si>
    <t>D2 - Stavebný objekt "Odberné elektrické zariadenie"</t>
  </si>
  <si>
    <t>Stavebný objekt "NN prípojka"</t>
  </si>
  <si>
    <t>Pol57</t>
  </si>
  <si>
    <t>kábel NAYY-J 4x25</t>
  </si>
  <si>
    <t>Pol58</t>
  </si>
  <si>
    <t>skriňa poistková 3x100A na stĺp, SPP 2 CD IV P0 s držiakom</t>
  </si>
  <si>
    <t>Pol59</t>
  </si>
  <si>
    <t>odbočná svorka</t>
  </si>
  <si>
    <t>Pol60</t>
  </si>
  <si>
    <t>rúra zvodová kab. plast. 63 pevna 6 m, typ KSX-PE 63</t>
  </si>
  <si>
    <t>Pol61</t>
  </si>
  <si>
    <t>držiak káblového zvodu</t>
  </si>
  <si>
    <t>Pol62</t>
  </si>
  <si>
    <t>poistková vložka PH00, 32A, gG</t>
  </si>
  <si>
    <t>Stavebný objekt "Odberné elektrické zariadenie"</t>
  </si>
  <si>
    <t>Pol63</t>
  </si>
  <si>
    <t>meracia skriňa, typ - RE 1.0 F403 25A P2, pillierová, vrátane zemného dielu a kotviacej rohože</t>
  </si>
  <si>
    <t>Pol64</t>
  </si>
  <si>
    <t>kábel CYKY-J 4x16</t>
  </si>
  <si>
    <t>Pol65</t>
  </si>
  <si>
    <t>kábel CYKY-0 2x1,5</t>
  </si>
  <si>
    <t>Pol66</t>
  </si>
  <si>
    <t>káblové oko Cu 16</t>
  </si>
  <si>
    <t>Pol67</t>
  </si>
  <si>
    <t>chránička kab. HDPE 63 ohybná vlnitá</t>
  </si>
  <si>
    <t>Pol68</t>
  </si>
  <si>
    <t>piesok</t>
  </si>
  <si>
    <t xml:space="preserve">05 - SO 05 Plynova prípojka a plynofikácia </t>
  </si>
  <si>
    <t xml:space="preserve">    723 - Zdravotechnika - plynovod</t>
  </si>
  <si>
    <t>132201201</t>
  </si>
  <si>
    <t>Výkop ryhy šírky 600-2000mm horn.3 do 100m3</t>
  </si>
  <si>
    <t>-1741011191</t>
  </si>
  <si>
    <t>-322978615</t>
  </si>
  <si>
    <t>174201101</t>
  </si>
  <si>
    <t>Zásyp sypaninou bez zhutnenia jám, šachiet, rýh, zárezov v týchto vykopávkach do 100 m3</t>
  </si>
  <si>
    <t>1268430180</t>
  </si>
  <si>
    <t>163784758</t>
  </si>
  <si>
    <t>-258522653</t>
  </si>
  <si>
    <t>-2039661069</t>
  </si>
  <si>
    <t>723</t>
  </si>
  <si>
    <t>Zdravotechnika - plynovod</t>
  </si>
  <si>
    <t>723120204</t>
  </si>
  <si>
    <t>Potrubie z oceľových rúrok závitových čiernych spájaných zvarovaním - akosť 11 353.0 DN 25</t>
  </si>
  <si>
    <t>-383323515</t>
  </si>
  <si>
    <t>723120205</t>
  </si>
  <si>
    <t>Potrubie z oceľových rúrok závitových čiernych spájaných zvarovaním - akosť 11 353.0 DN 32</t>
  </si>
  <si>
    <t>2114383852</t>
  </si>
  <si>
    <t>723130215</t>
  </si>
  <si>
    <t xml:space="preserve">Potrubie upravené polyetylénovou páskou  z oceľových rúrok závitových asfalt. a jutovaných spájaných na závit akosť 11 353.0 DN 25</t>
  </si>
  <si>
    <t>-1363083526</t>
  </si>
  <si>
    <t>723130216</t>
  </si>
  <si>
    <t>Potrubie upravené polyetylénovou páskou z oceľových rúrok závitových asfalt. a jutovaných spájaných na závit akosť 11 353.0 DN 32</t>
  </si>
  <si>
    <t>157129824</t>
  </si>
  <si>
    <t>723150366</t>
  </si>
  <si>
    <t>Potrubie z oceľových rúrok hladkých čiernych, chránička D 44,5/2</t>
  </si>
  <si>
    <t>616540962</t>
  </si>
  <si>
    <t>723232123</t>
  </si>
  <si>
    <t>Montáž armatúry závitovej s dvoma závitmi, nízkotlakový regulátor tlaku plynu G 3/4</t>
  </si>
  <si>
    <t>1198675938</t>
  </si>
  <si>
    <t>5517400920</t>
  </si>
  <si>
    <t xml:space="preserve">Armatúry a príslušenstvo     guľový kohút 3/4" plyn </t>
  </si>
  <si>
    <t>688605452</t>
  </si>
  <si>
    <t>723233122</t>
  </si>
  <si>
    <t>Montáž armatúry závitovej s dvoma závitmi, 1"</t>
  </si>
  <si>
    <t>-1752907928</t>
  </si>
  <si>
    <t>5517400910</t>
  </si>
  <si>
    <t xml:space="preserve">Armatúry a príslušenstvo     guľový kohút 1" plyn</t>
  </si>
  <si>
    <t>-514434026</t>
  </si>
  <si>
    <t>998723101</t>
  </si>
  <si>
    <t>Presun hmôt pre vnútorný plynovod v objektoch výšky do 6 m</t>
  </si>
  <si>
    <t>1582968271</t>
  </si>
  <si>
    <t>Nátery kov.potr.a armatúr olejové farby slon.do DN 50 mm dvojnás. 1x email a základným náterom</t>
  </si>
  <si>
    <t>-196995195</t>
  </si>
  <si>
    <t>230120095</t>
  </si>
  <si>
    <t xml:space="preserve">Montaž vývodu signal. vodiča </t>
  </si>
  <si>
    <t>-1795105157</t>
  </si>
  <si>
    <t>230170011</t>
  </si>
  <si>
    <t>Skúška tesnosti potrubia podľa STN 13 0020 DN do - 40</t>
  </si>
  <si>
    <t>-842155365</t>
  </si>
  <si>
    <t>230202002</t>
  </si>
  <si>
    <t>Montáž plynovodu z polyetylénových rúr zváraných elektrotvarovkami D 32 mm</t>
  </si>
  <si>
    <t>-1138822906</t>
  </si>
  <si>
    <t>688230921</t>
  </si>
  <si>
    <t>230202003</t>
  </si>
  <si>
    <t>Montáž plynovodu z polyetylénových rúr zváraných elektrotvarovkami D 40 mm</t>
  </si>
  <si>
    <t>-485688320</t>
  </si>
  <si>
    <t>2861130800</t>
  </si>
  <si>
    <t>HDPE rúry tlakové pre rozvod vody - PE 100 / PN 16 40x 3.7mm nav</t>
  </si>
  <si>
    <t>1822096903</t>
  </si>
  <si>
    <t>230203006</t>
  </si>
  <si>
    <t xml:space="preserve">Montáž pripojky navrtavacej </t>
  </si>
  <si>
    <t>-1443486284</t>
  </si>
  <si>
    <t>2861623700</t>
  </si>
  <si>
    <t xml:space="preserve">Prípojková navŕtavacia armatúra  s predĺženou odbočkou DAA PE 100 SDR 11 </t>
  </si>
  <si>
    <t>-279919724</t>
  </si>
  <si>
    <t>230203592</t>
  </si>
  <si>
    <t>Montáž prechodky USTN PE/oceľ s vonkajším závitom PE 100 SDR 11 D 32/1"</t>
  </si>
  <si>
    <t>1428810292</t>
  </si>
  <si>
    <t>2861660100</t>
  </si>
  <si>
    <t>Prechodka PE/oceľ USTM s vnútorným závitom PE 100 SDR 11 DN/Rp 32/1"</t>
  </si>
  <si>
    <t>-67680390</t>
  </si>
  <si>
    <t>230203603</t>
  </si>
  <si>
    <t>Montáž prechodky USTM PE/oceľ s vnútorným závitom PE 100 SDR 11 D 40/1 1/4"</t>
  </si>
  <si>
    <t>-2083229609</t>
  </si>
  <si>
    <t>2861663300</t>
  </si>
  <si>
    <t>Prechodové koleno 90° PE/oceľ s vnútorným závitom WUSTM 90° PE 100 SDR 11 d/DN 40/11/4"</t>
  </si>
  <si>
    <t>-138934342</t>
  </si>
  <si>
    <t>230230076</t>
  </si>
  <si>
    <t xml:space="preserve">Napustenie potrubia </t>
  </si>
  <si>
    <t>1037225848</t>
  </si>
  <si>
    <t>230240001</t>
  </si>
  <si>
    <t xml:space="preserve">Montáž skrinky plynomera </t>
  </si>
  <si>
    <t>1173565395</t>
  </si>
  <si>
    <t>5518000126</t>
  </si>
  <si>
    <t xml:space="preserve">Domova regulačná zostava (plynomer armatury skrinka </t>
  </si>
  <si>
    <t>-708103534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</si>
</sst>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</v>
      </c>
    </row>
    <row r="18" s="1" customFormat="1" ht="6.96" customHeight="1">
      <c r="B18" s="18"/>
      <c r="AR18" s="18"/>
      <c r="BE18" s="27"/>
      <c r="BS18" s="15" t="s">
        <v>30</v>
      </c>
    </row>
    <row r="19" s="1" customFormat="1" ht="12" customHeight="1">
      <c r="B19" s="18"/>
      <c r="D19" s="28" t="s">
        <v>31</v>
      </c>
      <c r="AK19" s="28" t="s">
        <v>23</v>
      </c>
      <c r="AN19" s="23" t="s">
        <v>1</v>
      </c>
      <c r="AR19" s="18"/>
      <c r="BE19" s="27"/>
      <c r="BS19" s="15" t="s">
        <v>30</v>
      </c>
    </row>
    <row r="20" s="1" customFormat="1" ht="18.48" customHeight="1">
      <c r="B20" s="18"/>
      <c r="E20" s="23" t="s">
        <v>29</v>
      </c>
      <c r="AK20" s="28" t="s">
        <v>25</v>
      </c>
      <c r="AN20" s="23" t="s">
        <v>1</v>
      </c>
      <c r="AR20" s="18"/>
      <c r="BE20" s="27"/>
      <c r="BS20" s="15" t="s">
        <v>32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28" t="s">
        <v>39</v>
      </c>
      <c r="G29" s="3"/>
      <c r="H29" s="3"/>
      <c r="I29" s="3"/>
      <c r="J29" s="3"/>
      <c r="K29" s="3"/>
      <c r="L29" s="41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40</v>
      </c>
      <c r="G30" s="3"/>
      <c r="H30" s="3"/>
      <c r="I30" s="3"/>
      <c r="J30" s="3"/>
      <c r="K30" s="3"/>
      <c r="L30" s="41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48" t="s">
        <v>46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47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48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49</v>
      </c>
      <c r="AI60" s="37"/>
      <c r="AJ60" s="37"/>
      <c r="AK60" s="37"/>
      <c r="AL60" s="37"/>
      <c r="AM60" s="54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49</v>
      </c>
      <c r="AI75" s="37"/>
      <c r="AJ75" s="37"/>
      <c r="AK75" s="37"/>
      <c r="AL75" s="37"/>
      <c r="AM75" s="54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14021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14</v>
      </c>
      <c r="D85" s="5"/>
      <c r="E85" s="5"/>
      <c r="F85" s="5"/>
      <c r="G85" s="5"/>
      <c r="H85" s="5"/>
      <c r="I85" s="5"/>
      <c r="J85" s="5"/>
      <c r="K85" s="5"/>
      <c r="L85" s="63" t="str">
        <f>K6</f>
        <v>Materská škola Viťaz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Viťaz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5" t="str">
        <f>IF(AN8= "","",AN8)</f>
        <v>19. 2. 2020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Obec Víťaz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54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55</v>
      </c>
      <c r="D92" s="76"/>
      <c r="E92" s="76"/>
      <c r="F92" s="76"/>
      <c r="G92" s="76"/>
      <c r="H92" s="77"/>
      <c r="I92" s="78" t="s">
        <v>56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57</v>
      </c>
      <c r="AH92" s="76"/>
      <c r="AI92" s="76"/>
      <c r="AJ92" s="76"/>
      <c r="AK92" s="76"/>
      <c r="AL92" s="76"/>
      <c r="AM92" s="76"/>
      <c r="AN92" s="78" t="s">
        <v>58</v>
      </c>
      <c r="AO92" s="76"/>
      <c r="AP92" s="80"/>
      <c r="AQ92" s="81" t="s">
        <v>59</v>
      </c>
      <c r="AR92" s="35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72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ROUND(SUM(AG95:AG99),2)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ROUND(SUM(AS95:AS99),2)</f>
        <v>0</v>
      </c>
      <c r="AT94" s="95">
        <f>ROUND(SUM(AV94:AW94),2)</f>
        <v>0</v>
      </c>
      <c r="AU94" s="96">
        <f>ROUND(SUM(AU95:AU99),5)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ROUND(SUM(AZ95:AZ99),2)</f>
        <v>0</v>
      </c>
      <c r="BA94" s="95">
        <f>ROUND(SUM(BA95:BA99),2)</f>
        <v>0</v>
      </c>
      <c r="BB94" s="95">
        <f>ROUND(SUM(BB95:BB99),2)</f>
        <v>0</v>
      </c>
      <c r="BC94" s="95">
        <f>ROUND(SUM(BC95:BC99),2)</f>
        <v>0</v>
      </c>
      <c r="BD94" s="97">
        <f>ROUND(SUM(BD95:BD99),2)</f>
        <v>0</v>
      </c>
      <c r="BE94" s="6"/>
      <c r="BS94" s="98" t="s">
        <v>73</v>
      </c>
      <c r="BT94" s="98" t="s">
        <v>74</v>
      </c>
      <c r="BU94" s="99" t="s">
        <v>75</v>
      </c>
      <c r="BV94" s="98" t="s">
        <v>76</v>
      </c>
      <c r="BW94" s="98" t="s">
        <v>4</v>
      </c>
      <c r="BX94" s="98" t="s">
        <v>77</v>
      </c>
      <c r="CL94" s="98" t="s">
        <v>1</v>
      </c>
    </row>
    <row r="95" s="7" customFormat="1" ht="16.5" customHeight="1">
      <c r="A95" s="100" t="s">
        <v>78</v>
      </c>
      <c r="B95" s="101"/>
      <c r="C95" s="102"/>
      <c r="D95" s="103" t="s">
        <v>79</v>
      </c>
      <c r="E95" s="103"/>
      <c r="F95" s="103"/>
      <c r="G95" s="103"/>
      <c r="H95" s="103"/>
      <c r="I95" s="104"/>
      <c r="J95" s="103" t="s">
        <v>80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5">
        <f>'01 - SO 01 Materská škôlka '!J32</f>
        <v>0</v>
      </c>
      <c r="AH95" s="104"/>
      <c r="AI95" s="104"/>
      <c r="AJ95" s="104"/>
      <c r="AK95" s="104"/>
      <c r="AL95" s="104"/>
      <c r="AM95" s="104"/>
      <c r="AN95" s="105">
        <f>SUM(AG95,AT95)</f>
        <v>0</v>
      </c>
      <c r="AO95" s="104"/>
      <c r="AP95" s="104"/>
      <c r="AQ95" s="106" t="s">
        <v>81</v>
      </c>
      <c r="AR95" s="101"/>
      <c r="AS95" s="107">
        <v>0</v>
      </c>
      <c r="AT95" s="108">
        <f>ROUND(SUM(AV95:AW95),2)</f>
        <v>0</v>
      </c>
      <c r="AU95" s="109">
        <f>'01 - SO 01 Materská škôlka '!P168</f>
        <v>0</v>
      </c>
      <c r="AV95" s="108">
        <f>'01 - SO 01 Materská škôlka '!J35</f>
        <v>0</v>
      </c>
      <c r="AW95" s="108">
        <f>'01 - SO 01 Materská škôlka '!J36</f>
        <v>0</v>
      </c>
      <c r="AX95" s="108">
        <f>'01 - SO 01 Materská škôlka '!J37</f>
        <v>0</v>
      </c>
      <c r="AY95" s="108">
        <f>'01 - SO 01 Materská škôlka '!J38</f>
        <v>0</v>
      </c>
      <c r="AZ95" s="108">
        <f>'01 - SO 01 Materská škôlka '!F35</f>
        <v>0</v>
      </c>
      <c r="BA95" s="108">
        <f>'01 - SO 01 Materská škôlka '!F36</f>
        <v>0</v>
      </c>
      <c r="BB95" s="108">
        <f>'01 - SO 01 Materská škôlka '!F37</f>
        <v>0</v>
      </c>
      <c r="BC95" s="108">
        <f>'01 - SO 01 Materská škôlka '!F38</f>
        <v>0</v>
      </c>
      <c r="BD95" s="110">
        <f>'01 - SO 01 Materská škôlka '!F39</f>
        <v>0</v>
      </c>
      <c r="BE95" s="7"/>
      <c r="BT95" s="111" t="s">
        <v>82</v>
      </c>
      <c r="BV95" s="111" t="s">
        <v>76</v>
      </c>
      <c r="BW95" s="111" t="s">
        <v>83</v>
      </c>
      <c r="BX95" s="111" t="s">
        <v>4</v>
      </c>
      <c r="CL95" s="111" t="s">
        <v>1</v>
      </c>
      <c r="CM95" s="111" t="s">
        <v>74</v>
      </c>
    </row>
    <row r="96" s="7" customFormat="1" ht="16.5" customHeight="1">
      <c r="A96" s="100" t="s">
        <v>78</v>
      </c>
      <c r="B96" s="101"/>
      <c r="C96" s="102"/>
      <c r="D96" s="103" t="s">
        <v>84</v>
      </c>
      <c r="E96" s="103"/>
      <c r="F96" s="103"/>
      <c r="G96" s="103"/>
      <c r="H96" s="103"/>
      <c r="I96" s="104"/>
      <c r="J96" s="103" t="s">
        <v>85</v>
      </c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5">
        <f>'02 - SO 02 Kanalizačná pr...'!J32</f>
        <v>0</v>
      </c>
      <c r="AH96" s="104"/>
      <c r="AI96" s="104"/>
      <c r="AJ96" s="104"/>
      <c r="AK96" s="104"/>
      <c r="AL96" s="104"/>
      <c r="AM96" s="104"/>
      <c r="AN96" s="105">
        <f>SUM(AG96,AT96)</f>
        <v>0</v>
      </c>
      <c r="AO96" s="104"/>
      <c r="AP96" s="104"/>
      <c r="AQ96" s="106" t="s">
        <v>81</v>
      </c>
      <c r="AR96" s="101"/>
      <c r="AS96" s="107">
        <v>0</v>
      </c>
      <c r="AT96" s="108">
        <f>ROUND(SUM(AV96:AW96),2)</f>
        <v>0</v>
      </c>
      <c r="AU96" s="109">
        <f>'02 - SO 02 Kanalizačná pr...'!P134</f>
        <v>0</v>
      </c>
      <c r="AV96" s="108">
        <f>'02 - SO 02 Kanalizačná pr...'!J35</f>
        <v>0</v>
      </c>
      <c r="AW96" s="108">
        <f>'02 - SO 02 Kanalizačná pr...'!J36</f>
        <v>0</v>
      </c>
      <c r="AX96" s="108">
        <f>'02 - SO 02 Kanalizačná pr...'!J37</f>
        <v>0</v>
      </c>
      <c r="AY96" s="108">
        <f>'02 - SO 02 Kanalizačná pr...'!J38</f>
        <v>0</v>
      </c>
      <c r="AZ96" s="108">
        <f>'02 - SO 02 Kanalizačná pr...'!F35</f>
        <v>0</v>
      </c>
      <c r="BA96" s="108">
        <f>'02 - SO 02 Kanalizačná pr...'!F36</f>
        <v>0</v>
      </c>
      <c r="BB96" s="108">
        <f>'02 - SO 02 Kanalizačná pr...'!F37</f>
        <v>0</v>
      </c>
      <c r="BC96" s="108">
        <f>'02 - SO 02 Kanalizačná pr...'!F38</f>
        <v>0</v>
      </c>
      <c r="BD96" s="110">
        <f>'02 - SO 02 Kanalizačná pr...'!F39</f>
        <v>0</v>
      </c>
      <c r="BE96" s="7"/>
      <c r="BT96" s="111" t="s">
        <v>82</v>
      </c>
      <c r="BV96" s="111" t="s">
        <v>76</v>
      </c>
      <c r="BW96" s="111" t="s">
        <v>86</v>
      </c>
      <c r="BX96" s="111" t="s">
        <v>4</v>
      </c>
      <c r="CL96" s="111" t="s">
        <v>1</v>
      </c>
      <c r="CM96" s="111" t="s">
        <v>74</v>
      </c>
    </row>
    <row r="97" s="7" customFormat="1" ht="16.5" customHeight="1">
      <c r="A97" s="100" t="s">
        <v>78</v>
      </c>
      <c r="B97" s="101"/>
      <c r="C97" s="102"/>
      <c r="D97" s="103" t="s">
        <v>87</v>
      </c>
      <c r="E97" s="103"/>
      <c r="F97" s="103"/>
      <c r="G97" s="103"/>
      <c r="H97" s="103"/>
      <c r="I97" s="104"/>
      <c r="J97" s="103" t="s">
        <v>88</v>
      </c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5">
        <f>'03 - SO 03 Vodovodná príp...'!J32</f>
        <v>0</v>
      </c>
      <c r="AH97" s="104"/>
      <c r="AI97" s="104"/>
      <c r="AJ97" s="104"/>
      <c r="AK97" s="104"/>
      <c r="AL97" s="104"/>
      <c r="AM97" s="104"/>
      <c r="AN97" s="105">
        <f>SUM(AG97,AT97)</f>
        <v>0</v>
      </c>
      <c r="AO97" s="104"/>
      <c r="AP97" s="104"/>
      <c r="AQ97" s="106" t="s">
        <v>81</v>
      </c>
      <c r="AR97" s="101"/>
      <c r="AS97" s="107">
        <v>0</v>
      </c>
      <c r="AT97" s="108">
        <f>ROUND(SUM(AV97:AW97),2)</f>
        <v>0</v>
      </c>
      <c r="AU97" s="109">
        <f>'03 - SO 03 Vodovodná príp...'!P130</f>
        <v>0</v>
      </c>
      <c r="AV97" s="108">
        <f>'03 - SO 03 Vodovodná príp...'!J35</f>
        <v>0</v>
      </c>
      <c r="AW97" s="108">
        <f>'03 - SO 03 Vodovodná príp...'!J36</f>
        <v>0</v>
      </c>
      <c r="AX97" s="108">
        <f>'03 - SO 03 Vodovodná príp...'!J37</f>
        <v>0</v>
      </c>
      <c r="AY97" s="108">
        <f>'03 - SO 03 Vodovodná príp...'!J38</f>
        <v>0</v>
      </c>
      <c r="AZ97" s="108">
        <f>'03 - SO 03 Vodovodná príp...'!F35</f>
        <v>0</v>
      </c>
      <c r="BA97" s="108">
        <f>'03 - SO 03 Vodovodná príp...'!F36</f>
        <v>0</v>
      </c>
      <c r="BB97" s="108">
        <f>'03 - SO 03 Vodovodná príp...'!F37</f>
        <v>0</v>
      </c>
      <c r="BC97" s="108">
        <f>'03 - SO 03 Vodovodná príp...'!F38</f>
        <v>0</v>
      </c>
      <c r="BD97" s="110">
        <f>'03 - SO 03 Vodovodná príp...'!F39</f>
        <v>0</v>
      </c>
      <c r="BE97" s="7"/>
      <c r="BT97" s="111" t="s">
        <v>82</v>
      </c>
      <c r="BV97" s="111" t="s">
        <v>76</v>
      </c>
      <c r="BW97" s="111" t="s">
        <v>89</v>
      </c>
      <c r="BX97" s="111" t="s">
        <v>4</v>
      </c>
      <c r="CL97" s="111" t="s">
        <v>1</v>
      </c>
      <c r="CM97" s="111" t="s">
        <v>74</v>
      </c>
    </row>
    <row r="98" s="7" customFormat="1" ht="16.5" customHeight="1">
      <c r="A98" s="100" t="s">
        <v>78</v>
      </c>
      <c r="B98" s="101"/>
      <c r="C98" s="102"/>
      <c r="D98" s="103" t="s">
        <v>90</v>
      </c>
      <c r="E98" s="103"/>
      <c r="F98" s="103"/>
      <c r="G98" s="103"/>
      <c r="H98" s="103"/>
      <c r="I98" s="104"/>
      <c r="J98" s="103" t="s">
        <v>91</v>
      </c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5">
        <f>'04 - SO 04 NN prípojka '!J32</f>
        <v>0</v>
      </c>
      <c r="AH98" s="104"/>
      <c r="AI98" s="104"/>
      <c r="AJ98" s="104"/>
      <c r="AK98" s="104"/>
      <c r="AL98" s="104"/>
      <c r="AM98" s="104"/>
      <c r="AN98" s="105">
        <f>SUM(AG98,AT98)</f>
        <v>0</v>
      </c>
      <c r="AO98" s="104"/>
      <c r="AP98" s="104"/>
      <c r="AQ98" s="106" t="s">
        <v>81</v>
      </c>
      <c r="AR98" s="101"/>
      <c r="AS98" s="107">
        <v>0</v>
      </c>
      <c r="AT98" s="108">
        <f>ROUND(SUM(AV98:AW98),2)</f>
        <v>0</v>
      </c>
      <c r="AU98" s="109">
        <f>'04 - SO 04 NN prípojka '!P128</f>
        <v>0</v>
      </c>
      <c r="AV98" s="108">
        <f>'04 - SO 04 NN prípojka '!J35</f>
        <v>0</v>
      </c>
      <c r="AW98" s="108">
        <f>'04 - SO 04 NN prípojka '!J36</f>
        <v>0</v>
      </c>
      <c r="AX98" s="108">
        <f>'04 - SO 04 NN prípojka '!J37</f>
        <v>0</v>
      </c>
      <c r="AY98" s="108">
        <f>'04 - SO 04 NN prípojka '!J38</f>
        <v>0</v>
      </c>
      <c r="AZ98" s="108">
        <f>'04 - SO 04 NN prípojka '!F35</f>
        <v>0</v>
      </c>
      <c r="BA98" s="108">
        <f>'04 - SO 04 NN prípojka '!F36</f>
        <v>0</v>
      </c>
      <c r="BB98" s="108">
        <f>'04 - SO 04 NN prípojka '!F37</f>
        <v>0</v>
      </c>
      <c r="BC98" s="108">
        <f>'04 - SO 04 NN prípojka '!F38</f>
        <v>0</v>
      </c>
      <c r="BD98" s="110">
        <f>'04 - SO 04 NN prípojka '!F39</f>
        <v>0</v>
      </c>
      <c r="BE98" s="7"/>
      <c r="BT98" s="111" t="s">
        <v>82</v>
      </c>
      <c r="BV98" s="111" t="s">
        <v>76</v>
      </c>
      <c r="BW98" s="111" t="s">
        <v>92</v>
      </c>
      <c r="BX98" s="111" t="s">
        <v>4</v>
      </c>
      <c r="CL98" s="111" t="s">
        <v>1</v>
      </c>
      <c r="CM98" s="111" t="s">
        <v>74</v>
      </c>
    </row>
    <row r="99" s="7" customFormat="1" ht="16.5" customHeight="1">
      <c r="A99" s="100" t="s">
        <v>78</v>
      </c>
      <c r="B99" s="101"/>
      <c r="C99" s="102"/>
      <c r="D99" s="103" t="s">
        <v>93</v>
      </c>
      <c r="E99" s="103"/>
      <c r="F99" s="103"/>
      <c r="G99" s="103"/>
      <c r="H99" s="103"/>
      <c r="I99" s="104"/>
      <c r="J99" s="103" t="s">
        <v>94</v>
      </c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5">
        <f>'05 - SO 05 Plynova prípoj...'!J32</f>
        <v>0</v>
      </c>
      <c r="AH99" s="104"/>
      <c r="AI99" s="104"/>
      <c r="AJ99" s="104"/>
      <c r="AK99" s="104"/>
      <c r="AL99" s="104"/>
      <c r="AM99" s="104"/>
      <c r="AN99" s="105">
        <f>SUM(AG99,AT99)</f>
        <v>0</v>
      </c>
      <c r="AO99" s="104"/>
      <c r="AP99" s="104"/>
      <c r="AQ99" s="106" t="s">
        <v>81</v>
      </c>
      <c r="AR99" s="101"/>
      <c r="AS99" s="112">
        <v>0</v>
      </c>
      <c r="AT99" s="113">
        <f>ROUND(SUM(AV99:AW99),2)</f>
        <v>0</v>
      </c>
      <c r="AU99" s="114">
        <f>'05 - SO 05 Plynova prípoj...'!P134</f>
        <v>0</v>
      </c>
      <c r="AV99" s="113">
        <f>'05 - SO 05 Plynova prípoj...'!J35</f>
        <v>0</v>
      </c>
      <c r="AW99" s="113">
        <f>'05 - SO 05 Plynova prípoj...'!J36</f>
        <v>0</v>
      </c>
      <c r="AX99" s="113">
        <f>'05 - SO 05 Plynova prípoj...'!J37</f>
        <v>0</v>
      </c>
      <c r="AY99" s="113">
        <f>'05 - SO 05 Plynova prípoj...'!J38</f>
        <v>0</v>
      </c>
      <c r="AZ99" s="113">
        <f>'05 - SO 05 Plynova prípoj...'!F35</f>
        <v>0</v>
      </c>
      <c r="BA99" s="113">
        <f>'05 - SO 05 Plynova prípoj...'!F36</f>
        <v>0</v>
      </c>
      <c r="BB99" s="113">
        <f>'05 - SO 05 Plynova prípoj...'!F37</f>
        <v>0</v>
      </c>
      <c r="BC99" s="113">
        <f>'05 - SO 05 Plynova prípoj...'!F38</f>
        <v>0</v>
      </c>
      <c r="BD99" s="115">
        <f>'05 - SO 05 Plynova prípoj...'!F39</f>
        <v>0</v>
      </c>
      <c r="BE99" s="7"/>
      <c r="BT99" s="111" t="s">
        <v>82</v>
      </c>
      <c r="BV99" s="111" t="s">
        <v>76</v>
      </c>
      <c r="BW99" s="111" t="s">
        <v>95</v>
      </c>
      <c r="BX99" s="111" t="s">
        <v>4</v>
      </c>
      <c r="CL99" s="111" t="s">
        <v>1</v>
      </c>
      <c r="CM99" s="111" t="s">
        <v>74</v>
      </c>
    </row>
    <row r="100" s="2" customFormat="1" ht="30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="2" customFormat="1" ht="6.96" customHeight="1">
      <c r="A101" s="34"/>
      <c r="B101" s="56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 01 Materská škôlka '!C2" display="/"/>
    <hyperlink ref="A96" location="'02 - SO 02 Kanalizačná pr...'!C2" display="/"/>
    <hyperlink ref="A97" location="'03 - SO 03 Vodovodná príp...'!C2" display="/"/>
    <hyperlink ref="A98" location="'04 - SO 04 NN prípojka '!C2" display="/"/>
    <hyperlink ref="A99" location="'05 - SO 05 Plynova prípoj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96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7" t="str">
        <f>'Rekapitulácia stavby'!K6</f>
        <v>Materská škola Viťaz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98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5" t="str">
        <f>'Rekapitulácia stavby'!AN8</f>
        <v>19. 2. 2020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99</v>
      </c>
      <c r="E30" s="34"/>
      <c r="F30" s="34"/>
      <c r="G30" s="34"/>
      <c r="H30" s="34"/>
      <c r="I30" s="34"/>
      <c r="J30" s="121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2" t="s">
        <v>100</v>
      </c>
      <c r="E31" s="34"/>
      <c r="F31" s="34"/>
      <c r="G31" s="34"/>
      <c r="H31" s="34"/>
      <c r="I31" s="34"/>
      <c r="J31" s="121">
        <f>J141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3" t="s">
        <v>34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4" t="s">
        <v>38</v>
      </c>
      <c r="E35" s="28" t="s">
        <v>39</v>
      </c>
      <c r="F35" s="125">
        <f>ROUND((SUM(BE141:BE148) + SUM(BE168:BE675)),  2)</f>
        <v>0</v>
      </c>
      <c r="G35" s="34"/>
      <c r="H35" s="34"/>
      <c r="I35" s="126">
        <v>0.20000000000000001</v>
      </c>
      <c r="J35" s="125">
        <f>ROUND(((SUM(BE141:BE148) + SUM(BE168:BE675))*I35),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25">
        <f>ROUND((SUM(BF141:BF148) + SUM(BF168:BF675)),  2)</f>
        <v>0</v>
      </c>
      <c r="G36" s="34"/>
      <c r="H36" s="34"/>
      <c r="I36" s="126">
        <v>0.20000000000000001</v>
      </c>
      <c r="J36" s="125">
        <f>ROUND(((SUM(BF141:BF148) + SUM(BF168:BF675))*I36),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25">
        <f>ROUND((SUM(BG141:BG148) + SUM(BG168:BG675)),  2)</f>
        <v>0</v>
      </c>
      <c r="G37" s="34"/>
      <c r="H37" s="34"/>
      <c r="I37" s="126">
        <v>0.20000000000000001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25">
        <f>ROUND((SUM(BH141:BH148) + SUM(BH168:BH675)),  2)</f>
        <v>0</v>
      </c>
      <c r="G38" s="34"/>
      <c r="H38" s="34"/>
      <c r="I38" s="126">
        <v>0.20000000000000001</v>
      </c>
      <c r="J38" s="125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25">
        <f>ROUND((SUM(BI141:BI148) + SUM(BI168:BI675)),  2)</f>
        <v>0</v>
      </c>
      <c r="G39" s="34"/>
      <c r="H39" s="34"/>
      <c r="I39" s="126">
        <v>0</v>
      </c>
      <c r="J39" s="125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27"/>
      <c r="D41" s="128" t="s">
        <v>44</v>
      </c>
      <c r="E41" s="77"/>
      <c r="F41" s="77"/>
      <c r="G41" s="129" t="s">
        <v>45</v>
      </c>
      <c r="H41" s="130" t="s">
        <v>46</v>
      </c>
      <c r="I41" s="77"/>
      <c r="J41" s="131">
        <f>SUM(J32:J39)</f>
        <v>0</v>
      </c>
      <c r="K41" s="132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3" t="s">
        <v>50</v>
      </c>
      <c r="G61" s="54" t="s">
        <v>49</v>
      </c>
      <c r="H61" s="37"/>
      <c r="I61" s="37"/>
      <c r="J61" s="134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3" t="s">
        <v>50</v>
      </c>
      <c r="G76" s="54" t="s">
        <v>49</v>
      </c>
      <c r="H76" s="37"/>
      <c r="I76" s="37"/>
      <c r="J76" s="134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Materská škola Viťaz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 xml:space="preserve">01 - SO 01 Materská škôlka 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Viťaz </v>
      </c>
      <c r="G89" s="34"/>
      <c r="H89" s="34"/>
      <c r="I89" s="28" t="s">
        <v>20</v>
      </c>
      <c r="J89" s="65" t="str">
        <f>IF(J12="","",J12)</f>
        <v>19. 2. 2020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 xml:space="preserve">Obec Víťaz </v>
      </c>
      <c r="G91" s="34"/>
      <c r="H91" s="34"/>
      <c r="I91" s="28" t="s">
        <v>28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5" t="s">
        <v>102</v>
      </c>
      <c r="D94" s="127"/>
      <c r="E94" s="127"/>
      <c r="F94" s="127"/>
      <c r="G94" s="127"/>
      <c r="H94" s="127"/>
      <c r="I94" s="127"/>
      <c r="J94" s="136" t="s">
        <v>103</v>
      </c>
      <c r="K94" s="12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7" t="s">
        <v>104</v>
      </c>
      <c r="D96" s="34"/>
      <c r="E96" s="34"/>
      <c r="F96" s="34"/>
      <c r="G96" s="34"/>
      <c r="H96" s="34"/>
      <c r="I96" s="34"/>
      <c r="J96" s="92">
        <f>J168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105</v>
      </c>
    </row>
    <row r="97" s="9" customFormat="1" ht="24.96" customHeight="1">
      <c r="A97" s="9"/>
      <c r="B97" s="138"/>
      <c r="C97" s="9"/>
      <c r="D97" s="139" t="s">
        <v>106</v>
      </c>
      <c r="E97" s="140"/>
      <c r="F97" s="140"/>
      <c r="G97" s="140"/>
      <c r="H97" s="140"/>
      <c r="I97" s="140"/>
      <c r="J97" s="141">
        <f>J169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107</v>
      </c>
      <c r="E98" s="144"/>
      <c r="F98" s="144"/>
      <c r="G98" s="144"/>
      <c r="H98" s="144"/>
      <c r="I98" s="144"/>
      <c r="J98" s="145">
        <f>J170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108</v>
      </c>
      <c r="E99" s="144"/>
      <c r="F99" s="144"/>
      <c r="G99" s="144"/>
      <c r="H99" s="144"/>
      <c r="I99" s="144"/>
      <c r="J99" s="145">
        <f>J174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109</v>
      </c>
      <c r="E100" s="144"/>
      <c r="F100" s="144"/>
      <c r="G100" s="144"/>
      <c r="H100" s="144"/>
      <c r="I100" s="144"/>
      <c r="J100" s="145">
        <f>J179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2"/>
      <c r="C101" s="10"/>
      <c r="D101" s="143" t="s">
        <v>110</v>
      </c>
      <c r="E101" s="144"/>
      <c r="F101" s="144"/>
      <c r="G101" s="144"/>
      <c r="H101" s="144"/>
      <c r="I101" s="144"/>
      <c r="J101" s="145">
        <f>J191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2"/>
      <c r="C102" s="10"/>
      <c r="D102" s="143" t="s">
        <v>111</v>
      </c>
      <c r="E102" s="144"/>
      <c r="F102" s="144"/>
      <c r="G102" s="144"/>
      <c r="H102" s="144"/>
      <c r="I102" s="144"/>
      <c r="J102" s="145">
        <f>J196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2"/>
      <c r="C103" s="10"/>
      <c r="D103" s="143" t="s">
        <v>112</v>
      </c>
      <c r="E103" s="144"/>
      <c r="F103" s="144"/>
      <c r="G103" s="144"/>
      <c r="H103" s="144"/>
      <c r="I103" s="144"/>
      <c r="J103" s="145">
        <f>J204</f>
        <v>0</v>
      </c>
      <c r="K103" s="10"/>
      <c r="L103" s="14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2"/>
      <c r="C104" s="10"/>
      <c r="D104" s="143" t="s">
        <v>113</v>
      </c>
      <c r="E104" s="144"/>
      <c r="F104" s="144"/>
      <c r="G104" s="144"/>
      <c r="H104" s="144"/>
      <c r="I104" s="144"/>
      <c r="J104" s="145">
        <f>J212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38"/>
      <c r="C105" s="9"/>
      <c r="D105" s="139" t="s">
        <v>114</v>
      </c>
      <c r="E105" s="140"/>
      <c r="F105" s="140"/>
      <c r="G105" s="140"/>
      <c r="H105" s="140"/>
      <c r="I105" s="140"/>
      <c r="J105" s="141">
        <f>J214</f>
        <v>0</v>
      </c>
      <c r="K105" s="9"/>
      <c r="L105" s="138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2"/>
      <c r="C106" s="10"/>
      <c r="D106" s="143" t="s">
        <v>115</v>
      </c>
      <c r="E106" s="144"/>
      <c r="F106" s="144"/>
      <c r="G106" s="144"/>
      <c r="H106" s="144"/>
      <c r="I106" s="144"/>
      <c r="J106" s="145">
        <f>J215</f>
        <v>0</v>
      </c>
      <c r="K106" s="10"/>
      <c r="L106" s="14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2"/>
      <c r="C107" s="10"/>
      <c r="D107" s="143" t="s">
        <v>116</v>
      </c>
      <c r="E107" s="144"/>
      <c r="F107" s="144"/>
      <c r="G107" s="144"/>
      <c r="H107" s="144"/>
      <c r="I107" s="144"/>
      <c r="J107" s="145">
        <f>J224</f>
        <v>0</v>
      </c>
      <c r="K107" s="10"/>
      <c r="L107" s="14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2"/>
      <c r="C108" s="10"/>
      <c r="D108" s="143" t="s">
        <v>117</v>
      </c>
      <c r="E108" s="144"/>
      <c r="F108" s="144"/>
      <c r="G108" s="144"/>
      <c r="H108" s="144"/>
      <c r="I108" s="144"/>
      <c r="J108" s="145">
        <f>J254</f>
        <v>0</v>
      </c>
      <c r="K108" s="10"/>
      <c r="L108" s="14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2"/>
      <c r="C109" s="10"/>
      <c r="D109" s="143" t="s">
        <v>118</v>
      </c>
      <c r="E109" s="144"/>
      <c r="F109" s="144"/>
      <c r="G109" s="144"/>
      <c r="H109" s="144"/>
      <c r="I109" s="144"/>
      <c r="J109" s="145">
        <f>J272</f>
        <v>0</v>
      </c>
      <c r="K109" s="10"/>
      <c r="L109" s="14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2"/>
      <c r="C110" s="10"/>
      <c r="D110" s="143" t="s">
        <v>119</v>
      </c>
      <c r="E110" s="144"/>
      <c r="F110" s="144"/>
      <c r="G110" s="144"/>
      <c r="H110" s="144"/>
      <c r="I110" s="144"/>
      <c r="J110" s="145">
        <f>J310</f>
        <v>0</v>
      </c>
      <c r="K110" s="10"/>
      <c r="L110" s="14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2"/>
      <c r="C111" s="10"/>
      <c r="D111" s="143" t="s">
        <v>120</v>
      </c>
      <c r="E111" s="144"/>
      <c r="F111" s="144"/>
      <c r="G111" s="144"/>
      <c r="H111" s="144"/>
      <c r="I111" s="144"/>
      <c r="J111" s="145">
        <f>J323</f>
        <v>0</v>
      </c>
      <c r="K111" s="10"/>
      <c r="L111" s="14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2"/>
      <c r="C112" s="10"/>
      <c r="D112" s="143" t="s">
        <v>121</v>
      </c>
      <c r="E112" s="144"/>
      <c r="F112" s="144"/>
      <c r="G112" s="144"/>
      <c r="H112" s="144"/>
      <c r="I112" s="144"/>
      <c r="J112" s="145">
        <f>J368</f>
        <v>0</v>
      </c>
      <c r="K112" s="10"/>
      <c r="L112" s="14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2"/>
      <c r="C113" s="10"/>
      <c r="D113" s="143" t="s">
        <v>122</v>
      </c>
      <c r="E113" s="144"/>
      <c r="F113" s="144"/>
      <c r="G113" s="144"/>
      <c r="H113" s="144"/>
      <c r="I113" s="144"/>
      <c r="J113" s="145">
        <f>J376</f>
        <v>0</v>
      </c>
      <c r="K113" s="10"/>
      <c r="L113" s="14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2"/>
      <c r="C114" s="10"/>
      <c r="D114" s="143" t="s">
        <v>123</v>
      </c>
      <c r="E114" s="144"/>
      <c r="F114" s="144"/>
      <c r="G114" s="144"/>
      <c r="H114" s="144"/>
      <c r="I114" s="144"/>
      <c r="J114" s="145">
        <f>J412</f>
        <v>0</v>
      </c>
      <c r="K114" s="10"/>
      <c r="L114" s="14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2"/>
      <c r="C115" s="10"/>
      <c r="D115" s="143" t="s">
        <v>124</v>
      </c>
      <c r="E115" s="144"/>
      <c r="F115" s="144"/>
      <c r="G115" s="144"/>
      <c r="H115" s="144"/>
      <c r="I115" s="144"/>
      <c r="J115" s="145">
        <f>J422</f>
        <v>0</v>
      </c>
      <c r="K115" s="10"/>
      <c r="L115" s="14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42"/>
      <c r="C116" s="10"/>
      <c r="D116" s="143" t="s">
        <v>125</v>
      </c>
      <c r="E116" s="144"/>
      <c r="F116" s="144"/>
      <c r="G116" s="144"/>
      <c r="H116" s="144"/>
      <c r="I116" s="144"/>
      <c r="J116" s="145">
        <f>J462</f>
        <v>0</v>
      </c>
      <c r="K116" s="10"/>
      <c r="L116" s="14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42"/>
      <c r="C117" s="10"/>
      <c r="D117" s="143" t="s">
        <v>126</v>
      </c>
      <c r="E117" s="144"/>
      <c r="F117" s="144"/>
      <c r="G117" s="144"/>
      <c r="H117" s="144"/>
      <c r="I117" s="144"/>
      <c r="J117" s="145">
        <f>J497</f>
        <v>0</v>
      </c>
      <c r="K117" s="10"/>
      <c r="L117" s="14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2"/>
      <c r="C118" s="10"/>
      <c r="D118" s="143" t="s">
        <v>127</v>
      </c>
      <c r="E118" s="144"/>
      <c r="F118" s="144"/>
      <c r="G118" s="144"/>
      <c r="H118" s="144"/>
      <c r="I118" s="144"/>
      <c r="J118" s="145">
        <f>J507</f>
        <v>0</v>
      </c>
      <c r="K118" s="10"/>
      <c r="L118" s="14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42"/>
      <c r="C119" s="10"/>
      <c r="D119" s="143" t="s">
        <v>128</v>
      </c>
      <c r="E119" s="144"/>
      <c r="F119" s="144"/>
      <c r="G119" s="144"/>
      <c r="H119" s="144"/>
      <c r="I119" s="144"/>
      <c r="J119" s="145">
        <f>J511</f>
        <v>0</v>
      </c>
      <c r="K119" s="10"/>
      <c r="L119" s="14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42"/>
      <c r="C120" s="10"/>
      <c r="D120" s="143" t="s">
        <v>129</v>
      </c>
      <c r="E120" s="144"/>
      <c r="F120" s="144"/>
      <c r="G120" s="144"/>
      <c r="H120" s="144"/>
      <c r="I120" s="144"/>
      <c r="J120" s="145">
        <f>J527</f>
        <v>0</v>
      </c>
      <c r="K120" s="10"/>
      <c r="L120" s="14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42"/>
      <c r="C121" s="10"/>
      <c r="D121" s="143" t="s">
        <v>130</v>
      </c>
      <c r="E121" s="144"/>
      <c r="F121" s="144"/>
      <c r="G121" s="144"/>
      <c r="H121" s="144"/>
      <c r="I121" s="144"/>
      <c r="J121" s="145">
        <f>J529</f>
        <v>0</v>
      </c>
      <c r="K121" s="10"/>
      <c r="L121" s="14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42"/>
      <c r="C122" s="10"/>
      <c r="D122" s="143" t="s">
        <v>131</v>
      </c>
      <c r="E122" s="144"/>
      <c r="F122" s="144"/>
      <c r="G122" s="144"/>
      <c r="H122" s="144"/>
      <c r="I122" s="144"/>
      <c r="J122" s="145">
        <f>J544</f>
        <v>0</v>
      </c>
      <c r="K122" s="10"/>
      <c r="L122" s="14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42"/>
      <c r="C123" s="10"/>
      <c r="D123" s="143" t="s">
        <v>132</v>
      </c>
      <c r="E123" s="144"/>
      <c r="F123" s="144"/>
      <c r="G123" s="144"/>
      <c r="H123" s="144"/>
      <c r="I123" s="144"/>
      <c r="J123" s="145">
        <f>J559</f>
        <v>0</v>
      </c>
      <c r="K123" s="10"/>
      <c r="L123" s="14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42"/>
      <c r="C124" s="10"/>
      <c r="D124" s="143" t="s">
        <v>133</v>
      </c>
      <c r="E124" s="144"/>
      <c r="F124" s="144"/>
      <c r="G124" s="144"/>
      <c r="H124" s="144"/>
      <c r="I124" s="144"/>
      <c r="J124" s="145">
        <f>J564</f>
        <v>0</v>
      </c>
      <c r="K124" s="10"/>
      <c r="L124" s="142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42"/>
      <c r="C125" s="10"/>
      <c r="D125" s="143" t="s">
        <v>134</v>
      </c>
      <c r="E125" s="144"/>
      <c r="F125" s="144"/>
      <c r="G125" s="144"/>
      <c r="H125" s="144"/>
      <c r="I125" s="144"/>
      <c r="J125" s="145">
        <f>J570</f>
        <v>0</v>
      </c>
      <c r="K125" s="10"/>
      <c r="L125" s="142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42"/>
      <c r="C126" s="10"/>
      <c r="D126" s="143" t="s">
        <v>135</v>
      </c>
      <c r="E126" s="144"/>
      <c r="F126" s="144"/>
      <c r="G126" s="144"/>
      <c r="H126" s="144"/>
      <c r="I126" s="144"/>
      <c r="J126" s="145">
        <f>J574</f>
        <v>0</v>
      </c>
      <c r="K126" s="10"/>
      <c r="L126" s="142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42"/>
      <c r="C127" s="10"/>
      <c r="D127" s="143" t="s">
        <v>136</v>
      </c>
      <c r="E127" s="144"/>
      <c r="F127" s="144"/>
      <c r="G127" s="144"/>
      <c r="H127" s="144"/>
      <c r="I127" s="144"/>
      <c r="J127" s="145">
        <f>J582</f>
        <v>0</v>
      </c>
      <c r="K127" s="10"/>
      <c r="L127" s="142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42"/>
      <c r="C128" s="10"/>
      <c r="D128" s="143" t="s">
        <v>137</v>
      </c>
      <c r="E128" s="144"/>
      <c r="F128" s="144"/>
      <c r="G128" s="144"/>
      <c r="H128" s="144"/>
      <c r="I128" s="144"/>
      <c r="J128" s="145">
        <f>J586</f>
        <v>0</v>
      </c>
      <c r="K128" s="10"/>
      <c r="L128" s="142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9" customFormat="1" ht="24.96" customHeight="1">
      <c r="A129" s="9"/>
      <c r="B129" s="138"/>
      <c r="C129" s="9"/>
      <c r="D129" s="139" t="s">
        <v>138</v>
      </c>
      <c r="E129" s="140"/>
      <c r="F129" s="140"/>
      <c r="G129" s="140"/>
      <c r="H129" s="140"/>
      <c r="I129" s="140"/>
      <c r="J129" s="141">
        <f>J588</f>
        <v>0</v>
      </c>
      <c r="K129" s="9"/>
      <c r="L129" s="138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10" customFormat="1" ht="19.92" customHeight="1">
      <c r="A130" s="10"/>
      <c r="B130" s="142"/>
      <c r="C130" s="10"/>
      <c r="D130" s="143" t="s">
        <v>139</v>
      </c>
      <c r="E130" s="144"/>
      <c r="F130" s="144"/>
      <c r="G130" s="144"/>
      <c r="H130" s="144"/>
      <c r="I130" s="144"/>
      <c r="J130" s="145">
        <f>J589</f>
        <v>0</v>
      </c>
      <c r="K130" s="10"/>
      <c r="L130" s="142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14.88" customHeight="1">
      <c r="A131" s="10"/>
      <c r="B131" s="142"/>
      <c r="C131" s="10"/>
      <c r="D131" s="143" t="s">
        <v>140</v>
      </c>
      <c r="E131" s="144"/>
      <c r="F131" s="144"/>
      <c r="G131" s="144"/>
      <c r="H131" s="144"/>
      <c r="I131" s="144"/>
      <c r="J131" s="145">
        <f>J590</f>
        <v>0</v>
      </c>
      <c r="K131" s="10"/>
      <c r="L131" s="142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14.88" customHeight="1">
      <c r="A132" s="10"/>
      <c r="B132" s="142"/>
      <c r="C132" s="10"/>
      <c r="D132" s="143" t="s">
        <v>141</v>
      </c>
      <c r="E132" s="144"/>
      <c r="F132" s="144"/>
      <c r="G132" s="144"/>
      <c r="H132" s="144"/>
      <c r="I132" s="144"/>
      <c r="J132" s="145">
        <f>J599</f>
        <v>0</v>
      </c>
      <c r="K132" s="10"/>
      <c r="L132" s="142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14.88" customHeight="1">
      <c r="A133" s="10"/>
      <c r="B133" s="142"/>
      <c r="C133" s="10"/>
      <c r="D133" s="143" t="s">
        <v>142</v>
      </c>
      <c r="E133" s="144"/>
      <c r="F133" s="144"/>
      <c r="G133" s="144"/>
      <c r="H133" s="144"/>
      <c r="I133" s="144"/>
      <c r="J133" s="145">
        <f>J626</f>
        <v>0</v>
      </c>
      <c r="K133" s="10"/>
      <c r="L133" s="142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14.88" customHeight="1">
      <c r="A134" s="10"/>
      <c r="B134" s="142"/>
      <c r="C134" s="10"/>
      <c r="D134" s="143" t="s">
        <v>143</v>
      </c>
      <c r="E134" s="144"/>
      <c r="F134" s="144"/>
      <c r="G134" s="144"/>
      <c r="H134" s="144"/>
      <c r="I134" s="144"/>
      <c r="J134" s="145">
        <f>J635</f>
        <v>0</v>
      </c>
      <c r="K134" s="10"/>
      <c r="L134" s="142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14.88" customHeight="1">
      <c r="A135" s="10"/>
      <c r="B135" s="142"/>
      <c r="C135" s="10"/>
      <c r="D135" s="143" t="s">
        <v>144</v>
      </c>
      <c r="E135" s="144"/>
      <c r="F135" s="144"/>
      <c r="G135" s="144"/>
      <c r="H135" s="144"/>
      <c r="I135" s="144"/>
      <c r="J135" s="145">
        <f>J641</f>
        <v>0</v>
      </c>
      <c r="K135" s="10"/>
      <c r="L135" s="142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19.92" customHeight="1">
      <c r="A136" s="10"/>
      <c r="B136" s="142"/>
      <c r="C136" s="10"/>
      <c r="D136" s="143" t="s">
        <v>145</v>
      </c>
      <c r="E136" s="144"/>
      <c r="F136" s="144"/>
      <c r="G136" s="144"/>
      <c r="H136" s="144"/>
      <c r="I136" s="144"/>
      <c r="J136" s="145">
        <f>J651</f>
        <v>0</v>
      </c>
      <c r="K136" s="10"/>
      <c r="L136" s="142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19.92" customHeight="1">
      <c r="A137" s="10"/>
      <c r="B137" s="142"/>
      <c r="C137" s="10"/>
      <c r="D137" s="143" t="s">
        <v>146</v>
      </c>
      <c r="E137" s="144"/>
      <c r="F137" s="144"/>
      <c r="G137" s="144"/>
      <c r="H137" s="144"/>
      <c r="I137" s="144"/>
      <c r="J137" s="145">
        <f>J660</f>
        <v>0</v>
      </c>
      <c r="K137" s="10"/>
      <c r="L137" s="142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9" customFormat="1" ht="24.96" customHeight="1">
      <c r="A138" s="9"/>
      <c r="B138" s="138"/>
      <c r="C138" s="9"/>
      <c r="D138" s="139" t="s">
        <v>147</v>
      </c>
      <c r="E138" s="140"/>
      <c r="F138" s="140"/>
      <c r="G138" s="140"/>
      <c r="H138" s="140"/>
      <c r="I138" s="140"/>
      <c r="J138" s="141">
        <f>J674</f>
        <v>0</v>
      </c>
      <c r="K138" s="9"/>
      <c r="L138" s="138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="2" customFormat="1" ht="21.84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29.28" customHeight="1">
      <c r="A141" s="34"/>
      <c r="B141" s="35"/>
      <c r="C141" s="137" t="s">
        <v>148</v>
      </c>
      <c r="D141" s="34"/>
      <c r="E141" s="34"/>
      <c r="F141" s="34"/>
      <c r="G141" s="34"/>
      <c r="H141" s="34"/>
      <c r="I141" s="34"/>
      <c r="J141" s="146">
        <f>ROUND(J142 + J143 + J144 + J145 + J146 + J147,2)</f>
        <v>0</v>
      </c>
      <c r="K141" s="34"/>
      <c r="L141" s="51"/>
      <c r="N141" s="147" t="s">
        <v>38</v>
      </c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8" customHeight="1">
      <c r="A142" s="34"/>
      <c r="B142" s="148"/>
      <c r="C142" s="149"/>
      <c r="D142" s="150" t="s">
        <v>149</v>
      </c>
      <c r="E142" s="151"/>
      <c r="F142" s="151"/>
      <c r="G142" s="149"/>
      <c r="H142" s="149"/>
      <c r="I142" s="149"/>
      <c r="J142" s="152">
        <v>0</v>
      </c>
      <c r="K142" s="149"/>
      <c r="L142" s="153"/>
      <c r="M142" s="154"/>
      <c r="N142" s="155" t="s">
        <v>40</v>
      </c>
      <c r="O142" s="154"/>
      <c r="P142" s="154"/>
      <c r="Q142" s="154"/>
      <c r="R142" s="154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6" t="s">
        <v>150</v>
      </c>
      <c r="AZ142" s="154"/>
      <c r="BA142" s="154"/>
      <c r="BB142" s="154"/>
      <c r="BC142" s="154"/>
      <c r="BD142" s="154"/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56" t="s">
        <v>151</v>
      </c>
      <c r="BK142" s="154"/>
      <c r="BL142" s="154"/>
      <c r="BM142" s="154"/>
    </row>
    <row r="143" s="2" customFormat="1" ht="18" customHeight="1">
      <c r="A143" s="34"/>
      <c r="B143" s="148"/>
      <c r="C143" s="149"/>
      <c r="D143" s="150" t="s">
        <v>152</v>
      </c>
      <c r="E143" s="151"/>
      <c r="F143" s="151"/>
      <c r="G143" s="149"/>
      <c r="H143" s="149"/>
      <c r="I143" s="149"/>
      <c r="J143" s="152">
        <v>0</v>
      </c>
      <c r="K143" s="149"/>
      <c r="L143" s="153"/>
      <c r="M143" s="154"/>
      <c r="N143" s="155" t="s">
        <v>40</v>
      </c>
      <c r="O143" s="154"/>
      <c r="P143" s="154"/>
      <c r="Q143" s="154"/>
      <c r="R143" s="154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6" t="s">
        <v>150</v>
      </c>
      <c r="AZ143" s="154"/>
      <c r="BA143" s="154"/>
      <c r="BB143" s="154"/>
      <c r="BC143" s="154"/>
      <c r="BD143" s="154"/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56" t="s">
        <v>151</v>
      </c>
      <c r="BK143" s="154"/>
      <c r="BL143" s="154"/>
      <c r="BM143" s="154"/>
    </row>
    <row r="144" s="2" customFormat="1" ht="18" customHeight="1">
      <c r="A144" s="34"/>
      <c r="B144" s="148"/>
      <c r="C144" s="149"/>
      <c r="D144" s="150" t="s">
        <v>153</v>
      </c>
      <c r="E144" s="151"/>
      <c r="F144" s="151"/>
      <c r="G144" s="149"/>
      <c r="H144" s="149"/>
      <c r="I144" s="149"/>
      <c r="J144" s="152">
        <v>0</v>
      </c>
      <c r="K144" s="149"/>
      <c r="L144" s="153"/>
      <c r="M144" s="154"/>
      <c r="N144" s="155" t="s">
        <v>40</v>
      </c>
      <c r="O144" s="154"/>
      <c r="P144" s="154"/>
      <c r="Q144" s="154"/>
      <c r="R144" s="154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6" t="s">
        <v>150</v>
      </c>
      <c r="AZ144" s="154"/>
      <c r="BA144" s="154"/>
      <c r="BB144" s="154"/>
      <c r="BC144" s="154"/>
      <c r="BD144" s="154"/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56" t="s">
        <v>151</v>
      </c>
      <c r="BK144" s="154"/>
      <c r="BL144" s="154"/>
      <c r="BM144" s="154"/>
    </row>
    <row r="145" s="2" customFormat="1" ht="18" customHeight="1">
      <c r="A145" s="34"/>
      <c r="B145" s="148"/>
      <c r="C145" s="149"/>
      <c r="D145" s="150" t="s">
        <v>154</v>
      </c>
      <c r="E145" s="151"/>
      <c r="F145" s="151"/>
      <c r="G145" s="149"/>
      <c r="H145" s="149"/>
      <c r="I145" s="149"/>
      <c r="J145" s="152">
        <v>0</v>
      </c>
      <c r="K145" s="149"/>
      <c r="L145" s="153"/>
      <c r="M145" s="154"/>
      <c r="N145" s="155" t="s">
        <v>40</v>
      </c>
      <c r="O145" s="154"/>
      <c r="P145" s="154"/>
      <c r="Q145" s="154"/>
      <c r="R145" s="154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6" t="s">
        <v>150</v>
      </c>
      <c r="AZ145" s="154"/>
      <c r="BA145" s="154"/>
      <c r="BB145" s="154"/>
      <c r="BC145" s="154"/>
      <c r="BD145" s="154"/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56" t="s">
        <v>151</v>
      </c>
      <c r="BK145" s="154"/>
      <c r="BL145" s="154"/>
      <c r="BM145" s="154"/>
    </row>
    <row r="146" s="2" customFormat="1" ht="18" customHeight="1">
      <c r="A146" s="34"/>
      <c r="B146" s="148"/>
      <c r="C146" s="149"/>
      <c r="D146" s="150" t="s">
        <v>155</v>
      </c>
      <c r="E146" s="151"/>
      <c r="F146" s="151"/>
      <c r="G146" s="149"/>
      <c r="H146" s="149"/>
      <c r="I146" s="149"/>
      <c r="J146" s="152">
        <v>0</v>
      </c>
      <c r="K146" s="149"/>
      <c r="L146" s="153"/>
      <c r="M146" s="154"/>
      <c r="N146" s="155" t="s">
        <v>40</v>
      </c>
      <c r="O146" s="154"/>
      <c r="P146" s="154"/>
      <c r="Q146" s="154"/>
      <c r="R146" s="154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6" t="s">
        <v>150</v>
      </c>
      <c r="AZ146" s="154"/>
      <c r="BA146" s="154"/>
      <c r="BB146" s="154"/>
      <c r="BC146" s="154"/>
      <c r="BD146" s="154"/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56" t="s">
        <v>151</v>
      </c>
      <c r="BK146" s="154"/>
      <c r="BL146" s="154"/>
      <c r="BM146" s="154"/>
    </row>
    <row r="147" s="2" customFormat="1" ht="18" customHeight="1">
      <c r="A147" s="34"/>
      <c r="B147" s="148"/>
      <c r="C147" s="149"/>
      <c r="D147" s="151" t="s">
        <v>156</v>
      </c>
      <c r="E147" s="149"/>
      <c r="F147" s="149"/>
      <c r="G147" s="149"/>
      <c r="H147" s="149"/>
      <c r="I147" s="149"/>
      <c r="J147" s="152">
        <f>ROUND(J30*T147,2)</f>
        <v>0</v>
      </c>
      <c r="K147" s="149"/>
      <c r="L147" s="153"/>
      <c r="M147" s="154"/>
      <c r="N147" s="155" t="s">
        <v>40</v>
      </c>
      <c r="O147" s="154"/>
      <c r="P147" s="154"/>
      <c r="Q147" s="154"/>
      <c r="R147" s="154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6" t="s">
        <v>157</v>
      </c>
      <c r="AZ147" s="154"/>
      <c r="BA147" s="154"/>
      <c r="BB147" s="154"/>
      <c r="BC147" s="154"/>
      <c r="BD147" s="154"/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56" t="s">
        <v>151</v>
      </c>
      <c r="BK147" s="154"/>
      <c r="BL147" s="154"/>
      <c r="BM147" s="154"/>
    </row>
    <row r="148" s="2" customFormat="1">
      <c r="A148" s="34"/>
      <c r="B148" s="35"/>
      <c r="C148" s="34"/>
      <c r="D148" s="34"/>
      <c r="E148" s="34"/>
      <c r="F148" s="34"/>
      <c r="G148" s="34"/>
      <c r="H148" s="34"/>
      <c r="I148" s="34"/>
      <c r="J148" s="34"/>
      <c r="K148" s="34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29.28" customHeight="1">
      <c r="A149" s="34"/>
      <c r="B149" s="35"/>
      <c r="C149" s="158" t="s">
        <v>158</v>
      </c>
      <c r="D149" s="127"/>
      <c r="E149" s="127"/>
      <c r="F149" s="127"/>
      <c r="G149" s="127"/>
      <c r="H149" s="127"/>
      <c r="I149" s="127"/>
      <c r="J149" s="159">
        <f>ROUND(J96+J141,2)</f>
        <v>0</v>
      </c>
      <c r="K149" s="127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2" customFormat="1" ht="6.96" customHeight="1">
      <c r="A150" s="34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4" s="2" customFormat="1" ht="6.96" customHeight="1">
      <c r="A154" s="34"/>
      <c r="B154" s="58"/>
      <c r="C154" s="59"/>
      <c r="D154" s="59"/>
      <c r="E154" s="59"/>
      <c r="F154" s="59"/>
      <c r="G154" s="59"/>
      <c r="H154" s="59"/>
      <c r="I154" s="59"/>
      <c r="J154" s="59"/>
      <c r="K154" s="59"/>
      <c r="L154" s="51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  <row r="155" s="2" customFormat="1" ht="24.96" customHeight="1">
      <c r="A155" s="34"/>
      <c r="B155" s="35"/>
      <c r="C155" s="19" t="s">
        <v>159</v>
      </c>
      <c r="D155" s="34"/>
      <c r="E155" s="34"/>
      <c r="F155" s="34"/>
      <c r="G155" s="34"/>
      <c r="H155" s="34"/>
      <c r="I155" s="34"/>
      <c r="J155" s="34"/>
      <c r="K155" s="34"/>
      <c r="L155" s="51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  <row r="156" s="2" customFormat="1" ht="6.96" customHeight="1">
      <c r="A156" s="34"/>
      <c r="B156" s="35"/>
      <c r="C156" s="34"/>
      <c r="D156" s="34"/>
      <c r="E156" s="34"/>
      <c r="F156" s="34"/>
      <c r="G156" s="34"/>
      <c r="H156" s="34"/>
      <c r="I156" s="34"/>
      <c r="J156" s="34"/>
      <c r="K156" s="34"/>
      <c r="L156" s="51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</row>
    <row r="157" s="2" customFormat="1" ht="12" customHeight="1">
      <c r="A157" s="34"/>
      <c r="B157" s="35"/>
      <c r="C157" s="28" t="s">
        <v>14</v>
      </c>
      <c r="D157" s="34"/>
      <c r="E157" s="34"/>
      <c r="F157" s="34"/>
      <c r="G157" s="34"/>
      <c r="H157" s="34"/>
      <c r="I157" s="34"/>
      <c r="J157" s="34"/>
      <c r="K157" s="34"/>
      <c r="L157" s="51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  <row r="158" s="2" customFormat="1" ht="16.5" customHeight="1">
      <c r="A158" s="34"/>
      <c r="B158" s="35"/>
      <c r="C158" s="34"/>
      <c r="D158" s="34"/>
      <c r="E158" s="117" t="str">
        <f>E7</f>
        <v>Materská škola Viťaz</v>
      </c>
      <c r="F158" s="28"/>
      <c r="G158" s="28"/>
      <c r="H158" s="28"/>
      <c r="I158" s="34"/>
      <c r="J158" s="34"/>
      <c r="K158" s="34"/>
      <c r="L158" s="51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</row>
    <row r="159" s="2" customFormat="1" ht="12" customHeight="1">
      <c r="A159" s="34"/>
      <c r="B159" s="35"/>
      <c r="C159" s="28" t="s">
        <v>97</v>
      </c>
      <c r="D159" s="34"/>
      <c r="E159" s="34"/>
      <c r="F159" s="34"/>
      <c r="G159" s="34"/>
      <c r="H159" s="34"/>
      <c r="I159" s="34"/>
      <c r="J159" s="34"/>
      <c r="K159" s="34"/>
      <c r="L159" s="51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</row>
    <row r="160" s="2" customFormat="1" ht="16.5" customHeight="1">
      <c r="A160" s="34"/>
      <c r="B160" s="35"/>
      <c r="C160" s="34"/>
      <c r="D160" s="34"/>
      <c r="E160" s="63" t="str">
        <f>E9</f>
        <v xml:space="preserve">01 - SO 01 Materská škôlka </v>
      </c>
      <c r="F160" s="34"/>
      <c r="G160" s="34"/>
      <c r="H160" s="34"/>
      <c r="I160" s="34"/>
      <c r="J160" s="34"/>
      <c r="K160" s="34"/>
      <c r="L160" s="51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  <row r="161" s="2" customFormat="1" ht="6.96" customHeight="1">
      <c r="A161" s="34"/>
      <c r="B161" s="35"/>
      <c r="C161" s="34"/>
      <c r="D161" s="34"/>
      <c r="E161" s="34"/>
      <c r="F161" s="34"/>
      <c r="G161" s="34"/>
      <c r="H161" s="34"/>
      <c r="I161" s="34"/>
      <c r="J161" s="34"/>
      <c r="K161" s="34"/>
      <c r="L161" s="51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</row>
    <row r="162" s="2" customFormat="1" ht="12" customHeight="1">
      <c r="A162" s="34"/>
      <c r="B162" s="35"/>
      <c r="C162" s="28" t="s">
        <v>18</v>
      </c>
      <c r="D162" s="34"/>
      <c r="E162" s="34"/>
      <c r="F162" s="23" t="str">
        <f>F12</f>
        <v xml:space="preserve">Viťaz </v>
      </c>
      <c r="G162" s="34"/>
      <c r="H162" s="34"/>
      <c r="I162" s="28" t="s">
        <v>20</v>
      </c>
      <c r="J162" s="65" t="str">
        <f>IF(J12="","",J12)</f>
        <v>19. 2. 2020</v>
      </c>
      <c r="K162" s="34"/>
      <c r="L162" s="51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  <row r="163" s="2" customFormat="1" ht="6.96" customHeight="1">
      <c r="A163" s="34"/>
      <c r="B163" s="35"/>
      <c r="C163" s="34"/>
      <c r="D163" s="34"/>
      <c r="E163" s="34"/>
      <c r="F163" s="34"/>
      <c r="G163" s="34"/>
      <c r="H163" s="34"/>
      <c r="I163" s="34"/>
      <c r="J163" s="34"/>
      <c r="K163" s="34"/>
      <c r="L163" s="51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</row>
    <row r="164" s="2" customFormat="1" ht="15.15" customHeight="1">
      <c r="A164" s="34"/>
      <c r="B164" s="35"/>
      <c r="C164" s="28" t="s">
        <v>22</v>
      </c>
      <c r="D164" s="34"/>
      <c r="E164" s="34"/>
      <c r="F164" s="23" t="str">
        <f>E15</f>
        <v xml:space="preserve">Obec Víťaz </v>
      </c>
      <c r="G164" s="34"/>
      <c r="H164" s="34"/>
      <c r="I164" s="28" t="s">
        <v>28</v>
      </c>
      <c r="J164" s="32" t="str">
        <f>E21</f>
        <v xml:space="preserve"> </v>
      </c>
      <c r="K164" s="34"/>
      <c r="L164" s="51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  <row r="165" s="2" customFormat="1" ht="15.15" customHeight="1">
      <c r="A165" s="34"/>
      <c r="B165" s="35"/>
      <c r="C165" s="28" t="s">
        <v>26</v>
      </c>
      <c r="D165" s="34"/>
      <c r="E165" s="34"/>
      <c r="F165" s="23" t="str">
        <f>IF(E18="","",E18)</f>
        <v>Vyplň údaj</v>
      </c>
      <c r="G165" s="34"/>
      <c r="H165" s="34"/>
      <c r="I165" s="28" t="s">
        <v>31</v>
      </c>
      <c r="J165" s="32" t="str">
        <f>E24</f>
        <v xml:space="preserve"> </v>
      </c>
      <c r="K165" s="34"/>
      <c r="L165" s="51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</row>
    <row r="166" s="2" customFormat="1" ht="10.32" customHeight="1">
      <c r="A166" s="34"/>
      <c r="B166" s="35"/>
      <c r="C166" s="34"/>
      <c r="D166" s="34"/>
      <c r="E166" s="34"/>
      <c r="F166" s="34"/>
      <c r="G166" s="34"/>
      <c r="H166" s="34"/>
      <c r="I166" s="34"/>
      <c r="J166" s="34"/>
      <c r="K166" s="34"/>
      <c r="L166" s="51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</row>
    <row r="167" s="11" customFormat="1" ht="29.28" customHeight="1">
      <c r="A167" s="160"/>
      <c r="B167" s="161"/>
      <c r="C167" s="162" t="s">
        <v>160</v>
      </c>
      <c r="D167" s="163" t="s">
        <v>59</v>
      </c>
      <c r="E167" s="163" t="s">
        <v>55</v>
      </c>
      <c r="F167" s="163" t="s">
        <v>56</v>
      </c>
      <c r="G167" s="163" t="s">
        <v>161</v>
      </c>
      <c r="H167" s="163" t="s">
        <v>162</v>
      </c>
      <c r="I167" s="163" t="s">
        <v>163</v>
      </c>
      <c r="J167" s="164" t="s">
        <v>103</v>
      </c>
      <c r="K167" s="165" t="s">
        <v>164</v>
      </c>
      <c r="L167" s="166"/>
      <c r="M167" s="82" t="s">
        <v>1</v>
      </c>
      <c r="N167" s="83" t="s">
        <v>38</v>
      </c>
      <c r="O167" s="83" t="s">
        <v>165</v>
      </c>
      <c r="P167" s="83" t="s">
        <v>166</v>
      </c>
      <c r="Q167" s="83" t="s">
        <v>167</v>
      </c>
      <c r="R167" s="83" t="s">
        <v>168</v>
      </c>
      <c r="S167" s="83" t="s">
        <v>169</v>
      </c>
      <c r="T167" s="84" t="s">
        <v>170</v>
      </c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</row>
    <row r="168" s="2" customFormat="1" ht="22.8" customHeight="1">
      <c r="A168" s="34"/>
      <c r="B168" s="35"/>
      <c r="C168" s="89" t="s">
        <v>99</v>
      </c>
      <c r="D168" s="34"/>
      <c r="E168" s="34"/>
      <c r="F168" s="34"/>
      <c r="G168" s="34"/>
      <c r="H168" s="34"/>
      <c r="I168" s="34"/>
      <c r="J168" s="167">
        <f>BK168</f>
        <v>0</v>
      </c>
      <c r="K168" s="34"/>
      <c r="L168" s="35"/>
      <c r="M168" s="85"/>
      <c r="N168" s="69"/>
      <c r="O168" s="86"/>
      <c r="P168" s="168">
        <f>P169+P214+P588+P674</f>
        <v>0</v>
      </c>
      <c r="Q168" s="86"/>
      <c r="R168" s="168">
        <f>R169+R214+R588+R674</f>
        <v>852.43436714091399</v>
      </c>
      <c r="S168" s="86"/>
      <c r="T168" s="169">
        <f>T169+T214+T588+T674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5" t="s">
        <v>73</v>
      </c>
      <c r="AU168" s="15" t="s">
        <v>105</v>
      </c>
      <c r="BK168" s="170">
        <f>BK169+BK214+BK588+BK674</f>
        <v>0</v>
      </c>
    </row>
    <row r="169" s="12" customFormat="1" ht="25.92" customHeight="1">
      <c r="A169" s="12"/>
      <c r="B169" s="171"/>
      <c r="C169" s="12"/>
      <c r="D169" s="172" t="s">
        <v>73</v>
      </c>
      <c r="E169" s="173" t="s">
        <v>171</v>
      </c>
      <c r="F169" s="173" t="s">
        <v>172</v>
      </c>
      <c r="G169" s="12"/>
      <c r="H169" s="12"/>
      <c r="I169" s="174"/>
      <c r="J169" s="175">
        <f>BK169</f>
        <v>0</v>
      </c>
      <c r="K169" s="12"/>
      <c r="L169" s="171"/>
      <c r="M169" s="176"/>
      <c r="N169" s="177"/>
      <c r="O169" s="177"/>
      <c r="P169" s="178">
        <f>P170+P174+P179+P191+P196+P204+P212</f>
        <v>0</v>
      </c>
      <c r="Q169" s="177"/>
      <c r="R169" s="178">
        <f>R170+R174+R179+R191+R196+R204+R212</f>
        <v>774.732410020526</v>
      </c>
      <c r="S169" s="177"/>
      <c r="T169" s="179">
        <f>T170+T174+T179+T191+T196+T204+T212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2" t="s">
        <v>82</v>
      </c>
      <c r="AT169" s="180" t="s">
        <v>73</v>
      </c>
      <c r="AU169" s="180" t="s">
        <v>74</v>
      </c>
      <c r="AY169" s="172" t="s">
        <v>173</v>
      </c>
      <c r="BK169" s="181">
        <f>BK170+BK174+BK179+BK191+BK196+BK204+BK212</f>
        <v>0</v>
      </c>
    </row>
    <row r="170" s="12" customFormat="1" ht="22.8" customHeight="1">
      <c r="A170" s="12"/>
      <c r="B170" s="171"/>
      <c r="C170" s="12"/>
      <c r="D170" s="172" t="s">
        <v>73</v>
      </c>
      <c r="E170" s="182" t="s">
        <v>82</v>
      </c>
      <c r="F170" s="182" t="s">
        <v>174</v>
      </c>
      <c r="G170" s="12"/>
      <c r="H170" s="12"/>
      <c r="I170" s="174"/>
      <c r="J170" s="183">
        <f>BK170</f>
        <v>0</v>
      </c>
      <c r="K170" s="12"/>
      <c r="L170" s="171"/>
      <c r="M170" s="176"/>
      <c r="N170" s="177"/>
      <c r="O170" s="177"/>
      <c r="P170" s="178">
        <f>SUM(P171:P173)</f>
        <v>0</v>
      </c>
      <c r="Q170" s="177"/>
      <c r="R170" s="178">
        <f>SUM(R171:R173)</f>
        <v>0</v>
      </c>
      <c r="S170" s="177"/>
      <c r="T170" s="179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82</v>
      </c>
      <c r="AT170" s="180" t="s">
        <v>73</v>
      </c>
      <c r="AU170" s="180" t="s">
        <v>82</v>
      </c>
      <c r="AY170" s="172" t="s">
        <v>173</v>
      </c>
      <c r="BK170" s="181">
        <f>SUM(BK171:BK173)</f>
        <v>0</v>
      </c>
    </row>
    <row r="171" s="2" customFormat="1" ht="24.15" customHeight="1">
      <c r="A171" s="34"/>
      <c r="B171" s="148"/>
      <c r="C171" s="184" t="s">
        <v>82</v>
      </c>
      <c r="D171" s="184" t="s">
        <v>175</v>
      </c>
      <c r="E171" s="185" t="s">
        <v>176</v>
      </c>
      <c r="F171" s="186" t="s">
        <v>177</v>
      </c>
      <c r="G171" s="187" t="s">
        <v>178</v>
      </c>
      <c r="H171" s="188">
        <v>207.47200000000001</v>
      </c>
      <c r="I171" s="189"/>
      <c r="J171" s="188">
        <f>ROUND(I171*H171,3)</f>
        <v>0</v>
      </c>
      <c r="K171" s="190"/>
      <c r="L171" s="35"/>
      <c r="M171" s="191" t="s">
        <v>1</v>
      </c>
      <c r="N171" s="192" t="s">
        <v>40</v>
      </c>
      <c r="O171" s="73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5" t="s">
        <v>179</v>
      </c>
      <c r="AT171" s="195" t="s">
        <v>175</v>
      </c>
      <c r="AU171" s="195" t="s">
        <v>151</v>
      </c>
      <c r="AY171" s="15" t="s">
        <v>173</v>
      </c>
      <c r="BE171" s="196">
        <f>IF(N171="základná",J171,0)</f>
        <v>0</v>
      </c>
      <c r="BF171" s="196">
        <f>IF(N171="znížená",J171,0)</f>
        <v>0</v>
      </c>
      <c r="BG171" s="196">
        <f>IF(N171="zákl. prenesená",J171,0)</f>
        <v>0</v>
      </c>
      <c r="BH171" s="196">
        <f>IF(N171="zníž. prenesená",J171,0)</f>
        <v>0</v>
      </c>
      <c r="BI171" s="196">
        <f>IF(N171="nulová",J171,0)</f>
        <v>0</v>
      </c>
      <c r="BJ171" s="15" t="s">
        <v>151</v>
      </c>
      <c r="BK171" s="197">
        <f>ROUND(I171*H171,3)</f>
        <v>0</v>
      </c>
      <c r="BL171" s="15" t="s">
        <v>179</v>
      </c>
      <c r="BM171" s="195" t="s">
        <v>180</v>
      </c>
    </row>
    <row r="172" s="2" customFormat="1" ht="14.4" customHeight="1">
      <c r="A172" s="34"/>
      <c r="B172" s="148"/>
      <c r="C172" s="184" t="s">
        <v>151</v>
      </c>
      <c r="D172" s="184" t="s">
        <v>175</v>
      </c>
      <c r="E172" s="185" t="s">
        <v>181</v>
      </c>
      <c r="F172" s="186" t="s">
        <v>182</v>
      </c>
      <c r="G172" s="187" t="s">
        <v>178</v>
      </c>
      <c r="H172" s="188">
        <v>80.519000000000005</v>
      </c>
      <c r="I172" s="189"/>
      <c r="J172" s="188">
        <f>ROUND(I172*H172,3)</f>
        <v>0</v>
      </c>
      <c r="K172" s="190"/>
      <c r="L172" s="35"/>
      <c r="M172" s="191" t="s">
        <v>1</v>
      </c>
      <c r="N172" s="192" t="s">
        <v>40</v>
      </c>
      <c r="O172" s="73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5" t="s">
        <v>179</v>
      </c>
      <c r="AT172" s="195" t="s">
        <v>175</v>
      </c>
      <c r="AU172" s="195" t="s">
        <v>151</v>
      </c>
      <c r="AY172" s="15" t="s">
        <v>173</v>
      </c>
      <c r="BE172" s="196">
        <f>IF(N172="základná",J172,0)</f>
        <v>0</v>
      </c>
      <c r="BF172" s="196">
        <f>IF(N172="znížená",J172,0)</f>
        <v>0</v>
      </c>
      <c r="BG172" s="196">
        <f>IF(N172="zákl. prenesená",J172,0)</f>
        <v>0</v>
      </c>
      <c r="BH172" s="196">
        <f>IF(N172="zníž. prenesená",J172,0)</f>
        <v>0</v>
      </c>
      <c r="BI172" s="196">
        <f>IF(N172="nulová",J172,0)</f>
        <v>0</v>
      </c>
      <c r="BJ172" s="15" t="s">
        <v>151</v>
      </c>
      <c r="BK172" s="197">
        <f>ROUND(I172*H172,3)</f>
        <v>0</v>
      </c>
      <c r="BL172" s="15" t="s">
        <v>179</v>
      </c>
      <c r="BM172" s="195" t="s">
        <v>183</v>
      </c>
    </row>
    <row r="173" s="2" customFormat="1" ht="37.8" customHeight="1">
      <c r="A173" s="34"/>
      <c r="B173" s="148"/>
      <c r="C173" s="184" t="s">
        <v>184</v>
      </c>
      <c r="D173" s="184" t="s">
        <v>175</v>
      </c>
      <c r="E173" s="185" t="s">
        <v>185</v>
      </c>
      <c r="F173" s="186" t="s">
        <v>186</v>
      </c>
      <c r="G173" s="187" t="s">
        <v>178</v>
      </c>
      <c r="H173" s="188">
        <v>80.519000000000005</v>
      </c>
      <c r="I173" s="189"/>
      <c r="J173" s="188">
        <f>ROUND(I173*H173,3)</f>
        <v>0</v>
      </c>
      <c r="K173" s="190"/>
      <c r="L173" s="35"/>
      <c r="M173" s="191" t="s">
        <v>1</v>
      </c>
      <c r="N173" s="192" t="s">
        <v>40</v>
      </c>
      <c r="O173" s="73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5" t="s">
        <v>179</v>
      </c>
      <c r="AT173" s="195" t="s">
        <v>175</v>
      </c>
      <c r="AU173" s="195" t="s">
        <v>151</v>
      </c>
      <c r="AY173" s="15" t="s">
        <v>173</v>
      </c>
      <c r="BE173" s="196">
        <f>IF(N173="základná",J173,0)</f>
        <v>0</v>
      </c>
      <c r="BF173" s="196">
        <f>IF(N173="znížená",J173,0)</f>
        <v>0</v>
      </c>
      <c r="BG173" s="196">
        <f>IF(N173="zákl. prenesená",J173,0)</f>
        <v>0</v>
      </c>
      <c r="BH173" s="196">
        <f>IF(N173="zníž. prenesená",J173,0)</f>
        <v>0</v>
      </c>
      <c r="BI173" s="196">
        <f>IF(N173="nulová",J173,0)</f>
        <v>0</v>
      </c>
      <c r="BJ173" s="15" t="s">
        <v>151</v>
      </c>
      <c r="BK173" s="197">
        <f>ROUND(I173*H173,3)</f>
        <v>0</v>
      </c>
      <c r="BL173" s="15" t="s">
        <v>179</v>
      </c>
      <c r="BM173" s="195" t="s">
        <v>187</v>
      </c>
    </row>
    <row r="174" s="12" customFormat="1" ht="22.8" customHeight="1">
      <c r="A174" s="12"/>
      <c r="B174" s="171"/>
      <c r="C174" s="12"/>
      <c r="D174" s="172" t="s">
        <v>73</v>
      </c>
      <c r="E174" s="182" t="s">
        <v>151</v>
      </c>
      <c r="F174" s="182" t="s">
        <v>188</v>
      </c>
      <c r="G174" s="12"/>
      <c r="H174" s="12"/>
      <c r="I174" s="174"/>
      <c r="J174" s="183">
        <f>BK174</f>
        <v>0</v>
      </c>
      <c r="K174" s="12"/>
      <c r="L174" s="171"/>
      <c r="M174" s="176"/>
      <c r="N174" s="177"/>
      <c r="O174" s="177"/>
      <c r="P174" s="178">
        <f>SUM(P175:P178)</f>
        <v>0</v>
      </c>
      <c r="Q174" s="177"/>
      <c r="R174" s="178">
        <f>SUM(R175:R178)</f>
        <v>361.18799338244003</v>
      </c>
      <c r="S174" s="177"/>
      <c r="T174" s="179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2" t="s">
        <v>82</v>
      </c>
      <c r="AT174" s="180" t="s">
        <v>73</v>
      </c>
      <c r="AU174" s="180" t="s">
        <v>82</v>
      </c>
      <c r="AY174" s="172" t="s">
        <v>173</v>
      </c>
      <c r="BK174" s="181">
        <f>SUM(BK175:BK178)</f>
        <v>0</v>
      </c>
    </row>
    <row r="175" s="2" customFormat="1" ht="24.15" customHeight="1">
      <c r="A175" s="34"/>
      <c r="B175" s="148"/>
      <c r="C175" s="184" t="s">
        <v>179</v>
      </c>
      <c r="D175" s="184" t="s">
        <v>175</v>
      </c>
      <c r="E175" s="185" t="s">
        <v>189</v>
      </c>
      <c r="F175" s="186" t="s">
        <v>190</v>
      </c>
      <c r="G175" s="187" t="s">
        <v>178</v>
      </c>
      <c r="H175" s="188">
        <v>9.2409999999999997</v>
      </c>
      <c r="I175" s="189"/>
      <c r="J175" s="188">
        <f>ROUND(I175*H175,3)</f>
        <v>0</v>
      </c>
      <c r="K175" s="190"/>
      <c r="L175" s="35"/>
      <c r="M175" s="191" t="s">
        <v>1</v>
      </c>
      <c r="N175" s="192" t="s">
        <v>40</v>
      </c>
      <c r="O175" s="73"/>
      <c r="P175" s="193">
        <f>O175*H175</f>
        <v>0</v>
      </c>
      <c r="Q175" s="193">
        <v>1.79982</v>
      </c>
      <c r="R175" s="193">
        <f>Q175*H175</f>
        <v>16.632136620000001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179</v>
      </c>
      <c r="AT175" s="195" t="s">
        <v>175</v>
      </c>
      <c r="AU175" s="195" t="s">
        <v>151</v>
      </c>
      <c r="AY175" s="15" t="s">
        <v>173</v>
      </c>
      <c r="BE175" s="196">
        <f>IF(N175="základná",J175,0)</f>
        <v>0</v>
      </c>
      <c r="BF175" s="196">
        <f>IF(N175="znížená",J175,0)</f>
        <v>0</v>
      </c>
      <c r="BG175" s="196">
        <f>IF(N175="zákl. prenesená",J175,0)</f>
        <v>0</v>
      </c>
      <c r="BH175" s="196">
        <f>IF(N175="zníž. prenesená",J175,0)</f>
        <v>0</v>
      </c>
      <c r="BI175" s="196">
        <f>IF(N175="nulová",J175,0)</f>
        <v>0</v>
      </c>
      <c r="BJ175" s="15" t="s">
        <v>151</v>
      </c>
      <c r="BK175" s="197">
        <f>ROUND(I175*H175,3)</f>
        <v>0</v>
      </c>
      <c r="BL175" s="15" t="s">
        <v>179</v>
      </c>
      <c r="BM175" s="195" t="s">
        <v>191</v>
      </c>
    </row>
    <row r="176" s="2" customFormat="1" ht="14.4" customHeight="1">
      <c r="A176" s="34"/>
      <c r="B176" s="148"/>
      <c r="C176" s="184" t="s">
        <v>192</v>
      </c>
      <c r="D176" s="184" t="s">
        <v>175</v>
      </c>
      <c r="E176" s="185" t="s">
        <v>193</v>
      </c>
      <c r="F176" s="186" t="s">
        <v>194</v>
      </c>
      <c r="G176" s="187" t="s">
        <v>178</v>
      </c>
      <c r="H176" s="188">
        <v>66.213999999999999</v>
      </c>
      <c r="I176" s="189"/>
      <c r="J176" s="188">
        <f>ROUND(I176*H176,3)</f>
        <v>0</v>
      </c>
      <c r="K176" s="190"/>
      <c r="L176" s="35"/>
      <c r="M176" s="191" t="s">
        <v>1</v>
      </c>
      <c r="N176" s="192" t="s">
        <v>40</v>
      </c>
      <c r="O176" s="73"/>
      <c r="P176" s="193">
        <f>O176*H176</f>
        <v>0</v>
      </c>
      <c r="Q176" s="193">
        <v>2.4226800000000002</v>
      </c>
      <c r="R176" s="193">
        <f>Q176*H176</f>
        <v>160.41533352000002</v>
      </c>
      <c r="S176" s="193">
        <v>0</v>
      </c>
      <c r="T176" s="19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5" t="s">
        <v>179</v>
      </c>
      <c r="AT176" s="195" t="s">
        <v>175</v>
      </c>
      <c r="AU176" s="195" t="s">
        <v>151</v>
      </c>
      <c r="AY176" s="15" t="s">
        <v>173</v>
      </c>
      <c r="BE176" s="196">
        <f>IF(N176="základná",J176,0)</f>
        <v>0</v>
      </c>
      <c r="BF176" s="196">
        <f>IF(N176="znížená",J176,0)</f>
        <v>0</v>
      </c>
      <c r="BG176" s="196">
        <f>IF(N176="zákl. prenesená",J176,0)</f>
        <v>0</v>
      </c>
      <c r="BH176" s="196">
        <f>IF(N176="zníž. prenesená",J176,0)</f>
        <v>0</v>
      </c>
      <c r="BI176" s="196">
        <f>IF(N176="nulová",J176,0)</f>
        <v>0</v>
      </c>
      <c r="BJ176" s="15" t="s">
        <v>151</v>
      </c>
      <c r="BK176" s="197">
        <f>ROUND(I176*H176,3)</f>
        <v>0</v>
      </c>
      <c r="BL176" s="15" t="s">
        <v>179</v>
      </c>
      <c r="BM176" s="195" t="s">
        <v>195</v>
      </c>
    </row>
    <row r="177" s="2" customFormat="1" ht="14.4" customHeight="1">
      <c r="A177" s="34"/>
      <c r="B177" s="148"/>
      <c r="C177" s="198" t="s">
        <v>196</v>
      </c>
      <c r="D177" s="198" t="s">
        <v>197</v>
      </c>
      <c r="E177" s="199" t="s">
        <v>198</v>
      </c>
      <c r="F177" s="200" t="s">
        <v>199</v>
      </c>
      <c r="G177" s="201" t="s">
        <v>200</v>
      </c>
      <c r="H177" s="202">
        <v>507.64299999999997</v>
      </c>
      <c r="I177" s="203"/>
      <c r="J177" s="202">
        <f>ROUND(I177*H177,3)</f>
        <v>0</v>
      </c>
      <c r="K177" s="204"/>
      <c r="L177" s="205"/>
      <c r="M177" s="206" t="s">
        <v>1</v>
      </c>
      <c r="N177" s="207" t="s">
        <v>40</v>
      </c>
      <c r="O177" s="73"/>
      <c r="P177" s="193">
        <f>O177*H177</f>
        <v>0</v>
      </c>
      <c r="Q177" s="193">
        <v>0.0067400000000000003</v>
      </c>
      <c r="R177" s="193">
        <f>Q177*H177</f>
        <v>3.4215138199999999</v>
      </c>
      <c r="S177" s="193">
        <v>0</v>
      </c>
      <c r="T177" s="19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5" t="s">
        <v>201</v>
      </c>
      <c r="AT177" s="195" t="s">
        <v>197</v>
      </c>
      <c r="AU177" s="195" t="s">
        <v>151</v>
      </c>
      <c r="AY177" s="15" t="s">
        <v>173</v>
      </c>
      <c r="BE177" s="196">
        <f>IF(N177="základná",J177,0)</f>
        <v>0</v>
      </c>
      <c r="BF177" s="196">
        <f>IF(N177="znížená",J177,0)</f>
        <v>0</v>
      </c>
      <c r="BG177" s="196">
        <f>IF(N177="zákl. prenesená",J177,0)</f>
        <v>0</v>
      </c>
      <c r="BH177" s="196">
        <f>IF(N177="zníž. prenesená",J177,0)</f>
        <v>0</v>
      </c>
      <c r="BI177" s="196">
        <f>IF(N177="nulová",J177,0)</f>
        <v>0</v>
      </c>
      <c r="BJ177" s="15" t="s">
        <v>151</v>
      </c>
      <c r="BK177" s="197">
        <f>ROUND(I177*H177,3)</f>
        <v>0</v>
      </c>
      <c r="BL177" s="15" t="s">
        <v>179</v>
      </c>
      <c r="BM177" s="195" t="s">
        <v>202</v>
      </c>
    </row>
    <row r="178" s="2" customFormat="1" ht="14.4" customHeight="1">
      <c r="A178" s="34"/>
      <c r="B178" s="148"/>
      <c r="C178" s="184" t="s">
        <v>203</v>
      </c>
      <c r="D178" s="184" t="s">
        <v>175</v>
      </c>
      <c r="E178" s="185" t="s">
        <v>204</v>
      </c>
      <c r="F178" s="186" t="s">
        <v>205</v>
      </c>
      <c r="G178" s="187" t="s">
        <v>178</v>
      </c>
      <c r="H178" s="188">
        <v>74.585999999999999</v>
      </c>
      <c r="I178" s="189"/>
      <c r="J178" s="188">
        <f>ROUND(I178*H178,3)</f>
        <v>0</v>
      </c>
      <c r="K178" s="190"/>
      <c r="L178" s="35"/>
      <c r="M178" s="191" t="s">
        <v>1</v>
      </c>
      <c r="N178" s="192" t="s">
        <v>40</v>
      </c>
      <c r="O178" s="73"/>
      <c r="P178" s="193">
        <f>O178*H178</f>
        <v>0</v>
      </c>
      <c r="Q178" s="193">
        <v>2.4229615400000002</v>
      </c>
      <c r="R178" s="193">
        <f>Q178*H178</f>
        <v>180.71900942244002</v>
      </c>
      <c r="S178" s="193">
        <v>0</v>
      </c>
      <c r="T178" s="19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5" t="s">
        <v>179</v>
      </c>
      <c r="AT178" s="195" t="s">
        <v>175</v>
      </c>
      <c r="AU178" s="195" t="s">
        <v>151</v>
      </c>
      <c r="AY178" s="15" t="s">
        <v>173</v>
      </c>
      <c r="BE178" s="196">
        <f>IF(N178="základná",J178,0)</f>
        <v>0</v>
      </c>
      <c r="BF178" s="196">
        <f>IF(N178="znížená",J178,0)</f>
        <v>0</v>
      </c>
      <c r="BG178" s="196">
        <f>IF(N178="zákl. prenesená",J178,0)</f>
        <v>0</v>
      </c>
      <c r="BH178" s="196">
        <f>IF(N178="zníž. prenesená",J178,0)</f>
        <v>0</v>
      </c>
      <c r="BI178" s="196">
        <f>IF(N178="nulová",J178,0)</f>
        <v>0</v>
      </c>
      <c r="BJ178" s="15" t="s">
        <v>151</v>
      </c>
      <c r="BK178" s="197">
        <f>ROUND(I178*H178,3)</f>
        <v>0</v>
      </c>
      <c r="BL178" s="15" t="s">
        <v>179</v>
      </c>
      <c r="BM178" s="195" t="s">
        <v>206</v>
      </c>
    </row>
    <row r="179" s="12" customFormat="1" ht="22.8" customHeight="1">
      <c r="A179" s="12"/>
      <c r="B179" s="171"/>
      <c r="C179" s="12"/>
      <c r="D179" s="172" t="s">
        <v>73</v>
      </c>
      <c r="E179" s="182" t="s">
        <v>184</v>
      </c>
      <c r="F179" s="182" t="s">
        <v>207</v>
      </c>
      <c r="G179" s="12"/>
      <c r="H179" s="12"/>
      <c r="I179" s="174"/>
      <c r="J179" s="183">
        <f>BK179</f>
        <v>0</v>
      </c>
      <c r="K179" s="12"/>
      <c r="L179" s="171"/>
      <c r="M179" s="176"/>
      <c r="N179" s="177"/>
      <c r="O179" s="177"/>
      <c r="P179" s="178">
        <f>SUM(P180:P190)</f>
        <v>0</v>
      </c>
      <c r="Q179" s="177"/>
      <c r="R179" s="178">
        <f>SUM(R180:R190)</f>
        <v>201.36841877558598</v>
      </c>
      <c r="S179" s="177"/>
      <c r="T179" s="179">
        <f>SUM(T180:T190)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2" t="s">
        <v>82</v>
      </c>
      <c r="AT179" s="180" t="s">
        <v>73</v>
      </c>
      <c r="AU179" s="180" t="s">
        <v>82</v>
      </c>
      <c r="AY179" s="172" t="s">
        <v>173</v>
      </c>
      <c r="BK179" s="181">
        <f>SUM(BK180:BK190)</f>
        <v>0</v>
      </c>
    </row>
    <row r="180" s="2" customFormat="1" ht="24.15" customHeight="1">
      <c r="A180" s="34"/>
      <c r="B180" s="148"/>
      <c r="C180" s="184" t="s">
        <v>201</v>
      </c>
      <c r="D180" s="184" t="s">
        <v>175</v>
      </c>
      <c r="E180" s="185" t="s">
        <v>208</v>
      </c>
      <c r="F180" s="186" t="s">
        <v>209</v>
      </c>
      <c r="G180" s="187" t="s">
        <v>178</v>
      </c>
      <c r="H180" s="188">
        <v>95.751999999999995</v>
      </c>
      <c r="I180" s="189"/>
      <c r="J180" s="188">
        <f>ROUND(I180*H180,3)</f>
        <v>0</v>
      </c>
      <c r="K180" s="190"/>
      <c r="L180" s="35"/>
      <c r="M180" s="191" t="s">
        <v>1</v>
      </c>
      <c r="N180" s="192" t="s">
        <v>40</v>
      </c>
      <c r="O180" s="73"/>
      <c r="P180" s="193">
        <f>O180*H180</f>
        <v>0</v>
      </c>
      <c r="Q180" s="193">
        <v>1.0479099999999999</v>
      </c>
      <c r="R180" s="193">
        <f>Q180*H180</f>
        <v>100.33947831999998</v>
      </c>
      <c r="S180" s="193">
        <v>0</v>
      </c>
      <c r="T180" s="194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5" t="s">
        <v>179</v>
      </c>
      <c r="AT180" s="195" t="s">
        <v>175</v>
      </c>
      <c r="AU180" s="195" t="s">
        <v>151</v>
      </c>
      <c r="AY180" s="15" t="s">
        <v>173</v>
      </c>
      <c r="BE180" s="196">
        <f>IF(N180="základná",J180,0)</f>
        <v>0</v>
      </c>
      <c r="BF180" s="196">
        <f>IF(N180="znížená",J180,0)</f>
        <v>0</v>
      </c>
      <c r="BG180" s="196">
        <f>IF(N180="zákl. prenesená",J180,0)</f>
        <v>0</v>
      </c>
      <c r="BH180" s="196">
        <f>IF(N180="zníž. prenesená",J180,0)</f>
        <v>0</v>
      </c>
      <c r="BI180" s="196">
        <f>IF(N180="nulová",J180,0)</f>
        <v>0</v>
      </c>
      <c r="BJ180" s="15" t="s">
        <v>151</v>
      </c>
      <c r="BK180" s="197">
        <f>ROUND(I180*H180,3)</f>
        <v>0</v>
      </c>
      <c r="BL180" s="15" t="s">
        <v>179</v>
      </c>
      <c r="BM180" s="195" t="s">
        <v>210</v>
      </c>
    </row>
    <row r="181" s="2" customFormat="1" ht="24.15" customHeight="1">
      <c r="A181" s="34"/>
      <c r="B181" s="148"/>
      <c r="C181" s="184" t="s">
        <v>211</v>
      </c>
      <c r="D181" s="184" t="s">
        <v>175</v>
      </c>
      <c r="E181" s="185" t="s">
        <v>212</v>
      </c>
      <c r="F181" s="186" t="s">
        <v>213</v>
      </c>
      <c r="G181" s="187" t="s">
        <v>178</v>
      </c>
      <c r="H181" s="188">
        <v>28.532</v>
      </c>
      <c r="I181" s="189"/>
      <c r="J181" s="188">
        <f>ROUND(I181*H181,3)</f>
        <v>0</v>
      </c>
      <c r="K181" s="190"/>
      <c r="L181" s="35"/>
      <c r="M181" s="191" t="s">
        <v>1</v>
      </c>
      <c r="N181" s="192" t="s">
        <v>40</v>
      </c>
      <c r="O181" s="73"/>
      <c r="P181" s="193">
        <f>O181*H181</f>
        <v>0</v>
      </c>
      <c r="Q181" s="193">
        <v>1.1136600000000001</v>
      </c>
      <c r="R181" s="193">
        <f>Q181*H181</f>
        <v>31.774947120000004</v>
      </c>
      <c r="S181" s="193">
        <v>0</v>
      </c>
      <c r="T181" s="19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5" t="s">
        <v>179</v>
      </c>
      <c r="AT181" s="195" t="s">
        <v>175</v>
      </c>
      <c r="AU181" s="195" t="s">
        <v>151</v>
      </c>
      <c r="AY181" s="15" t="s">
        <v>173</v>
      </c>
      <c r="BE181" s="196">
        <f>IF(N181="základná",J181,0)</f>
        <v>0</v>
      </c>
      <c r="BF181" s="196">
        <f>IF(N181="znížená",J181,0)</f>
        <v>0</v>
      </c>
      <c r="BG181" s="196">
        <f>IF(N181="zákl. prenesená",J181,0)</f>
        <v>0</v>
      </c>
      <c r="BH181" s="196">
        <f>IF(N181="zníž. prenesená",J181,0)</f>
        <v>0</v>
      </c>
      <c r="BI181" s="196">
        <f>IF(N181="nulová",J181,0)</f>
        <v>0</v>
      </c>
      <c r="BJ181" s="15" t="s">
        <v>151</v>
      </c>
      <c r="BK181" s="197">
        <f>ROUND(I181*H181,3)</f>
        <v>0</v>
      </c>
      <c r="BL181" s="15" t="s">
        <v>179</v>
      </c>
      <c r="BM181" s="195" t="s">
        <v>214</v>
      </c>
    </row>
    <row r="182" s="2" customFormat="1" ht="24.15" customHeight="1">
      <c r="A182" s="34"/>
      <c r="B182" s="148"/>
      <c r="C182" s="184" t="s">
        <v>215</v>
      </c>
      <c r="D182" s="184" t="s">
        <v>175</v>
      </c>
      <c r="E182" s="185" t="s">
        <v>216</v>
      </c>
      <c r="F182" s="186" t="s">
        <v>217</v>
      </c>
      <c r="G182" s="187" t="s">
        <v>178</v>
      </c>
      <c r="H182" s="188">
        <v>29.036000000000001</v>
      </c>
      <c r="I182" s="189"/>
      <c r="J182" s="188">
        <f>ROUND(I182*H182,3)</f>
        <v>0</v>
      </c>
      <c r="K182" s="190"/>
      <c r="L182" s="35"/>
      <c r="M182" s="191" t="s">
        <v>1</v>
      </c>
      <c r="N182" s="192" t="s">
        <v>40</v>
      </c>
      <c r="O182" s="73"/>
      <c r="P182" s="193">
        <f>O182*H182</f>
        <v>0</v>
      </c>
      <c r="Q182" s="193">
        <v>1.1224799999999999</v>
      </c>
      <c r="R182" s="193">
        <f>Q182*H182</f>
        <v>32.592329280000001</v>
      </c>
      <c r="S182" s="193">
        <v>0</v>
      </c>
      <c r="T182" s="19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5" t="s">
        <v>179</v>
      </c>
      <c r="AT182" s="195" t="s">
        <v>175</v>
      </c>
      <c r="AU182" s="195" t="s">
        <v>151</v>
      </c>
      <c r="AY182" s="15" t="s">
        <v>173</v>
      </c>
      <c r="BE182" s="196">
        <f>IF(N182="základná",J182,0)</f>
        <v>0</v>
      </c>
      <c r="BF182" s="196">
        <f>IF(N182="znížená",J182,0)</f>
        <v>0</v>
      </c>
      <c r="BG182" s="196">
        <f>IF(N182="zákl. prenesená",J182,0)</f>
        <v>0</v>
      </c>
      <c r="BH182" s="196">
        <f>IF(N182="zníž. prenesená",J182,0)</f>
        <v>0</v>
      </c>
      <c r="BI182" s="196">
        <f>IF(N182="nulová",J182,0)</f>
        <v>0</v>
      </c>
      <c r="BJ182" s="15" t="s">
        <v>151</v>
      </c>
      <c r="BK182" s="197">
        <f>ROUND(I182*H182,3)</f>
        <v>0</v>
      </c>
      <c r="BL182" s="15" t="s">
        <v>179</v>
      </c>
      <c r="BM182" s="195" t="s">
        <v>218</v>
      </c>
    </row>
    <row r="183" s="2" customFormat="1" ht="14.4" customHeight="1">
      <c r="A183" s="34"/>
      <c r="B183" s="148"/>
      <c r="C183" s="184" t="s">
        <v>219</v>
      </c>
      <c r="D183" s="184" t="s">
        <v>175</v>
      </c>
      <c r="E183" s="185" t="s">
        <v>220</v>
      </c>
      <c r="F183" s="186" t="s">
        <v>221</v>
      </c>
      <c r="G183" s="187" t="s">
        <v>222</v>
      </c>
      <c r="H183" s="188">
        <v>9</v>
      </c>
      <c r="I183" s="189"/>
      <c r="J183" s="188">
        <f>ROUND(I183*H183,3)</f>
        <v>0</v>
      </c>
      <c r="K183" s="190"/>
      <c r="L183" s="35"/>
      <c r="M183" s="191" t="s">
        <v>1</v>
      </c>
      <c r="N183" s="192" t="s">
        <v>40</v>
      </c>
      <c r="O183" s="73"/>
      <c r="P183" s="193">
        <f>O183*H183</f>
        <v>0</v>
      </c>
      <c r="Q183" s="193">
        <v>0.01303</v>
      </c>
      <c r="R183" s="193">
        <f>Q183*H183</f>
        <v>0.11727</v>
      </c>
      <c r="S183" s="193">
        <v>0</v>
      </c>
      <c r="T183" s="194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5" t="s">
        <v>179</v>
      </c>
      <c r="AT183" s="195" t="s">
        <v>175</v>
      </c>
      <c r="AU183" s="195" t="s">
        <v>151</v>
      </c>
      <c r="AY183" s="15" t="s">
        <v>173</v>
      </c>
      <c r="BE183" s="196">
        <f>IF(N183="základná",J183,0)</f>
        <v>0</v>
      </c>
      <c r="BF183" s="196">
        <f>IF(N183="znížená",J183,0)</f>
        <v>0</v>
      </c>
      <c r="BG183" s="196">
        <f>IF(N183="zákl. prenesená",J183,0)</f>
        <v>0</v>
      </c>
      <c r="BH183" s="196">
        <f>IF(N183="zníž. prenesená",J183,0)</f>
        <v>0</v>
      </c>
      <c r="BI183" s="196">
        <f>IF(N183="nulová",J183,0)</f>
        <v>0</v>
      </c>
      <c r="BJ183" s="15" t="s">
        <v>151</v>
      </c>
      <c r="BK183" s="197">
        <f>ROUND(I183*H183,3)</f>
        <v>0</v>
      </c>
      <c r="BL183" s="15" t="s">
        <v>179</v>
      </c>
      <c r="BM183" s="195" t="s">
        <v>223</v>
      </c>
    </row>
    <row r="184" s="2" customFormat="1" ht="14.4" customHeight="1">
      <c r="A184" s="34"/>
      <c r="B184" s="148"/>
      <c r="C184" s="198" t="s">
        <v>224</v>
      </c>
      <c r="D184" s="198" t="s">
        <v>197</v>
      </c>
      <c r="E184" s="199" t="s">
        <v>225</v>
      </c>
      <c r="F184" s="200" t="s">
        <v>226</v>
      </c>
      <c r="G184" s="201" t="s">
        <v>222</v>
      </c>
      <c r="H184" s="202">
        <v>9.0899999999999999</v>
      </c>
      <c r="I184" s="203"/>
      <c r="J184" s="202">
        <f>ROUND(I184*H184,3)</f>
        <v>0</v>
      </c>
      <c r="K184" s="204"/>
      <c r="L184" s="205"/>
      <c r="M184" s="206" t="s">
        <v>1</v>
      </c>
      <c r="N184" s="207" t="s">
        <v>40</v>
      </c>
      <c r="O184" s="73"/>
      <c r="P184" s="193">
        <f>O184*H184</f>
        <v>0</v>
      </c>
      <c r="Q184" s="193">
        <v>0.047500000000000001</v>
      </c>
      <c r="R184" s="193">
        <f>Q184*H184</f>
        <v>0.43177500000000002</v>
      </c>
      <c r="S184" s="193">
        <v>0</v>
      </c>
      <c r="T184" s="19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5" t="s">
        <v>201</v>
      </c>
      <c r="AT184" s="195" t="s">
        <v>197</v>
      </c>
      <c r="AU184" s="195" t="s">
        <v>151</v>
      </c>
      <c r="AY184" s="15" t="s">
        <v>173</v>
      </c>
      <c r="BE184" s="196">
        <f>IF(N184="základná",J184,0)</f>
        <v>0</v>
      </c>
      <c r="BF184" s="196">
        <f>IF(N184="znížená",J184,0)</f>
        <v>0</v>
      </c>
      <c r="BG184" s="196">
        <f>IF(N184="zákl. prenesená",J184,0)</f>
        <v>0</v>
      </c>
      <c r="BH184" s="196">
        <f>IF(N184="zníž. prenesená",J184,0)</f>
        <v>0</v>
      </c>
      <c r="BI184" s="196">
        <f>IF(N184="nulová",J184,0)</f>
        <v>0</v>
      </c>
      <c r="BJ184" s="15" t="s">
        <v>151</v>
      </c>
      <c r="BK184" s="197">
        <f>ROUND(I184*H184,3)</f>
        <v>0</v>
      </c>
      <c r="BL184" s="15" t="s">
        <v>179</v>
      </c>
      <c r="BM184" s="195" t="s">
        <v>227</v>
      </c>
    </row>
    <row r="185" s="2" customFormat="1" ht="14.4" customHeight="1">
      <c r="A185" s="34"/>
      <c r="B185" s="148"/>
      <c r="C185" s="184" t="s">
        <v>228</v>
      </c>
      <c r="D185" s="184" t="s">
        <v>175</v>
      </c>
      <c r="E185" s="185" t="s">
        <v>229</v>
      </c>
      <c r="F185" s="186" t="s">
        <v>230</v>
      </c>
      <c r="G185" s="187" t="s">
        <v>178</v>
      </c>
      <c r="H185" s="188">
        <v>6.9139999999999997</v>
      </c>
      <c r="I185" s="189"/>
      <c r="J185" s="188">
        <f>ROUND(I185*H185,3)</f>
        <v>0</v>
      </c>
      <c r="K185" s="190"/>
      <c r="L185" s="35"/>
      <c r="M185" s="191" t="s">
        <v>1</v>
      </c>
      <c r="N185" s="192" t="s">
        <v>40</v>
      </c>
      <c r="O185" s="73"/>
      <c r="P185" s="193">
        <f>O185*H185</f>
        <v>0</v>
      </c>
      <c r="Q185" s="193">
        <v>2.4219828200000002</v>
      </c>
      <c r="R185" s="193">
        <f>Q185*H185</f>
        <v>16.745589217479999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179</v>
      </c>
      <c r="AT185" s="195" t="s">
        <v>175</v>
      </c>
      <c r="AU185" s="195" t="s">
        <v>151</v>
      </c>
      <c r="AY185" s="15" t="s">
        <v>173</v>
      </c>
      <c r="BE185" s="196">
        <f>IF(N185="základná",J185,0)</f>
        <v>0</v>
      </c>
      <c r="BF185" s="196">
        <f>IF(N185="znížená",J185,0)</f>
        <v>0</v>
      </c>
      <c r="BG185" s="196">
        <f>IF(N185="zákl. prenesená",J185,0)</f>
        <v>0</v>
      </c>
      <c r="BH185" s="196">
        <f>IF(N185="zníž. prenesená",J185,0)</f>
        <v>0</v>
      </c>
      <c r="BI185" s="196">
        <f>IF(N185="nulová",J185,0)</f>
        <v>0</v>
      </c>
      <c r="BJ185" s="15" t="s">
        <v>151</v>
      </c>
      <c r="BK185" s="197">
        <f>ROUND(I185*H185,3)</f>
        <v>0</v>
      </c>
      <c r="BL185" s="15" t="s">
        <v>179</v>
      </c>
      <c r="BM185" s="195" t="s">
        <v>231</v>
      </c>
    </row>
    <row r="186" s="2" customFormat="1" ht="14.4" customHeight="1">
      <c r="A186" s="34"/>
      <c r="B186" s="148"/>
      <c r="C186" s="184" t="s">
        <v>232</v>
      </c>
      <c r="D186" s="184" t="s">
        <v>175</v>
      </c>
      <c r="E186" s="185" t="s">
        <v>233</v>
      </c>
      <c r="F186" s="186" t="s">
        <v>234</v>
      </c>
      <c r="G186" s="187" t="s">
        <v>200</v>
      </c>
      <c r="H186" s="188">
        <v>65.653999999999996</v>
      </c>
      <c r="I186" s="189"/>
      <c r="J186" s="188">
        <f>ROUND(I186*H186,3)</f>
        <v>0</v>
      </c>
      <c r="K186" s="190"/>
      <c r="L186" s="35"/>
      <c r="M186" s="191" t="s">
        <v>1</v>
      </c>
      <c r="N186" s="192" t="s">
        <v>40</v>
      </c>
      <c r="O186" s="73"/>
      <c r="P186" s="193">
        <f>O186*H186</f>
        <v>0</v>
      </c>
      <c r="Q186" s="193">
        <v>0.13284816399999999</v>
      </c>
      <c r="R186" s="193">
        <f>Q186*H186</f>
        <v>8.7220133592559996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179</v>
      </c>
      <c r="AT186" s="195" t="s">
        <v>175</v>
      </c>
      <c r="AU186" s="195" t="s">
        <v>151</v>
      </c>
      <c r="AY186" s="15" t="s">
        <v>173</v>
      </c>
      <c r="BE186" s="196">
        <f>IF(N186="základná",J186,0)</f>
        <v>0</v>
      </c>
      <c r="BF186" s="196">
        <f>IF(N186="znížená",J186,0)</f>
        <v>0</v>
      </c>
      <c r="BG186" s="196">
        <f>IF(N186="zákl. prenesená",J186,0)</f>
        <v>0</v>
      </c>
      <c r="BH186" s="196">
        <f>IF(N186="zníž. prenesená",J186,0)</f>
        <v>0</v>
      </c>
      <c r="BI186" s="196">
        <f>IF(N186="nulová",J186,0)</f>
        <v>0</v>
      </c>
      <c r="BJ186" s="15" t="s">
        <v>151</v>
      </c>
      <c r="BK186" s="197">
        <f>ROUND(I186*H186,3)</f>
        <v>0</v>
      </c>
      <c r="BL186" s="15" t="s">
        <v>179</v>
      </c>
      <c r="BM186" s="195" t="s">
        <v>235</v>
      </c>
    </row>
    <row r="187" s="2" customFormat="1" ht="14.4" customHeight="1">
      <c r="A187" s="34"/>
      <c r="B187" s="148"/>
      <c r="C187" s="184" t="s">
        <v>236</v>
      </c>
      <c r="D187" s="184" t="s">
        <v>175</v>
      </c>
      <c r="E187" s="185" t="s">
        <v>237</v>
      </c>
      <c r="F187" s="186" t="s">
        <v>238</v>
      </c>
      <c r="G187" s="187" t="s">
        <v>200</v>
      </c>
      <c r="H187" s="188">
        <v>65.653999999999996</v>
      </c>
      <c r="I187" s="189"/>
      <c r="J187" s="188">
        <f>ROUND(I187*H187,3)</f>
        <v>0</v>
      </c>
      <c r="K187" s="190"/>
      <c r="L187" s="35"/>
      <c r="M187" s="191" t="s">
        <v>1</v>
      </c>
      <c r="N187" s="192" t="s">
        <v>40</v>
      </c>
      <c r="O187" s="73"/>
      <c r="P187" s="193">
        <f>O187*H187</f>
        <v>0</v>
      </c>
      <c r="Q187" s="193">
        <v>0</v>
      </c>
      <c r="R187" s="193">
        <f>Q187*H187</f>
        <v>0</v>
      </c>
      <c r="S187" s="193">
        <v>0</v>
      </c>
      <c r="T187" s="19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5" t="s">
        <v>179</v>
      </c>
      <c r="AT187" s="195" t="s">
        <v>175</v>
      </c>
      <c r="AU187" s="195" t="s">
        <v>151</v>
      </c>
      <c r="AY187" s="15" t="s">
        <v>173</v>
      </c>
      <c r="BE187" s="196">
        <f>IF(N187="základná",J187,0)</f>
        <v>0</v>
      </c>
      <c r="BF187" s="196">
        <f>IF(N187="znížená",J187,0)</f>
        <v>0</v>
      </c>
      <c r="BG187" s="196">
        <f>IF(N187="zákl. prenesená",J187,0)</f>
        <v>0</v>
      </c>
      <c r="BH187" s="196">
        <f>IF(N187="zníž. prenesená",J187,0)</f>
        <v>0</v>
      </c>
      <c r="BI187" s="196">
        <f>IF(N187="nulová",J187,0)</f>
        <v>0</v>
      </c>
      <c r="BJ187" s="15" t="s">
        <v>151</v>
      </c>
      <c r="BK187" s="197">
        <f>ROUND(I187*H187,3)</f>
        <v>0</v>
      </c>
      <c r="BL187" s="15" t="s">
        <v>179</v>
      </c>
      <c r="BM187" s="195" t="s">
        <v>239</v>
      </c>
    </row>
    <row r="188" s="2" customFormat="1" ht="24.15" customHeight="1">
      <c r="A188" s="34"/>
      <c r="B188" s="148"/>
      <c r="C188" s="184" t="s">
        <v>240</v>
      </c>
      <c r="D188" s="184" t="s">
        <v>175</v>
      </c>
      <c r="E188" s="185" t="s">
        <v>241</v>
      </c>
      <c r="F188" s="186" t="s">
        <v>242</v>
      </c>
      <c r="G188" s="187" t="s">
        <v>200</v>
      </c>
      <c r="H188" s="188">
        <v>21.885000000000002</v>
      </c>
      <c r="I188" s="189"/>
      <c r="J188" s="188">
        <f>ROUND(I188*H188,3)</f>
        <v>0</v>
      </c>
      <c r="K188" s="190"/>
      <c r="L188" s="35"/>
      <c r="M188" s="191" t="s">
        <v>1</v>
      </c>
      <c r="N188" s="192" t="s">
        <v>40</v>
      </c>
      <c r="O188" s="73"/>
      <c r="P188" s="193">
        <f>O188*H188</f>
        <v>0</v>
      </c>
      <c r="Q188" s="193">
        <v>0.0092787000000000008</v>
      </c>
      <c r="R188" s="193">
        <f>Q188*H188</f>
        <v>0.20306434950000005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179</v>
      </c>
      <c r="AT188" s="195" t="s">
        <v>175</v>
      </c>
      <c r="AU188" s="195" t="s">
        <v>151</v>
      </c>
      <c r="AY188" s="15" t="s">
        <v>173</v>
      </c>
      <c r="BE188" s="196">
        <f>IF(N188="základná",J188,0)</f>
        <v>0</v>
      </c>
      <c r="BF188" s="196">
        <f>IF(N188="znížená",J188,0)</f>
        <v>0</v>
      </c>
      <c r="BG188" s="196">
        <f>IF(N188="zákl. prenesená",J188,0)</f>
        <v>0</v>
      </c>
      <c r="BH188" s="196">
        <f>IF(N188="zníž. prenesená",J188,0)</f>
        <v>0</v>
      </c>
      <c r="BI188" s="196">
        <f>IF(N188="nulová",J188,0)</f>
        <v>0</v>
      </c>
      <c r="BJ188" s="15" t="s">
        <v>151</v>
      </c>
      <c r="BK188" s="197">
        <f>ROUND(I188*H188,3)</f>
        <v>0</v>
      </c>
      <c r="BL188" s="15" t="s">
        <v>179</v>
      </c>
      <c r="BM188" s="195" t="s">
        <v>243</v>
      </c>
    </row>
    <row r="189" s="2" customFormat="1" ht="14.4" customHeight="1">
      <c r="A189" s="34"/>
      <c r="B189" s="148"/>
      <c r="C189" s="184" t="s">
        <v>244</v>
      </c>
      <c r="D189" s="184" t="s">
        <v>175</v>
      </c>
      <c r="E189" s="185" t="s">
        <v>245</v>
      </c>
      <c r="F189" s="186" t="s">
        <v>246</v>
      </c>
      <c r="G189" s="187" t="s">
        <v>247</v>
      </c>
      <c r="H189" s="188">
        <v>0.34300000000000003</v>
      </c>
      <c r="I189" s="189"/>
      <c r="J189" s="188">
        <f>ROUND(I189*H189,3)</f>
        <v>0</v>
      </c>
      <c r="K189" s="190"/>
      <c r="L189" s="35"/>
      <c r="M189" s="191" t="s">
        <v>1</v>
      </c>
      <c r="N189" s="192" t="s">
        <v>40</v>
      </c>
      <c r="O189" s="73"/>
      <c r="P189" s="193">
        <f>O189*H189</f>
        <v>0</v>
      </c>
      <c r="Q189" s="193">
        <v>1.0118254499999999</v>
      </c>
      <c r="R189" s="193">
        <f>Q189*H189</f>
        <v>0.34705612935000002</v>
      </c>
      <c r="S189" s="193">
        <v>0</v>
      </c>
      <c r="T189" s="194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5" t="s">
        <v>179</v>
      </c>
      <c r="AT189" s="195" t="s">
        <v>175</v>
      </c>
      <c r="AU189" s="195" t="s">
        <v>151</v>
      </c>
      <c r="AY189" s="15" t="s">
        <v>173</v>
      </c>
      <c r="BE189" s="196">
        <f>IF(N189="základná",J189,0)</f>
        <v>0</v>
      </c>
      <c r="BF189" s="196">
        <f>IF(N189="znížená",J189,0)</f>
        <v>0</v>
      </c>
      <c r="BG189" s="196">
        <f>IF(N189="zákl. prenesená",J189,0)</f>
        <v>0</v>
      </c>
      <c r="BH189" s="196">
        <f>IF(N189="zníž. prenesená",J189,0)</f>
        <v>0</v>
      </c>
      <c r="BI189" s="196">
        <f>IF(N189="nulová",J189,0)</f>
        <v>0</v>
      </c>
      <c r="BJ189" s="15" t="s">
        <v>151</v>
      </c>
      <c r="BK189" s="197">
        <f>ROUND(I189*H189,3)</f>
        <v>0</v>
      </c>
      <c r="BL189" s="15" t="s">
        <v>179</v>
      </c>
      <c r="BM189" s="195" t="s">
        <v>248</v>
      </c>
    </row>
    <row r="190" s="2" customFormat="1" ht="14.4" customHeight="1">
      <c r="A190" s="34"/>
      <c r="B190" s="148"/>
      <c r="C190" s="184" t="s">
        <v>249</v>
      </c>
      <c r="D190" s="184" t="s">
        <v>175</v>
      </c>
      <c r="E190" s="185" t="s">
        <v>250</v>
      </c>
      <c r="F190" s="186" t="s">
        <v>251</v>
      </c>
      <c r="G190" s="187" t="s">
        <v>200</v>
      </c>
      <c r="H190" s="188">
        <v>69.200000000000003</v>
      </c>
      <c r="I190" s="189"/>
      <c r="J190" s="188">
        <f>ROUND(I190*H190,3)</f>
        <v>0</v>
      </c>
      <c r="K190" s="190"/>
      <c r="L190" s="35"/>
      <c r="M190" s="191" t="s">
        <v>1</v>
      </c>
      <c r="N190" s="192" t="s">
        <v>40</v>
      </c>
      <c r="O190" s="73"/>
      <c r="P190" s="193">
        <f>O190*H190</f>
        <v>0</v>
      </c>
      <c r="Q190" s="193">
        <v>0.14588000000000001</v>
      </c>
      <c r="R190" s="193">
        <f>Q190*H190</f>
        <v>10.094896</v>
      </c>
      <c r="S190" s="193">
        <v>0</v>
      </c>
      <c r="T190" s="19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5" t="s">
        <v>179</v>
      </c>
      <c r="AT190" s="195" t="s">
        <v>175</v>
      </c>
      <c r="AU190" s="195" t="s">
        <v>151</v>
      </c>
      <c r="AY190" s="15" t="s">
        <v>173</v>
      </c>
      <c r="BE190" s="196">
        <f>IF(N190="základná",J190,0)</f>
        <v>0</v>
      </c>
      <c r="BF190" s="196">
        <f>IF(N190="znížená",J190,0)</f>
        <v>0</v>
      </c>
      <c r="BG190" s="196">
        <f>IF(N190="zákl. prenesená",J190,0)</f>
        <v>0</v>
      </c>
      <c r="BH190" s="196">
        <f>IF(N190="zníž. prenesená",J190,0)</f>
        <v>0</v>
      </c>
      <c r="BI190" s="196">
        <f>IF(N190="nulová",J190,0)</f>
        <v>0</v>
      </c>
      <c r="BJ190" s="15" t="s">
        <v>151</v>
      </c>
      <c r="BK190" s="197">
        <f>ROUND(I190*H190,3)</f>
        <v>0</v>
      </c>
      <c r="BL190" s="15" t="s">
        <v>179</v>
      </c>
      <c r="BM190" s="195" t="s">
        <v>252</v>
      </c>
    </row>
    <row r="191" s="12" customFormat="1" ht="22.8" customHeight="1">
      <c r="A191" s="12"/>
      <c r="B191" s="171"/>
      <c r="C191" s="12"/>
      <c r="D191" s="172" t="s">
        <v>73</v>
      </c>
      <c r="E191" s="182" t="s">
        <v>179</v>
      </c>
      <c r="F191" s="182" t="s">
        <v>253</v>
      </c>
      <c r="G191" s="12"/>
      <c r="H191" s="12"/>
      <c r="I191" s="174"/>
      <c r="J191" s="183">
        <f>BK191</f>
        <v>0</v>
      </c>
      <c r="K191" s="12"/>
      <c r="L191" s="171"/>
      <c r="M191" s="176"/>
      <c r="N191" s="177"/>
      <c r="O191" s="177"/>
      <c r="P191" s="178">
        <f>SUM(P192:P195)</f>
        <v>0</v>
      </c>
      <c r="Q191" s="177"/>
      <c r="R191" s="178">
        <f>SUM(R192:R195)</f>
        <v>36.062891818799997</v>
      </c>
      <c r="S191" s="177"/>
      <c r="T191" s="179">
        <f>SUM(T192:T195)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2" t="s">
        <v>82</v>
      </c>
      <c r="AT191" s="180" t="s">
        <v>73</v>
      </c>
      <c r="AU191" s="180" t="s">
        <v>82</v>
      </c>
      <c r="AY191" s="172" t="s">
        <v>173</v>
      </c>
      <c r="BK191" s="181">
        <f>SUM(BK192:BK195)</f>
        <v>0</v>
      </c>
    </row>
    <row r="192" s="2" customFormat="1" ht="14.4" customHeight="1">
      <c r="A192" s="34"/>
      <c r="B192" s="148"/>
      <c r="C192" s="184" t="s">
        <v>254</v>
      </c>
      <c r="D192" s="184" t="s">
        <v>175</v>
      </c>
      <c r="E192" s="185" t="s">
        <v>255</v>
      </c>
      <c r="F192" s="186" t="s">
        <v>256</v>
      </c>
      <c r="G192" s="187" t="s">
        <v>178</v>
      </c>
      <c r="H192" s="188">
        <v>13.818</v>
      </c>
      <c r="I192" s="189"/>
      <c r="J192" s="188">
        <f>ROUND(I192*H192,3)</f>
        <v>0</v>
      </c>
      <c r="K192" s="190"/>
      <c r="L192" s="35"/>
      <c r="M192" s="191" t="s">
        <v>1</v>
      </c>
      <c r="N192" s="192" t="s">
        <v>40</v>
      </c>
      <c r="O192" s="73"/>
      <c r="P192" s="193">
        <f>O192*H192</f>
        <v>0</v>
      </c>
      <c r="Q192" s="193">
        <v>2.4257165999999999</v>
      </c>
      <c r="R192" s="193">
        <f>Q192*H192</f>
        <v>33.518551978799998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179</v>
      </c>
      <c r="AT192" s="195" t="s">
        <v>175</v>
      </c>
      <c r="AU192" s="195" t="s">
        <v>151</v>
      </c>
      <c r="AY192" s="15" t="s">
        <v>173</v>
      </c>
      <c r="BE192" s="196">
        <f>IF(N192="základná",J192,0)</f>
        <v>0</v>
      </c>
      <c r="BF192" s="196">
        <f>IF(N192="znížená",J192,0)</f>
        <v>0</v>
      </c>
      <c r="BG192" s="196">
        <f>IF(N192="zákl. prenesená",J192,0)</f>
        <v>0</v>
      </c>
      <c r="BH192" s="196">
        <f>IF(N192="zníž. prenesená",J192,0)</f>
        <v>0</v>
      </c>
      <c r="BI192" s="196">
        <f>IF(N192="nulová",J192,0)</f>
        <v>0</v>
      </c>
      <c r="BJ192" s="15" t="s">
        <v>151</v>
      </c>
      <c r="BK192" s="197">
        <f>ROUND(I192*H192,3)</f>
        <v>0</v>
      </c>
      <c r="BL192" s="15" t="s">
        <v>179</v>
      </c>
      <c r="BM192" s="195" t="s">
        <v>257</v>
      </c>
    </row>
    <row r="193" s="2" customFormat="1" ht="24.15" customHeight="1">
      <c r="A193" s="34"/>
      <c r="B193" s="148"/>
      <c r="C193" s="184" t="s">
        <v>7</v>
      </c>
      <c r="D193" s="184" t="s">
        <v>175</v>
      </c>
      <c r="E193" s="185" t="s">
        <v>258</v>
      </c>
      <c r="F193" s="186" t="s">
        <v>259</v>
      </c>
      <c r="G193" s="187" t="s">
        <v>200</v>
      </c>
      <c r="H193" s="188">
        <v>76.849999999999994</v>
      </c>
      <c r="I193" s="189"/>
      <c r="J193" s="188">
        <f>ROUND(I193*H193,3)</f>
        <v>0</v>
      </c>
      <c r="K193" s="190"/>
      <c r="L193" s="35"/>
      <c r="M193" s="191" t="s">
        <v>1</v>
      </c>
      <c r="N193" s="192" t="s">
        <v>40</v>
      </c>
      <c r="O193" s="73"/>
      <c r="P193" s="193">
        <f>O193*H193</f>
        <v>0</v>
      </c>
      <c r="Q193" s="193">
        <v>0.018540000000000001</v>
      </c>
      <c r="R193" s="193">
        <f>Q193*H193</f>
        <v>1.4247989999999999</v>
      </c>
      <c r="S193" s="193">
        <v>0</v>
      </c>
      <c r="T193" s="19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5" t="s">
        <v>179</v>
      </c>
      <c r="AT193" s="195" t="s">
        <v>175</v>
      </c>
      <c r="AU193" s="195" t="s">
        <v>151</v>
      </c>
      <c r="AY193" s="15" t="s">
        <v>173</v>
      </c>
      <c r="BE193" s="196">
        <f>IF(N193="základná",J193,0)</f>
        <v>0</v>
      </c>
      <c r="BF193" s="196">
        <f>IF(N193="znížená",J193,0)</f>
        <v>0</v>
      </c>
      <c r="BG193" s="196">
        <f>IF(N193="zákl. prenesená",J193,0)</f>
        <v>0</v>
      </c>
      <c r="BH193" s="196">
        <f>IF(N193="zníž. prenesená",J193,0)</f>
        <v>0</v>
      </c>
      <c r="BI193" s="196">
        <f>IF(N193="nulová",J193,0)</f>
        <v>0</v>
      </c>
      <c r="BJ193" s="15" t="s">
        <v>151</v>
      </c>
      <c r="BK193" s="197">
        <f>ROUND(I193*H193,3)</f>
        <v>0</v>
      </c>
      <c r="BL193" s="15" t="s">
        <v>179</v>
      </c>
      <c r="BM193" s="195" t="s">
        <v>260</v>
      </c>
    </row>
    <row r="194" s="2" customFormat="1" ht="24.15" customHeight="1">
      <c r="A194" s="34"/>
      <c r="B194" s="148"/>
      <c r="C194" s="184" t="s">
        <v>261</v>
      </c>
      <c r="D194" s="184" t="s">
        <v>175</v>
      </c>
      <c r="E194" s="185" t="s">
        <v>262</v>
      </c>
      <c r="F194" s="186" t="s">
        <v>263</v>
      </c>
      <c r="G194" s="187" t="s">
        <v>200</v>
      </c>
      <c r="H194" s="188">
        <v>76.849999999999994</v>
      </c>
      <c r="I194" s="189"/>
      <c r="J194" s="188">
        <f>ROUND(I194*H194,3)</f>
        <v>0</v>
      </c>
      <c r="K194" s="190"/>
      <c r="L194" s="35"/>
      <c r="M194" s="191" t="s">
        <v>1</v>
      </c>
      <c r="N194" s="192" t="s">
        <v>40</v>
      </c>
      <c r="O194" s="73"/>
      <c r="P194" s="193">
        <f>O194*H194</f>
        <v>0</v>
      </c>
      <c r="Q194" s="193">
        <v>0</v>
      </c>
      <c r="R194" s="193">
        <f>Q194*H194</f>
        <v>0</v>
      </c>
      <c r="S194" s="193">
        <v>0</v>
      </c>
      <c r="T194" s="194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5" t="s">
        <v>179</v>
      </c>
      <c r="AT194" s="195" t="s">
        <v>175</v>
      </c>
      <c r="AU194" s="195" t="s">
        <v>151</v>
      </c>
      <c r="AY194" s="15" t="s">
        <v>173</v>
      </c>
      <c r="BE194" s="196">
        <f>IF(N194="základná",J194,0)</f>
        <v>0</v>
      </c>
      <c r="BF194" s="196">
        <f>IF(N194="znížená",J194,0)</f>
        <v>0</v>
      </c>
      <c r="BG194" s="196">
        <f>IF(N194="zákl. prenesená",J194,0)</f>
        <v>0</v>
      </c>
      <c r="BH194" s="196">
        <f>IF(N194="zníž. prenesená",J194,0)</f>
        <v>0</v>
      </c>
      <c r="BI194" s="196">
        <f>IF(N194="nulová",J194,0)</f>
        <v>0</v>
      </c>
      <c r="BJ194" s="15" t="s">
        <v>151</v>
      </c>
      <c r="BK194" s="197">
        <f>ROUND(I194*H194,3)</f>
        <v>0</v>
      </c>
      <c r="BL194" s="15" t="s">
        <v>179</v>
      </c>
      <c r="BM194" s="195" t="s">
        <v>264</v>
      </c>
    </row>
    <row r="195" s="2" customFormat="1" ht="24.15" customHeight="1">
      <c r="A195" s="34"/>
      <c r="B195" s="148"/>
      <c r="C195" s="184" t="s">
        <v>265</v>
      </c>
      <c r="D195" s="184" t="s">
        <v>175</v>
      </c>
      <c r="E195" s="185" t="s">
        <v>266</v>
      </c>
      <c r="F195" s="186" t="s">
        <v>267</v>
      </c>
      <c r="G195" s="187" t="s">
        <v>247</v>
      </c>
      <c r="H195" s="188">
        <v>1.101</v>
      </c>
      <c r="I195" s="189"/>
      <c r="J195" s="188">
        <f>ROUND(I195*H195,3)</f>
        <v>0</v>
      </c>
      <c r="K195" s="190"/>
      <c r="L195" s="35"/>
      <c r="M195" s="191" t="s">
        <v>1</v>
      </c>
      <c r="N195" s="192" t="s">
        <v>40</v>
      </c>
      <c r="O195" s="73"/>
      <c r="P195" s="193">
        <f>O195*H195</f>
        <v>0</v>
      </c>
      <c r="Q195" s="193">
        <v>1.01684</v>
      </c>
      <c r="R195" s="193">
        <f>Q195*H195</f>
        <v>1.11954084</v>
      </c>
      <c r="S195" s="193">
        <v>0</v>
      </c>
      <c r="T195" s="194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5" t="s">
        <v>179</v>
      </c>
      <c r="AT195" s="195" t="s">
        <v>175</v>
      </c>
      <c r="AU195" s="195" t="s">
        <v>151</v>
      </c>
      <c r="AY195" s="15" t="s">
        <v>173</v>
      </c>
      <c r="BE195" s="196">
        <f>IF(N195="základná",J195,0)</f>
        <v>0</v>
      </c>
      <c r="BF195" s="196">
        <f>IF(N195="znížená",J195,0)</f>
        <v>0</v>
      </c>
      <c r="BG195" s="196">
        <f>IF(N195="zákl. prenesená",J195,0)</f>
        <v>0</v>
      </c>
      <c r="BH195" s="196">
        <f>IF(N195="zníž. prenesená",J195,0)</f>
        <v>0</v>
      </c>
      <c r="BI195" s="196">
        <f>IF(N195="nulová",J195,0)</f>
        <v>0</v>
      </c>
      <c r="BJ195" s="15" t="s">
        <v>151</v>
      </c>
      <c r="BK195" s="197">
        <f>ROUND(I195*H195,3)</f>
        <v>0</v>
      </c>
      <c r="BL195" s="15" t="s">
        <v>179</v>
      </c>
      <c r="BM195" s="195" t="s">
        <v>268</v>
      </c>
    </row>
    <row r="196" s="12" customFormat="1" ht="22.8" customHeight="1">
      <c r="A196" s="12"/>
      <c r="B196" s="171"/>
      <c r="C196" s="12"/>
      <c r="D196" s="172" t="s">
        <v>73</v>
      </c>
      <c r="E196" s="182" t="s">
        <v>196</v>
      </c>
      <c r="F196" s="182" t="s">
        <v>269</v>
      </c>
      <c r="G196" s="12"/>
      <c r="H196" s="12"/>
      <c r="I196" s="174"/>
      <c r="J196" s="183">
        <f>BK196</f>
        <v>0</v>
      </c>
      <c r="K196" s="12"/>
      <c r="L196" s="171"/>
      <c r="M196" s="176"/>
      <c r="N196" s="177"/>
      <c r="O196" s="177"/>
      <c r="P196" s="178">
        <f>SUM(P197:P203)</f>
        <v>0</v>
      </c>
      <c r="Q196" s="177"/>
      <c r="R196" s="178">
        <f>SUM(R197:R203)</f>
        <v>165.93018325349999</v>
      </c>
      <c r="S196" s="177"/>
      <c r="T196" s="179">
        <f>SUM(T197:T203)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72" t="s">
        <v>82</v>
      </c>
      <c r="AT196" s="180" t="s">
        <v>73</v>
      </c>
      <c r="AU196" s="180" t="s">
        <v>82</v>
      </c>
      <c r="AY196" s="172" t="s">
        <v>173</v>
      </c>
      <c r="BK196" s="181">
        <f>SUM(BK197:BK203)</f>
        <v>0</v>
      </c>
    </row>
    <row r="197" s="2" customFormat="1" ht="24.15" customHeight="1">
      <c r="A197" s="34"/>
      <c r="B197" s="148"/>
      <c r="C197" s="184" t="s">
        <v>270</v>
      </c>
      <c r="D197" s="184" t="s">
        <v>175</v>
      </c>
      <c r="E197" s="185" t="s">
        <v>271</v>
      </c>
      <c r="F197" s="186" t="s">
        <v>272</v>
      </c>
      <c r="G197" s="187" t="s">
        <v>200</v>
      </c>
      <c r="H197" s="188">
        <v>772.71199999999999</v>
      </c>
      <c r="I197" s="189"/>
      <c r="J197" s="188">
        <f>ROUND(I197*H197,3)</f>
        <v>0</v>
      </c>
      <c r="K197" s="190"/>
      <c r="L197" s="35"/>
      <c r="M197" s="191" t="s">
        <v>1</v>
      </c>
      <c r="N197" s="192" t="s">
        <v>40</v>
      </c>
      <c r="O197" s="73"/>
      <c r="P197" s="193">
        <f>O197*H197</f>
        <v>0</v>
      </c>
      <c r="Q197" s="193">
        <v>0.0047999999999999996</v>
      </c>
      <c r="R197" s="193">
        <f>Q197*H197</f>
        <v>3.7090175999999997</v>
      </c>
      <c r="S197" s="193">
        <v>0</v>
      </c>
      <c r="T197" s="194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5" t="s">
        <v>179</v>
      </c>
      <c r="AT197" s="195" t="s">
        <v>175</v>
      </c>
      <c r="AU197" s="195" t="s">
        <v>151</v>
      </c>
      <c r="AY197" s="15" t="s">
        <v>173</v>
      </c>
      <c r="BE197" s="196">
        <f>IF(N197="základná",J197,0)</f>
        <v>0</v>
      </c>
      <c r="BF197" s="196">
        <f>IF(N197="znížená",J197,0)</f>
        <v>0</v>
      </c>
      <c r="BG197" s="196">
        <f>IF(N197="zákl. prenesená",J197,0)</f>
        <v>0</v>
      </c>
      <c r="BH197" s="196">
        <f>IF(N197="zníž. prenesená",J197,0)</f>
        <v>0</v>
      </c>
      <c r="BI197" s="196">
        <f>IF(N197="nulová",J197,0)</f>
        <v>0</v>
      </c>
      <c r="BJ197" s="15" t="s">
        <v>151</v>
      </c>
      <c r="BK197" s="197">
        <f>ROUND(I197*H197,3)</f>
        <v>0</v>
      </c>
      <c r="BL197" s="15" t="s">
        <v>179</v>
      </c>
      <c r="BM197" s="195" t="s">
        <v>273</v>
      </c>
    </row>
    <row r="198" s="2" customFormat="1" ht="14.4" customHeight="1">
      <c r="A198" s="34"/>
      <c r="B198" s="148"/>
      <c r="C198" s="184" t="s">
        <v>274</v>
      </c>
      <c r="D198" s="184" t="s">
        <v>175</v>
      </c>
      <c r="E198" s="185" t="s">
        <v>275</v>
      </c>
      <c r="F198" s="186" t="s">
        <v>276</v>
      </c>
      <c r="G198" s="187" t="s">
        <v>200</v>
      </c>
      <c r="H198" s="188">
        <v>772.71199999999999</v>
      </c>
      <c r="I198" s="189"/>
      <c r="J198" s="188">
        <f>ROUND(I198*H198,3)</f>
        <v>0</v>
      </c>
      <c r="K198" s="190"/>
      <c r="L198" s="35"/>
      <c r="M198" s="191" t="s">
        <v>1</v>
      </c>
      <c r="N198" s="192" t="s">
        <v>40</v>
      </c>
      <c r="O198" s="73"/>
      <c r="P198" s="193">
        <f>O198*H198</f>
        <v>0</v>
      </c>
      <c r="Q198" s="193">
        <v>0.0019599999999999999</v>
      </c>
      <c r="R198" s="193">
        <f>Q198*H198</f>
        <v>1.51451552</v>
      </c>
      <c r="S198" s="193">
        <v>0</v>
      </c>
      <c r="T198" s="19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5" t="s">
        <v>179</v>
      </c>
      <c r="AT198" s="195" t="s">
        <v>175</v>
      </c>
      <c r="AU198" s="195" t="s">
        <v>151</v>
      </c>
      <c r="AY198" s="15" t="s">
        <v>173</v>
      </c>
      <c r="BE198" s="196">
        <f>IF(N198="základná",J198,0)</f>
        <v>0</v>
      </c>
      <c r="BF198" s="196">
        <f>IF(N198="znížená",J198,0)</f>
        <v>0</v>
      </c>
      <c r="BG198" s="196">
        <f>IF(N198="zákl. prenesená",J198,0)</f>
        <v>0</v>
      </c>
      <c r="BH198" s="196">
        <f>IF(N198="zníž. prenesená",J198,0)</f>
        <v>0</v>
      </c>
      <c r="BI198" s="196">
        <f>IF(N198="nulová",J198,0)</f>
        <v>0</v>
      </c>
      <c r="BJ198" s="15" t="s">
        <v>151</v>
      </c>
      <c r="BK198" s="197">
        <f>ROUND(I198*H198,3)</f>
        <v>0</v>
      </c>
      <c r="BL198" s="15" t="s">
        <v>179</v>
      </c>
      <c r="BM198" s="195" t="s">
        <v>277</v>
      </c>
    </row>
    <row r="199" s="2" customFormat="1" ht="24.15" customHeight="1">
      <c r="A199" s="34"/>
      <c r="B199" s="148"/>
      <c r="C199" s="184" t="s">
        <v>278</v>
      </c>
      <c r="D199" s="184" t="s">
        <v>175</v>
      </c>
      <c r="E199" s="185" t="s">
        <v>279</v>
      </c>
      <c r="F199" s="186" t="s">
        <v>280</v>
      </c>
      <c r="G199" s="187" t="s">
        <v>200</v>
      </c>
      <c r="H199" s="188">
        <v>289.85899999999998</v>
      </c>
      <c r="I199" s="189"/>
      <c r="J199" s="188">
        <f>ROUND(I199*H199,3)</f>
        <v>0</v>
      </c>
      <c r="K199" s="190"/>
      <c r="L199" s="35"/>
      <c r="M199" s="191" t="s">
        <v>1</v>
      </c>
      <c r="N199" s="192" t="s">
        <v>40</v>
      </c>
      <c r="O199" s="73"/>
      <c r="P199" s="193">
        <f>O199*H199</f>
        <v>0</v>
      </c>
      <c r="Q199" s="193">
        <v>0.0030500000000000002</v>
      </c>
      <c r="R199" s="193">
        <f>Q199*H199</f>
        <v>0.88406994999999999</v>
      </c>
      <c r="S199" s="193">
        <v>0</v>
      </c>
      <c r="T199" s="19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5" t="s">
        <v>179</v>
      </c>
      <c r="AT199" s="195" t="s">
        <v>175</v>
      </c>
      <c r="AU199" s="195" t="s">
        <v>151</v>
      </c>
      <c r="AY199" s="15" t="s">
        <v>173</v>
      </c>
      <c r="BE199" s="196">
        <f>IF(N199="základná",J199,0)</f>
        <v>0</v>
      </c>
      <c r="BF199" s="196">
        <f>IF(N199="znížená",J199,0)</f>
        <v>0</v>
      </c>
      <c r="BG199" s="196">
        <f>IF(N199="zákl. prenesená",J199,0)</f>
        <v>0</v>
      </c>
      <c r="BH199" s="196">
        <f>IF(N199="zníž. prenesená",J199,0)</f>
        <v>0</v>
      </c>
      <c r="BI199" s="196">
        <f>IF(N199="nulová",J199,0)</f>
        <v>0</v>
      </c>
      <c r="BJ199" s="15" t="s">
        <v>151</v>
      </c>
      <c r="BK199" s="197">
        <f>ROUND(I199*H199,3)</f>
        <v>0</v>
      </c>
      <c r="BL199" s="15" t="s">
        <v>179</v>
      </c>
      <c r="BM199" s="195" t="s">
        <v>281</v>
      </c>
    </row>
    <row r="200" s="2" customFormat="1" ht="24.15" customHeight="1">
      <c r="A200" s="34"/>
      <c r="B200" s="148"/>
      <c r="C200" s="184" t="s">
        <v>282</v>
      </c>
      <c r="D200" s="184" t="s">
        <v>175</v>
      </c>
      <c r="E200" s="185" t="s">
        <v>283</v>
      </c>
      <c r="F200" s="186" t="s">
        <v>284</v>
      </c>
      <c r="G200" s="187" t="s">
        <v>200</v>
      </c>
      <c r="H200" s="188">
        <v>251.97900000000001</v>
      </c>
      <c r="I200" s="189"/>
      <c r="J200" s="188">
        <f>ROUND(I200*H200,3)</f>
        <v>0</v>
      </c>
      <c r="K200" s="190"/>
      <c r="L200" s="35"/>
      <c r="M200" s="191" t="s">
        <v>1</v>
      </c>
      <c r="N200" s="192" t="s">
        <v>40</v>
      </c>
      <c r="O200" s="73"/>
      <c r="P200" s="193">
        <f>O200*H200</f>
        <v>0</v>
      </c>
      <c r="Q200" s="193">
        <v>0.0226465</v>
      </c>
      <c r="R200" s="193">
        <f>Q200*H200</f>
        <v>5.7064424235000004</v>
      </c>
      <c r="S200" s="193">
        <v>0</v>
      </c>
      <c r="T200" s="19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5" t="s">
        <v>179</v>
      </c>
      <c r="AT200" s="195" t="s">
        <v>175</v>
      </c>
      <c r="AU200" s="195" t="s">
        <v>151</v>
      </c>
      <c r="AY200" s="15" t="s">
        <v>173</v>
      </c>
      <c r="BE200" s="196">
        <f>IF(N200="základná",J200,0)</f>
        <v>0</v>
      </c>
      <c r="BF200" s="196">
        <f>IF(N200="znížená",J200,0)</f>
        <v>0</v>
      </c>
      <c r="BG200" s="196">
        <f>IF(N200="zákl. prenesená",J200,0)</f>
        <v>0</v>
      </c>
      <c r="BH200" s="196">
        <f>IF(N200="zníž. prenesená",J200,0)</f>
        <v>0</v>
      </c>
      <c r="BI200" s="196">
        <f>IF(N200="nulová",J200,0)</f>
        <v>0</v>
      </c>
      <c r="BJ200" s="15" t="s">
        <v>151</v>
      </c>
      <c r="BK200" s="197">
        <f>ROUND(I200*H200,3)</f>
        <v>0</v>
      </c>
      <c r="BL200" s="15" t="s">
        <v>179</v>
      </c>
      <c r="BM200" s="195" t="s">
        <v>285</v>
      </c>
    </row>
    <row r="201" s="2" customFormat="1" ht="24.15" customHeight="1">
      <c r="A201" s="34"/>
      <c r="B201" s="148"/>
      <c r="C201" s="184" t="s">
        <v>286</v>
      </c>
      <c r="D201" s="184" t="s">
        <v>175</v>
      </c>
      <c r="E201" s="185" t="s">
        <v>287</v>
      </c>
      <c r="F201" s="186" t="s">
        <v>288</v>
      </c>
      <c r="G201" s="187" t="s">
        <v>200</v>
      </c>
      <c r="H201" s="188">
        <v>37.880000000000003</v>
      </c>
      <c r="I201" s="189"/>
      <c r="J201" s="188">
        <f>ROUND(I201*H201,3)</f>
        <v>0</v>
      </c>
      <c r="K201" s="190"/>
      <c r="L201" s="35"/>
      <c r="M201" s="191" t="s">
        <v>1</v>
      </c>
      <c r="N201" s="192" t="s">
        <v>40</v>
      </c>
      <c r="O201" s="73"/>
      <c r="P201" s="193">
        <f>O201*H201</f>
        <v>0</v>
      </c>
      <c r="Q201" s="193">
        <v>0.014007500000000001</v>
      </c>
      <c r="R201" s="193">
        <f>Q201*H201</f>
        <v>0.53060410000000002</v>
      </c>
      <c r="S201" s="193">
        <v>0</v>
      </c>
      <c r="T201" s="194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5" t="s">
        <v>179</v>
      </c>
      <c r="AT201" s="195" t="s">
        <v>175</v>
      </c>
      <c r="AU201" s="195" t="s">
        <v>151</v>
      </c>
      <c r="AY201" s="15" t="s">
        <v>173</v>
      </c>
      <c r="BE201" s="196">
        <f>IF(N201="základná",J201,0)</f>
        <v>0</v>
      </c>
      <c r="BF201" s="196">
        <f>IF(N201="znížená",J201,0)</f>
        <v>0</v>
      </c>
      <c r="BG201" s="196">
        <f>IF(N201="zákl. prenesená",J201,0)</f>
        <v>0</v>
      </c>
      <c r="BH201" s="196">
        <f>IF(N201="zníž. prenesená",J201,0)</f>
        <v>0</v>
      </c>
      <c r="BI201" s="196">
        <f>IF(N201="nulová",J201,0)</f>
        <v>0</v>
      </c>
      <c r="BJ201" s="15" t="s">
        <v>151</v>
      </c>
      <c r="BK201" s="197">
        <f>ROUND(I201*H201,3)</f>
        <v>0</v>
      </c>
      <c r="BL201" s="15" t="s">
        <v>179</v>
      </c>
      <c r="BM201" s="195" t="s">
        <v>289</v>
      </c>
    </row>
    <row r="202" s="2" customFormat="1" ht="24.15" customHeight="1">
      <c r="A202" s="34"/>
      <c r="B202" s="148"/>
      <c r="C202" s="184" t="s">
        <v>290</v>
      </c>
      <c r="D202" s="184" t="s">
        <v>175</v>
      </c>
      <c r="E202" s="185" t="s">
        <v>291</v>
      </c>
      <c r="F202" s="186" t="s">
        <v>292</v>
      </c>
      <c r="G202" s="187" t="s">
        <v>178</v>
      </c>
      <c r="H202" s="188">
        <v>22.018000000000001</v>
      </c>
      <c r="I202" s="189"/>
      <c r="J202" s="188">
        <f>ROUND(I202*H202,3)</f>
        <v>0</v>
      </c>
      <c r="K202" s="190"/>
      <c r="L202" s="35"/>
      <c r="M202" s="191" t="s">
        <v>1</v>
      </c>
      <c r="N202" s="192" t="s">
        <v>40</v>
      </c>
      <c r="O202" s="73"/>
      <c r="P202" s="193">
        <f>O202*H202</f>
        <v>0</v>
      </c>
      <c r="Q202" s="193">
        <v>2.38287</v>
      </c>
      <c r="R202" s="193">
        <f>Q202*H202</f>
        <v>52.466031660000006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179</v>
      </c>
      <c r="AT202" s="195" t="s">
        <v>175</v>
      </c>
      <c r="AU202" s="195" t="s">
        <v>151</v>
      </c>
      <c r="AY202" s="15" t="s">
        <v>173</v>
      </c>
      <c r="BE202" s="196">
        <f>IF(N202="základná",J202,0)</f>
        <v>0</v>
      </c>
      <c r="BF202" s="196">
        <f>IF(N202="znížená",J202,0)</f>
        <v>0</v>
      </c>
      <c r="BG202" s="196">
        <f>IF(N202="zákl. prenesená",J202,0)</f>
        <v>0</v>
      </c>
      <c r="BH202" s="196">
        <f>IF(N202="zníž. prenesená",J202,0)</f>
        <v>0</v>
      </c>
      <c r="BI202" s="196">
        <f>IF(N202="nulová",J202,0)</f>
        <v>0</v>
      </c>
      <c r="BJ202" s="15" t="s">
        <v>151</v>
      </c>
      <c r="BK202" s="197">
        <f>ROUND(I202*H202,3)</f>
        <v>0</v>
      </c>
      <c r="BL202" s="15" t="s">
        <v>179</v>
      </c>
      <c r="BM202" s="195" t="s">
        <v>293</v>
      </c>
    </row>
    <row r="203" s="2" customFormat="1" ht="14.4" customHeight="1">
      <c r="A203" s="34"/>
      <c r="B203" s="148"/>
      <c r="C203" s="184" t="s">
        <v>294</v>
      </c>
      <c r="D203" s="184" t="s">
        <v>175</v>
      </c>
      <c r="E203" s="185" t="s">
        <v>295</v>
      </c>
      <c r="F203" s="186" t="s">
        <v>296</v>
      </c>
      <c r="G203" s="187" t="s">
        <v>178</v>
      </c>
      <c r="H203" s="188">
        <v>55.045999999999999</v>
      </c>
      <c r="I203" s="189"/>
      <c r="J203" s="188">
        <f>ROUND(I203*H203,3)</f>
        <v>0</v>
      </c>
      <c r="K203" s="190"/>
      <c r="L203" s="35"/>
      <c r="M203" s="191" t="s">
        <v>1</v>
      </c>
      <c r="N203" s="192" t="s">
        <v>40</v>
      </c>
      <c r="O203" s="73"/>
      <c r="P203" s="193">
        <f>O203*H203</f>
        <v>0</v>
      </c>
      <c r="Q203" s="193">
        <v>1.837</v>
      </c>
      <c r="R203" s="193">
        <f>Q203*H203</f>
        <v>101.119502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179</v>
      </c>
      <c r="AT203" s="195" t="s">
        <v>175</v>
      </c>
      <c r="AU203" s="195" t="s">
        <v>151</v>
      </c>
      <c r="AY203" s="15" t="s">
        <v>173</v>
      </c>
      <c r="BE203" s="196">
        <f>IF(N203="základná",J203,0)</f>
        <v>0</v>
      </c>
      <c r="BF203" s="196">
        <f>IF(N203="znížená",J203,0)</f>
        <v>0</v>
      </c>
      <c r="BG203" s="196">
        <f>IF(N203="zákl. prenesená",J203,0)</f>
        <v>0</v>
      </c>
      <c r="BH203" s="196">
        <f>IF(N203="zníž. prenesená",J203,0)</f>
        <v>0</v>
      </c>
      <c r="BI203" s="196">
        <f>IF(N203="nulová",J203,0)</f>
        <v>0</v>
      </c>
      <c r="BJ203" s="15" t="s">
        <v>151</v>
      </c>
      <c r="BK203" s="197">
        <f>ROUND(I203*H203,3)</f>
        <v>0</v>
      </c>
      <c r="BL203" s="15" t="s">
        <v>179</v>
      </c>
      <c r="BM203" s="195" t="s">
        <v>297</v>
      </c>
    </row>
    <row r="204" s="12" customFormat="1" ht="22.8" customHeight="1">
      <c r="A204" s="12"/>
      <c r="B204" s="171"/>
      <c r="C204" s="12"/>
      <c r="D204" s="172" t="s">
        <v>73</v>
      </c>
      <c r="E204" s="182" t="s">
        <v>211</v>
      </c>
      <c r="F204" s="182" t="s">
        <v>298</v>
      </c>
      <c r="G204" s="12"/>
      <c r="H204" s="12"/>
      <c r="I204" s="174"/>
      <c r="J204" s="183">
        <f>BK204</f>
        <v>0</v>
      </c>
      <c r="K204" s="12"/>
      <c r="L204" s="171"/>
      <c r="M204" s="176"/>
      <c r="N204" s="177"/>
      <c r="O204" s="177"/>
      <c r="P204" s="178">
        <f>SUM(P205:P211)</f>
        <v>0</v>
      </c>
      <c r="Q204" s="177"/>
      <c r="R204" s="178">
        <f>SUM(R205:R211)</f>
        <v>10.182922790199999</v>
      </c>
      <c r="S204" s="177"/>
      <c r="T204" s="179">
        <f>SUM(T205:T211)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2" t="s">
        <v>82</v>
      </c>
      <c r="AT204" s="180" t="s">
        <v>73</v>
      </c>
      <c r="AU204" s="180" t="s">
        <v>82</v>
      </c>
      <c r="AY204" s="172" t="s">
        <v>173</v>
      </c>
      <c r="BK204" s="181">
        <f>SUM(BK205:BK211)</f>
        <v>0</v>
      </c>
    </row>
    <row r="205" s="2" customFormat="1" ht="24.15" customHeight="1">
      <c r="A205" s="34"/>
      <c r="B205" s="148"/>
      <c r="C205" s="184" t="s">
        <v>299</v>
      </c>
      <c r="D205" s="184" t="s">
        <v>175</v>
      </c>
      <c r="E205" s="185" t="s">
        <v>300</v>
      </c>
      <c r="F205" s="186" t="s">
        <v>301</v>
      </c>
      <c r="G205" s="187" t="s">
        <v>200</v>
      </c>
      <c r="H205" s="188">
        <v>491.39999999999998</v>
      </c>
      <c r="I205" s="189"/>
      <c r="J205" s="188">
        <f>ROUND(I205*H205,3)</f>
        <v>0</v>
      </c>
      <c r="K205" s="190"/>
      <c r="L205" s="35"/>
      <c r="M205" s="191" t="s">
        <v>1</v>
      </c>
      <c r="N205" s="192" t="s">
        <v>40</v>
      </c>
      <c r="O205" s="73"/>
      <c r="P205" s="193">
        <f>O205*H205</f>
        <v>0</v>
      </c>
      <c r="Q205" s="193">
        <v>5.7000000000000005E-07</v>
      </c>
      <c r="R205" s="193">
        <f>Q205*H205</f>
        <v>0.000280098</v>
      </c>
      <c r="S205" s="193">
        <v>0</v>
      </c>
      <c r="T205" s="194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5" t="s">
        <v>179</v>
      </c>
      <c r="AT205" s="195" t="s">
        <v>175</v>
      </c>
      <c r="AU205" s="195" t="s">
        <v>151</v>
      </c>
      <c r="AY205" s="15" t="s">
        <v>173</v>
      </c>
      <c r="BE205" s="196">
        <f>IF(N205="základná",J205,0)</f>
        <v>0</v>
      </c>
      <c r="BF205" s="196">
        <f>IF(N205="znížená",J205,0)</f>
        <v>0</v>
      </c>
      <c r="BG205" s="196">
        <f>IF(N205="zákl. prenesená",J205,0)</f>
        <v>0</v>
      </c>
      <c r="BH205" s="196">
        <f>IF(N205="zníž. prenesená",J205,0)</f>
        <v>0</v>
      </c>
      <c r="BI205" s="196">
        <f>IF(N205="nulová",J205,0)</f>
        <v>0</v>
      </c>
      <c r="BJ205" s="15" t="s">
        <v>151</v>
      </c>
      <c r="BK205" s="197">
        <f>ROUND(I205*H205,3)</f>
        <v>0</v>
      </c>
      <c r="BL205" s="15" t="s">
        <v>179</v>
      </c>
      <c r="BM205" s="195" t="s">
        <v>302</v>
      </c>
    </row>
    <row r="206" s="2" customFormat="1" ht="24.15" customHeight="1">
      <c r="A206" s="34"/>
      <c r="B206" s="148"/>
      <c r="C206" s="184" t="s">
        <v>303</v>
      </c>
      <c r="D206" s="184" t="s">
        <v>175</v>
      </c>
      <c r="E206" s="185" t="s">
        <v>304</v>
      </c>
      <c r="F206" s="186" t="s">
        <v>305</v>
      </c>
      <c r="G206" s="187" t="s">
        <v>200</v>
      </c>
      <c r="H206" s="188">
        <v>491.39999999999998</v>
      </c>
      <c r="I206" s="189"/>
      <c r="J206" s="188">
        <f>ROUND(I206*H206,3)</f>
        <v>0</v>
      </c>
      <c r="K206" s="190"/>
      <c r="L206" s="35"/>
      <c r="M206" s="191" t="s">
        <v>1</v>
      </c>
      <c r="N206" s="192" t="s">
        <v>40</v>
      </c>
      <c r="O206" s="73"/>
      <c r="P206" s="193">
        <f>O206*H206</f>
        <v>0</v>
      </c>
      <c r="Q206" s="193">
        <v>0.020133373</v>
      </c>
      <c r="R206" s="193">
        <f>Q206*H206</f>
        <v>9.8935394921999986</v>
      </c>
      <c r="S206" s="193">
        <v>0</v>
      </c>
      <c r="T206" s="19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5" t="s">
        <v>179</v>
      </c>
      <c r="AT206" s="195" t="s">
        <v>175</v>
      </c>
      <c r="AU206" s="195" t="s">
        <v>151</v>
      </c>
      <c r="AY206" s="15" t="s">
        <v>173</v>
      </c>
      <c r="BE206" s="196">
        <f>IF(N206="základná",J206,0)</f>
        <v>0</v>
      </c>
      <c r="BF206" s="196">
        <f>IF(N206="znížená",J206,0)</f>
        <v>0</v>
      </c>
      <c r="BG206" s="196">
        <f>IF(N206="zákl. prenesená",J206,0)</f>
        <v>0</v>
      </c>
      <c r="BH206" s="196">
        <f>IF(N206="zníž. prenesená",J206,0)</f>
        <v>0</v>
      </c>
      <c r="BI206" s="196">
        <f>IF(N206="nulová",J206,0)</f>
        <v>0</v>
      </c>
      <c r="BJ206" s="15" t="s">
        <v>151</v>
      </c>
      <c r="BK206" s="197">
        <f>ROUND(I206*H206,3)</f>
        <v>0</v>
      </c>
      <c r="BL206" s="15" t="s">
        <v>179</v>
      </c>
      <c r="BM206" s="195" t="s">
        <v>306</v>
      </c>
    </row>
    <row r="207" s="2" customFormat="1" ht="24.15" customHeight="1">
      <c r="A207" s="34"/>
      <c r="B207" s="148"/>
      <c r="C207" s="184" t="s">
        <v>307</v>
      </c>
      <c r="D207" s="184" t="s">
        <v>175</v>
      </c>
      <c r="E207" s="185" t="s">
        <v>308</v>
      </c>
      <c r="F207" s="186" t="s">
        <v>309</v>
      </c>
      <c r="G207" s="187" t="s">
        <v>200</v>
      </c>
      <c r="H207" s="188">
        <v>491.39999999999998</v>
      </c>
      <c r="I207" s="189"/>
      <c r="J207" s="188">
        <f>ROUND(I207*H207,3)</f>
        <v>0</v>
      </c>
      <c r="K207" s="190"/>
      <c r="L207" s="35"/>
      <c r="M207" s="191" t="s">
        <v>1</v>
      </c>
      <c r="N207" s="192" t="s">
        <v>40</v>
      </c>
      <c r="O207" s="73"/>
      <c r="P207" s="193">
        <f>O207*H207</f>
        <v>0</v>
      </c>
      <c r="Q207" s="193">
        <v>0</v>
      </c>
      <c r="R207" s="193">
        <f>Q207*H207</f>
        <v>0</v>
      </c>
      <c r="S207" s="193">
        <v>0</v>
      </c>
      <c r="T207" s="19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5" t="s">
        <v>179</v>
      </c>
      <c r="AT207" s="195" t="s">
        <v>175</v>
      </c>
      <c r="AU207" s="195" t="s">
        <v>151</v>
      </c>
      <c r="AY207" s="15" t="s">
        <v>173</v>
      </c>
      <c r="BE207" s="196">
        <f>IF(N207="základná",J207,0)</f>
        <v>0</v>
      </c>
      <c r="BF207" s="196">
        <f>IF(N207="znížená",J207,0)</f>
        <v>0</v>
      </c>
      <c r="BG207" s="196">
        <f>IF(N207="zákl. prenesená",J207,0)</f>
        <v>0</v>
      </c>
      <c r="BH207" s="196">
        <f>IF(N207="zníž. prenesená",J207,0)</f>
        <v>0</v>
      </c>
      <c r="BI207" s="196">
        <f>IF(N207="nulová",J207,0)</f>
        <v>0</v>
      </c>
      <c r="BJ207" s="15" t="s">
        <v>151</v>
      </c>
      <c r="BK207" s="197">
        <f>ROUND(I207*H207,3)</f>
        <v>0</v>
      </c>
      <c r="BL207" s="15" t="s">
        <v>179</v>
      </c>
      <c r="BM207" s="195" t="s">
        <v>310</v>
      </c>
    </row>
    <row r="208" s="2" customFormat="1" ht="14.4" customHeight="1">
      <c r="A208" s="34"/>
      <c r="B208" s="148"/>
      <c r="C208" s="184" t="s">
        <v>311</v>
      </c>
      <c r="D208" s="184" t="s">
        <v>175</v>
      </c>
      <c r="E208" s="185" t="s">
        <v>312</v>
      </c>
      <c r="F208" s="186" t="s">
        <v>313</v>
      </c>
      <c r="G208" s="187" t="s">
        <v>314</v>
      </c>
      <c r="H208" s="188">
        <v>112</v>
      </c>
      <c r="I208" s="189"/>
      <c r="J208" s="188">
        <f>ROUND(I208*H208,3)</f>
        <v>0</v>
      </c>
      <c r="K208" s="190"/>
      <c r="L208" s="35"/>
      <c r="M208" s="191" t="s">
        <v>1</v>
      </c>
      <c r="N208" s="192" t="s">
        <v>40</v>
      </c>
      <c r="O208" s="73"/>
      <c r="P208" s="193">
        <f>O208*H208</f>
        <v>0</v>
      </c>
      <c r="Q208" s="193">
        <v>0</v>
      </c>
      <c r="R208" s="193">
        <f>Q208*H208</f>
        <v>0</v>
      </c>
      <c r="S208" s="193">
        <v>0</v>
      </c>
      <c r="T208" s="194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5" t="s">
        <v>179</v>
      </c>
      <c r="AT208" s="195" t="s">
        <v>175</v>
      </c>
      <c r="AU208" s="195" t="s">
        <v>151</v>
      </c>
      <c r="AY208" s="15" t="s">
        <v>173</v>
      </c>
      <c r="BE208" s="196">
        <f>IF(N208="základná",J208,0)</f>
        <v>0</v>
      </c>
      <c r="BF208" s="196">
        <f>IF(N208="znížená",J208,0)</f>
        <v>0</v>
      </c>
      <c r="BG208" s="196">
        <f>IF(N208="zákl. prenesená",J208,0)</f>
        <v>0</v>
      </c>
      <c r="BH208" s="196">
        <f>IF(N208="zníž. prenesená",J208,0)</f>
        <v>0</v>
      </c>
      <c r="BI208" s="196">
        <f>IF(N208="nulová",J208,0)</f>
        <v>0</v>
      </c>
      <c r="BJ208" s="15" t="s">
        <v>151</v>
      </c>
      <c r="BK208" s="197">
        <f>ROUND(I208*H208,3)</f>
        <v>0</v>
      </c>
      <c r="BL208" s="15" t="s">
        <v>179</v>
      </c>
      <c r="BM208" s="195" t="s">
        <v>315</v>
      </c>
    </row>
    <row r="209" s="2" customFormat="1" ht="24.15" customHeight="1">
      <c r="A209" s="34"/>
      <c r="B209" s="148"/>
      <c r="C209" s="184" t="s">
        <v>316</v>
      </c>
      <c r="D209" s="184" t="s">
        <v>175</v>
      </c>
      <c r="E209" s="185" t="s">
        <v>317</v>
      </c>
      <c r="F209" s="186" t="s">
        <v>318</v>
      </c>
      <c r="G209" s="187" t="s">
        <v>314</v>
      </c>
      <c r="H209" s="188">
        <v>25.199999999999999</v>
      </c>
      <c r="I209" s="189"/>
      <c r="J209" s="188">
        <f>ROUND(I209*H209,3)</f>
        <v>0</v>
      </c>
      <c r="K209" s="190"/>
      <c r="L209" s="35"/>
      <c r="M209" s="191" t="s">
        <v>1</v>
      </c>
      <c r="N209" s="192" t="s">
        <v>40</v>
      </c>
      <c r="O209" s="73"/>
      <c r="P209" s="193">
        <f>O209*H209</f>
        <v>0</v>
      </c>
      <c r="Q209" s="193">
        <v>0.00088999999999999995</v>
      </c>
      <c r="R209" s="193">
        <f>Q209*H209</f>
        <v>0.022427999999999997</v>
      </c>
      <c r="S209" s="193">
        <v>0</v>
      </c>
      <c r="T209" s="194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5" t="s">
        <v>179</v>
      </c>
      <c r="AT209" s="195" t="s">
        <v>175</v>
      </c>
      <c r="AU209" s="195" t="s">
        <v>151</v>
      </c>
      <c r="AY209" s="15" t="s">
        <v>173</v>
      </c>
      <c r="BE209" s="196">
        <f>IF(N209="základná",J209,0)</f>
        <v>0</v>
      </c>
      <c r="BF209" s="196">
        <f>IF(N209="znížená",J209,0)</f>
        <v>0</v>
      </c>
      <c r="BG209" s="196">
        <f>IF(N209="zákl. prenesená",J209,0)</f>
        <v>0</v>
      </c>
      <c r="BH209" s="196">
        <f>IF(N209="zníž. prenesená",J209,0)</f>
        <v>0</v>
      </c>
      <c r="BI209" s="196">
        <f>IF(N209="nulová",J209,0)</f>
        <v>0</v>
      </c>
      <c r="BJ209" s="15" t="s">
        <v>151</v>
      </c>
      <c r="BK209" s="197">
        <f>ROUND(I209*H209,3)</f>
        <v>0</v>
      </c>
      <c r="BL209" s="15" t="s">
        <v>179</v>
      </c>
      <c r="BM209" s="195" t="s">
        <v>319</v>
      </c>
    </row>
    <row r="210" s="2" customFormat="1" ht="37.8" customHeight="1">
      <c r="A210" s="34"/>
      <c r="B210" s="148"/>
      <c r="C210" s="184" t="s">
        <v>320</v>
      </c>
      <c r="D210" s="184" t="s">
        <v>175</v>
      </c>
      <c r="E210" s="185" t="s">
        <v>321</v>
      </c>
      <c r="F210" s="186" t="s">
        <v>322</v>
      </c>
      <c r="G210" s="187" t="s">
        <v>314</v>
      </c>
      <c r="H210" s="188">
        <v>151.52000000000001</v>
      </c>
      <c r="I210" s="189"/>
      <c r="J210" s="188">
        <f>ROUND(I210*H210,3)</f>
        <v>0</v>
      </c>
      <c r="K210" s="190"/>
      <c r="L210" s="35"/>
      <c r="M210" s="191" t="s">
        <v>1</v>
      </c>
      <c r="N210" s="192" t="s">
        <v>40</v>
      </c>
      <c r="O210" s="73"/>
      <c r="P210" s="193">
        <f>O210*H210</f>
        <v>0</v>
      </c>
      <c r="Q210" s="193">
        <v>0.00087000000000000001</v>
      </c>
      <c r="R210" s="193">
        <f>Q210*H210</f>
        <v>0.13182240000000001</v>
      </c>
      <c r="S210" s="193">
        <v>0</v>
      </c>
      <c r="T210" s="194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5" t="s">
        <v>179</v>
      </c>
      <c r="AT210" s="195" t="s">
        <v>175</v>
      </c>
      <c r="AU210" s="195" t="s">
        <v>151</v>
      </c>
      <c r="AY210" s="15" t="s">
        <v>173</v>
      </c>
      <c r="BE210" s="196">
        <f>IF(N210="základná",J210,0)</f>
        <v>0</v>
      </c>
      <c r="BF210" s="196">
        <f>IF(N210="znížená",J210,0)</f>
        <v>0</v>
      </c>
      <c r="BG210" s="196">
        <f>IF(N210="zákl. prenesená",J210,0)</f>
        <v>0</v>
      </c>
      <c r="BH210" s="196">
        <f>IF(N210="zníž. prenesená",J210,0)</f>
        <v>0</v>
      </c>
      <c r="BI210" s="196">
        <f>IF(N210="nulová",J210,0)</f>
        <v>0</v>
      </c>
      <c r="BJ210" s="15" t="s">
        <v>151</v>
      </c>
      <c r="BK210" s="197">
        <f>ROUND(I210*H210,3)</f>
        <v>0</v>
      </c>
      <c r="BL210" s="15" t="s">
        <v>179</v>
      </c>
      <c r="BM210" s="195" t="s">
        <v>323</v>
      </c>
    </row>
    <row r="211" s="2" customFormat="1" ht="24.15" customHeight="1">
      <c r="A211" s="34"/>
      <c r="B211" s="148"/>
      <c r="C211" s="184" t="s">
        <v>324</v>
      </c>
      <c r="D211" s="184" t="s">
        <v>175</v>
      </c>
      <c r="E211" s="185" t="s">
        <v>325</v>
      </c>
      <c r="F211" s="186" t="s">
        <v>326</v>
      </c>
      <c r="G211" s="187" t="s">
        <v>314</v>
      </c>
      <c r="H211" s="188">
        <v>151.52000000000001</v>
      </c>
      <c r="I211" s="189"/>
      <c r="J211" s="188">
        <f>ROUND(I211*H211,3)</f>
        <v>0</v>
      </c>
      <c r="K211" s="190"/>
      <c r="L211" s="35"/>
      <c r="M211" s="191" t="s">
        <v>1</v>
      </c>
      <c r="N211" s="192" t="s">
        <v>40</v>
      </c>
      <c r="O211" s="73"/>
      <c r="P211" s="193">
        <f>O211*H211</f>
        <v>0</v>
      </c>
      <c r="Q211" s="193">
        <v>0.00088999999999999995</v>
      </c>
      <c r="R211" s="193">
        <f>Q211*H211</f>
        <v>0.1348528</v>
      </c>
      <c r="S211" s="193">
        <v>0</v>
      </c>
      <c r="T211" s="194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5" t="s">
        <v>179</v>
      </c>
      <c r="AT211" s="195" t="s">
        <v>175</v>
      </c>
      <c r="AU211" s="195" t="s">
        <v>151</v>
      </c>
      <c r="AY211" s="15" t="s">
        <v>173</v>
      </c>
      <c r="BE211" s="196">
        <f>IF(N211="základná",J211,0)</f>
        <v>0</v>
      </c>
      <c r="BF211" s="196">
        <f>IF(N211="znížená",J211,0)</f>
        <v>0</v>
      </c>
      <c r="BG211" s="196">
        <f>IF(N211="zákl. prenesená",J211,0)</f>
        <v>0</v>
      </c>
      <c r="BH211" s="196">
        <f>IF(N211="zníž. prenesená",J211,0)</f>
        <v>0</v>
      </c>
      <c r="BI211" s="196">
        <f>IF(N211="nulová",J211,0)</f>
        <v>0</v>
      </c>
      <c r="BJ211" s="15" t="s">
        <v>151</v>
      </c>
      <c r="BK211" s="197">
        <f>ROUND(I211*H211,3)</f>
        <v>0</v>
      </c>
      <c r="BL211" s="15" t="s">
        <v>179</v>
      </c>
      <c r="BM211" s="195" t="s">
        <v>327</v>
      </c>
    </row>
    <row r="212" s="12" customFormat="1" ht="22.8" customHeight="1">
      <c r="A212" s="12"/>
      <c r="B212" s="171"/>
      <c r="C212" s="12"/>
      <c r="D212" s="172" t="s">
        <v>73</v>
      </c>
      <c r="E212" s="182" t="s">
        <v>328</v>
      </c>
      <c r="F212" s="182" t="s">
        <v>329</v>
      </c>
      <c r="G212" s="12"/>
      <c r="H212" s="12"/>
      <c r="I212" s="174"/>
      <c r="J212" s="183">
        <f>BK212</f>
        <v>0</v>
      </c>
      <c r="K212" s="12"/>
      <c r="L212" s="171"/>
      <c r="M212" s="176"/>
      <c r="N212" s="177"/>
      <c r="O212" s="177"/>
      <c r="P212" s="178">
        <f>P213</f>
        <v>0</v>
      </c>
      <c r="Q212" s="177"/>
      <c r="R212" s="178">
        <f>R213</f>
        <v>0</v>
      </c>
      <c r="S212" s="177"/>
      <c r="T212" s="179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72" t="s">
        <v>82</v>
      </c>
      <c r="AT212" s="180" t="s">
        <v>73</v>
      </c>
      <c r="AU212" s="180" t="s">
        <v>82</v>
      </c>
      <c r="AY212" s="172" t="s">
        <v>173</v>
      </c>
      <c r="BK212" s="181">
        <f>BK213</f>
        <v>0</v>
      </c>
    </row>
    <row r="213" s="2" customFormat="1" ht="24.15" customHeight="1">
      <c r="A213" s="34"/>
      <c r="B213" s="148"/>
      <c r="C213" s="184" t="s">
        <v>330</v>
      </c>
      <c r="D213" s="184" t="s">
        <v>175</v>
      </c>
      <c r="E213" s="185" t="s">
        <v>331</v>
      </c>
      <c r="F213" s="186" t="s">
        <v>332</v>
      </c>
      <c r="G213" s="187" t="s">
        <v>247</v>
      </c>
      <c r="H213" s="188">
        <v>478.52600000000001</v>
      </c>
      <c r="I213" s="189"/>
      <c r="J213" s="188">
        <f>ROUND(I213*H213,3)</f>
        <v>0</v>
      </c>
      <c r="K213" s="190"/>
      <c r="L213" s="35"/>
      <c r="M213" s="191" t="s">
        <v>1</v>
      </c>
      <c r="N213" s="192" t="s">
        <v>40</v>
      </c>
      <c r="O213" s="73"/>
      <c r="P213" s="193">
        <f>O213*H213</f>
        <v>0</v>
      </c>
      <c r="Q213" s="193">
        <v>0</v>
      </c>
      <c r="R213" s="193">
        <f>Q213*H213</f>
        <v>0</v>
      </c>
      <c r="S213" s="193">
        <v>0</v>
      </c>
      <c r="T213" s="194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179</v>
      </c>
      <c r="AT213" s="195" t="s">
        <v>175</v>
      </c>
      <c r="AU213" s="195" t="s">
        <v>151</v>
      </c>
      <c r="AY213" s="15" t="s">
        <v>173</v>
      </c>
      <c r="BE213" s="196">
        <f>IF(N213="základná",J213,0)</f>
        <v>0</v>
      </c>
      <c r="BF213" s="196">
        <f>IF(N213="znížená",J213,0)</f>
        <v>0</v>
      </c>
      <c r="BG213" s="196">
        <f>IF(N213="zákl. prenesená",J213,0)</f>
        <v>0</v>
      </c>
      <c r="BH213" s="196">
        <f>IF(N213="zníž. prenesená",J213,0)</f>
        <v>0</v>
      </c>
      <c r="BI213" s="196">
        <f>IF(N213="nulová",J213,0)</f>
        <v>0</v>
      </c>
      <c r="BJ213" s="15" t="s">
        <v>151</v>
      </c>
      <c r="BK213" s="197">
        <f>ROUND(I213*H213,3)</f>
        <v>0</v>
      </c>
      <c r="BL213" s="15" t="s">
        <v>179</v>
      </c>
      <c r="BM213" s="195" t="s">
        <v>333</v>
      </c>
    </row>
    <row r="214" s="12" customFormat="1" ht="25.92" customHeight="1">
      <c r="A214" s="12"/>
      <c r="B214" s="171"/>
      <c r="C214" s="12"/>
      <c r="D214" s="172" t="s">
        <v>73</v>
      </c>
      <c r="E214" s="173" t="s">
        <v>334</v>
      </c>
      <c r="F214" s="173" t="s">
        <v>335</v>
      </c>
      <c r="G214" s="12"/>
      <c r="H214" s="12"/>
      <c r="I214" s="174"/>
      <c r="J214" s="175">
        <f>BK214</f>
        <v>0</v>
      </c>
      <c r="K214" s="12"/>
      <c r="L214" s="171"/>
      <c r="M214" s="176"/>
      <c r="N214" s="177"/>
      <c r="O214" s="177"/>
      <c r="P214" s="178">
        <f>P215+P224+P254+P272+P310+P323+P368+P376+P412+P422+P462+P497+P507+P511+P527+P529+P544+P559+P564+P570+P574+P582+P586</f>
        <v>0</v>
      </c>
      <c r="Q214" s="177"/>
      <c r="R214" s="178">
        <f>R215+R224+R254+R272+R310+R323+R368+R376+R412+R422+R462+R497+R507+R511+R527+R529+R544+R559+R564+R570+R574+R582+R586</f>
        <v>77.590857120388009</v>
      </c>
      <c r="S214" s="177"/>
      <c r="T214" s="179">
        <f>T215+T224+T254+T272+T310+T323+T368+T376+T412+T422+T462+T497+T507+T511+T527+T529+T544+T559+T564+T570+T574+T582+T586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2" t="s">
        <v>151</v>
      </c>
      <c r="AT214" s="180" t="s">
        <v>73</v>
      </c>
      <c r="AU214" s="180" t="s">
        <v>74</v>
      </c>
      <c r="AY214" s="172" t="s">
        <v>173</v>
      </c>
      <c r="BK214" s="181">
        <f>BK215+BK224+BK254+BK272+BK310+BK323+BK368+BK376+BK412+BK422+BK462+BK497+BK507+BK511+BK527+BK529+BK544+BK559+BK564+BK570+BK574+BK582+BK586</f>
        <v>0</v>
      </c>
    </row>
    <row r="215" s="12" customFormat="1" ht="22.8" customHeight="1">
      <c r="A215" s="12"/>
      <c r="B215" s="171"/>
      <c r="C215" s="12"/>
      <c r="D215" s="172" t="s">
        <v>73</v>
      </c>
      <c r="E215" s="182" t="s">
        <v>336</v>
      </c>
      <c r="F215" s="182" t="s">
        <v>337</v>
      </c>
      <c r="G215" s="12"/>
      <c r="H215" s="12"/>
      <c r="I215" s="174"/>
      <c r="J215" s="183">
        <f>BK215</f>
        <v>0</v>
      </c>
      <c r="K215" s="12"/>
      <c r="L215" s="171"/>
      <c r="M215" s="176"/>
      <c r="N215" s="177"/>
      <c r="O215" s="177"/>
      <c r="P215" s="178">
        <f>SUM(P216:P223)</f>
        <v>0</v>
      </c>
      <c r="Q215" s="177"/>
      <c r="R215" s="178">
        <f>SUM(R216:R223)</f>
        <v>1.00198379584</v>
      </c>
      <c r="S215" s="177"/>
      <c r="T215" s="179">
        <f>SUM(T216:T223)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72" t="s">
        <v>151</v>
      </c>
      <c r="AT215" s="180" t="s">
        <v>73</v>
      </c>
      <c r="AU215" s="180" t="s">
        <v>82</v>
      </c>
      <c r="AY215" s="172" t="s">
        <v>173</v>
      </c>
      <c r="BK215" s="181">
        <f>SUM(BK216:BK223)</f>
        <v>0</v>
      </c>
    </row>
    <row r="216" s="2" customFormat="1" ht="24.15" customHeight="1">
      <c r="A216" s="34"/>
      <c r="B216" s="148"/>
      <c r="C216" s="184" t="s">
        <v>338</v>
      </c>
      <c r="D216" s="184" t="s">
        <v>175</v>
      </c>
      <c r="E216" s="185" t="s">
        <v>339</v>
      </c>
      <c r="F216" s="186" t="s">
        <v>340</v>
      </c>
      <c r="G216" s="187" t="s">
        <v>200</v>
      </c>
      <c r="H216" s="188">
        <v>48.630000000000003</v>
      </c>
      <c r="I216" s="189"/>
      <c r="J216" s="188">
        <f>ROUND(I216*H216,3)</f>
        <v>0</v>
      </c>
      <c r="K216" s="190"/>
      <c r="L216" s="35"/>
      <c r="M216" s="191" t="s">
        <v>1</v>
      </c>
      <c r="N216" s="192" t="s">
        <v>40</v>
      </c>
      <c r="O216" s="73"/>
      <c r="P216" s="193">
        <f>O216*H216</f>
        <v>0</v>
      </c>
      <c r="Q216" s="193">
        <v>0</v>
      </c>
      <c r="R216" s="193">
        <f>Q216*H216</f>
        <v>0</v>
      </c>
      <c r="S216" s="193">
        <v>0</v>
      </c>
      <c r="T216" s="194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5" t="s">
        <v>240</v>
      </c>
      <c r="AT216" s="195" t="s">
        <v>175</v>
      </c>
      <c r="AU216" s="195" t="s">
        <v>151</v>
      </c>
      <c r="AY216" s="15" t="s">
        <v>173</v>
      </c>
      <c r="BE216" s="196">
        <f>IF(N216="základná",J216,0)</f>
        <v>0</v>
      </c>
      <c r="BF216" s="196">
        <f>IF(N216="znížená",J216,0)</f>
        <v>0</v>
      </c>
      <c r="BG216" s="196">
        <f>IF(N216="zákl. prenesená",J216,0)</f>
        <v>0</v>
      </c>
      <c r="BH216" s="196">
        <f>IF(N216="zníž. prenesená",J216,0)</f>
        <v>0</v>
      </c>
      <c r="BI216" s="196">
        <f>IF(N216="nulová",J216,0)</f>
        <v>0</v>
      </c>
      <c r="BJ216" s="15" t="s">
        <v>151</v>
      </c>
      <c r="BK216" s="197">
        <f>ROUND(I216*H216,3)</f>
        <v>0</v>
      </c>
      <c r="BL216" s="15" t="s">
        <v>240</v>
      </c>
      <c r="BM216" s="195" t="s">
        <v>341</v>
      </c>
    </row>
    <row r="217" s="2" customFormat="1" ht="14.4" customHeight="1">
      <c r="A217" s="34"/>
      <c r="B217" s="148"/>
      <c r="C217" s="198" t="s">
        <v>342</v>
      </c>
      <c r="D217" s="198" t="s">
        <v>197</v>
      </c>
      <c r="E217" s="199" t="s">
        <v>343</v>
      </c>
      <c r="F217" s="200" t="s">
        <v>344</v>
      </c>
      <c r="G217" s="201" t="s">
        <v>345</v>
      </c>
      <c r="H217" s="202">
        <v>87.534000000000006</v>
      </c>
      <c r="I217" s="203"/>
      <c r="J217" s="202">
        <f>ROUND(I217*H217,3)</f>
        <v>0</v>
      </c>
      <c r="K217" s="204"/>
      <c r="L217" s="205"/>
      <c r="M217" s="206" t="s">
        <v>1</v>
      </c>
      <c r="N217" s="207" t="s">
        <v>40</v>
      </c>
      <c r="O217" s="73"/>
      <c r="P217" s="193">
        <f>O217*H217</f>
        <v>0</v>
      </c>
      <c r="Q217" s="193">
        <v>0.001</v>
      </c>
      <c r="R217" s="193">
        <f>Q217*H217</f>
        <v>0.087534000000000015</v>
      </c>
      <c r="S217" s="193">
        <v>0</v>
      </c>
      <c r="T217" s="194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5" t="s">
        <v>307</v>
      </c>
      <c r="AT217" s="195" t="s">
        <v>197</v>
      </c>
      <c r="AU217" s="195" t="s">
        <v>151</v>
      </c>
      <c r="AY217" s="15" t="s">
        <v>173</v>
      </c>
      <c r="BE217" s="196">
        <f>IF(N217="základná",J217,0)</f>
        <v>0</v>
      </c>
      <c r="BF217" s="196">
        <f>IF(N217="znížená",J217,0)</f>
        <v>0</v>
      </c>
      <c r="BG217" s="196">
        <f>IF(N217="zákl. prenesená",J217,0)</f>
        <v>0</v>
      </c>
      <c r="BH217" s="196">
        <f>IF(N217="zníž. prenesená",J217,0)</f>
        <v>0</v>
      </c>
      <c r="BI217" s="196">
        <f>IF(N217="nulová",J217,0)</f>
        <v>0</v>
      </c>
      <c r="BJ217" s="15" t="s">
        <v>151</v>
      </c>
      <c r="BK217" s="197">
        <f>ROUND(I217*H217,3)</f>
        <v>0</v>
      </c>
      <c r="BL217" s="15" t="s">
        <v>240</v>
      </c>
      <c r="BM217" s="195" t="s">
        <v>346</v>
      </c>
    </row>
    <row r="218" s="2" customFormat="1" ht="24.15" customHeight="1">
      <c r="A218" s="34"/>
      <c r="B218" s="148"/>
      <c r="C218" s="184" t="s">
        <v>347</v>
      </c>
      <c r="D218" s="184" t="s">
        <v>175</v>
      </c>
      <c r="E218" s="185" t="s">
        <v>348</v>
      </c>
      <c r="F218" s="186" t="s">
        <v>349</v>
      </c>
      <c r="G218" s="187" t="s">
        <v>200</v>
      </c>
      <c r="H218" s="188">
        <v>148.52000000000001</v>
      </c>
      <c r="I218" s="189"/>
      <c r="J218" s="188">
        <f>ROUND(I218*H218,3)</f>
        <v>0</v>
      </c>
      <c r="K218" s="190"/>
      <c r="L218" s="35"/>
      <c r="M218" s="191" t="s">
        <v>1</v>
      </c>
      <c r="N218" s="192" t="s">
        <v>40</v>
      </c>
      <c r="O218" s="73"/>
      <c r="P218" s="193">
        <f>O218*H218</f>
        <v>0</v>
      </c>
      <c r="Q218" s="193">
        <v>0.00017419199999999999</v>
      </c>
      <c r="R218" s="193">
        <f>Q218*H218</f>
        <v>0.025870995840000001</v>
      </c>
      <c r="S218" s="193">
        <v>0</v>
      </c>
      <c r="T218" s="194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5" t="s">
        <v>240</v>
      </c>
      <c r="AT218" s="195" t="s">
        <v>175</v>
      </c>
      <c r="AU218" s="195" t="s">
        <v>151</v>
      </c>
      <c r="AY218" s="15" t="s">
        <v>173</v>
      </c>
      <c r="BE218" s="196">
        <f>IF(N218="základná",J218,0)</f>
        <v>0</v>
      </c>
      <c r="BF218" s="196">
        <f>IF(N218="znížená",J218,0)</f>
        <v>0</v>
      </c>
      <c r="BG218" s="196">
        <f>IF(N218="zákl. prenesená",J218,0)</f>
        <v>0</v>
      </c>
      <c r="BH218" s="196">
        <f>IF(N218="zníž. prenesená",J218,0)</f>
        <v>0</v>
      </c>
      <c r="BI218" s="196">
        <f>IF(N218="nulová",J218,0)</f>
        <v>0</v>
      </c>
      <c r="BJ218" s="15" t="s">
        <v>151</v>
      </c>
      <c r="BK218" s="197">
        <f>ROUND(I218*H218,3)</f>
        <v>0</v>
      </c>
      <c r="BL218" s="15" t="s">
        <v>240</v>
      </c>
      <c r="BM218" s="195" t="s">
        <v>350</v>
      </c>
    </row>
    <row r="219" s="2" customFormat="1" ht="14.4" customHeight="1">
      <c r="A219" s="34"/>
      <c r="B219" s="148"/>
      <c r="C219" s="198" t="s">
        <v>351</v>
      </c>
      <c r="D219" s="198" t="s">
        <v>197</v>
      </c>
      <c r="E219" s="199" t="s">
        <v>343</v>
      </c>
      <c r="F219" s="200" t="s">
        <v>344</v>
      </c>
      <c r="G219" s="201" t="s">
        <v>345</v>
      </c>
      <c r="H219" s="202">
        <v>297.04000000000002</v>
      </c>
      <c r="I219" s="203"/>
      <c r="J219" s="202">
        <f>ROUND(I219*H219,3)</f>
        <v>0</v>
      </c>
      <c r="K219" s="204"/>
      <c r="L219" s="205"/>
      <c r="M219" s="206" t="s">
        <v>1</v>
      </c>
      <c r="N219" s="207" t="s">
        <v>40</v>
      </c>
      <c r="O219" s="73"/>
      <c r="P219" s="193">
        <f>O219*H219</f>
        <v>0</v>
      </c>
      <c r="Q219" s="193">
        <v>0.001</v>
      </c>
      <c r="R219" s="193">
        <f>Q219*H219</f>
        <v>0.29704000000000003</v>
      </c>
      <c r="S219" s="193">
        <v>0</v>
      </c>
      <c r="T219" s="194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5" t="s">
        <v>307</v>
      </c>
      <c r="AT219" s="195" t="s">
        <v>197</v>
      </c>
      <c r="AU219" s="195" t="s">
        <v>151</v>
      </c>
      <c r="AY219" s="15" t="s">
        <v>173</v>
      </c>
      <c r="BE219" s="196">
        <f>IF(N219="základná",J219,0)</f>
        <v>0</v>
      </c>
      <c r="BF219" s="196">
        <f>IF(N219="znížená",J219,0)</f>
        <v>0</v>
      </c>
      <c r="BG219" s="196">
        <f>IF(N219="zákl. prenesená",J219,0)</f>
        <v>0</v>
      </c>
      <c r="BH219" s="196">
        <f>IF(N219="zníž. prenesená",J219,0)</f>
        <v>0</v>
      </c>
      <c r="BI219" s="196">
        <f>IF(N219="nulová",J219,0)</f>
        <v>0</v>
      </c>
      <c r="BJ219" s="15" t="s">
        <v>151</v>
      </c>
      <c r="BK219" s="197">
        <f>ROUND(I219*H219,3)</f>
        <v>0</v>
      </c>
      <c r="BL219" s="15" t="s">
        <v>240</v>
      </c>
      <c r="BM219" s="195" t="s">
        <v>352</v>
      </c>
    </row>
    <row r="220" s="2" customFormat="1" ht="24.15" customHeight="1">
      <c r="A220" s="34"/>
      <c r="B220" s="148"/>
      <c r="C220" s="184" t="s">
        <v>353</v>
      </c>
      <c r="D220" s="184" t="s">
        <v>175</v>
      </c>
      <c r="E220" s="185" t="s">
        <v>354</v>
      </c>
      <c r="F220" s="186" t="s">
        <v>355</v>
      </c>
      <c r="G220" s="187" t="s">
        <v>200</v>
      </c>
      <c r="H220" s="188">
        <v>436.56</v>
      </c>
      <c r="I220" s="189"/>
      <c r="J220" s="188">
        <f>ROUND(I220*H220,3)</f>
        <v>0</v>
      </c>
      <c r="K220" s="190"/>
      <c r="L220" s="35"/>
      <c r="M220" s="191" t="s">
        <v>1</v>
      </c>
      <c r="N220" s="192" t="s">
        <v>40</v>
      </c>
      <c r="O220" s="73"/>
      <c r="P220" s="193">
        <f>O220*H220</f>
        <v>0</v>
      </c>
      <c r="Q220" s="193">
        <v>7.4999999999999993E-05</v>
      </c>
      <c r="R220" s="193">
        <f>Q220*H220</f>
        <v>0.032742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240</v>
      </c>
      <c r="AT220" s="195" t="s">
        <v>175</v>
      </c>
      <c r="AU220" s="195" t="s">
        <v>151</v>
      </c>
      <c r="AY220" s="15" t="s">
        <v>173</v>
      </c>
      <c r="BE220" s="196">
        <f>IF(N220="základná",J220,0)</f>
        <v>0</v>
      </c>
      <c r="BF220" s="196">
        <f>IF(N220="znížená",J220,0)</f>
        <v>0</v>
      </c>
      <c r="BG220" s="196">
        <f>IF(N220="zákl. prenesená",J220,0)</f>
        <v>0</v>
      </c>
      <c r="BH220" s="196">
        <f>IF(N220="zníž. prenesená",J220,0)</f>
        <v>0</v>
      </c>
      <c r="BI220" s="196">
        <f>IF(N220="nulová",J220,0)</f>
        <v>0</v>
      </c>
      <c r="BJ220" s="15" t="s">
        <v>151</v>
      </c>
      <c r="BK220" s="197">
        <f>ROUND(I220*H220,3)</f>
        <v>0</v>
      </c>
      <c r="BL220" s="15" t="s">
        <v>240</v>
      </c>
      <c r="BM220" s="195" t="s">
        <v>356</v>
      </c>
    </row>
    <row r="221" s="2" customFormat="1" ht="37.8" customHeight="1">
      <c r="A221" s="34"/>
      <c r="B221" s="148"/>
      <c r="C221" s="198" t="s">
        <v>357</v>
      </c>
      <c r="D221" s="198" t="s">
        <v>197</v>
      </c>
      <c r="E221" s="199" t="s">
        <v>358</v>
      </c>
      <c r="F221" s="200" t="s">
        <v>359</v>
      </c>
      <c r="G221" s="201" t="s">
        <v>200</v>
      </c>
      <c r="H221" s="202">
        <v>458.38799999999998</v>
      </c>
      <c r="I221" s="203"/>
      <c r="J221" s="202">
        <f>ROUND(I221*H221,3)</f>
        <v>0</v>
      </c>
      <c r="K221" s="204"/>
      <c r="L221" s="205"/>
      <c r="M221" s="206" t="s">
        <v>1</v>
      </c>
      <c r="N221" s="207" t="s">
        <v>40</v>
      </c>
      <c r="O221" s="73"/>
      <c r="P221" s="193">
        <f>O221*H221</f>
        <v>0</v>
      </c>
      <c r="Q221" s="193">
        <v>0.00080000000000000004</v>
      </c>
      <c r="R221" s="193">
        <f>Q221*H221</f>
        <v>0.36671039999999999</v>
      </c>
      <c r="S221" s="193">
        <v>0</v>
      </c>
      <c r="T221" s="19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5" t="s">
        <v>307</v>
      </c>
      <c r="AT221" s="195" t="s">
        <v>197</v>
      </c>
      <c r="AU221" s="195" t="s">
        <v>151</v>
      </c>
      <c r="AY221" s="15" t="s">
        <v>173</v>
      </c>
      <c r="BE221" s="196">
        <f>IF(N221="základná",J221,0)</f>
        <v>0</v>
      </c>
      <c r="BF221" s="196">
        <f>IF(N221="znížená",J221,0)</f>
        <v>0</v>
      </c>
      <c r="BG221" s="196">
        <f>IF(N221="zákl. prenesená",J221,0)</f>
        <v>0</v>
      </c>
      <c r="BH221" s="196">
        <f>IF(N221="zníž. prenesená",J221,0)</f>
        <v>0</v>
      </c>
      <c r="BI221" s="196">
        <f>IF(N221="nulová",J221,0)</f>
        <v>0</v>
      </c>
      <c r="BJ221" s="15" t="s">
        <v>151</v>
      </c>
      <c r="BK221" s="197">
        <f>ROUND(I221*H221,3)</f>
        <v>0</v>
      </c>
      <c r="BL221" s="15" t="s">
        <v>240</v>
      </c>
      <c r="BM221" s="195" t="s">
        <v>360</v>
      </c>
    </row>
    <row r="222" s="2" customFormat="1" ht="14.4" customHeight="1">
      <c r="A222" s="34"/>
      <c r="B222" s="148"/>
      <c r="C222" s="198" t="s">
        <v>361</v>
      </c>
      <c r="D222" s="198" t="s">
        <v>197</v>
      </c>
      <c r="E222" s="199" t="s">
        <v>362</v>
      </c>
      <c r="F222" s="200" t="s">
        <v>363</v>
      </c>
      <c r="G222" s="201" t="s">
        <v>200</v>
      </c>
      <c r="H222" s="202">
        <v>480.21600000000001</v>
      </c>
      <c r="I222" s="203"/>
      <c r="J222" s="202">
        <f>ROUND(I222*H222,3)</f>
        <v>0</v>
      </c>
      <c r="K222" s="204"/>
      <c r="L222" s="205"/>
      <c r="M222" s="206" t="s">
        <v>1</v>
      </c>
      <c r="N222" s="207" t="s">
        <v>40</v>
      </c>
      <c r="O222" s="73"/>
      <c r="P222" s="193">
        <f>O222*H222</f>
        <v>0</v>
      </c>
      <c r="Q222" s="193">
        <v>0.00040000000000000002</v>
      </c>
      <c r="R222" s="193">
        <f>Q222*H222</f>
        <v>0.19208640000000002</v>
      </c>
      <c r="S222" s="193">
        <v>0</v>
      </c>
      <c r="T222" s="194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5" t="s">
        <v>307</v>
      </c>
      <c r="AT222" s="195" t="s">
        <v>197</v>
      </c>
      <c r="AU222" s="195" t="s">
        <v>151</v>
      </c>
      <c r="AY222" s="15" t="s">
        <v>173</v>
      </c>
      <c r="BE222" s="196">
        <f>IF(N222="základná",J222,0)</f>
        <v>0</v>
      </c>
      <c r="BF222" s="196">
        <f>IF(N222="znížená",J222,0)</f>
        <v>0</v>
      </c>
      <c r="BG222" s="196">
        <f>IF(N222="zákl. prenesená",J222,0)</f>
        <v>0</v>
      </c>
      <c r="BH222" s="196">
        <f>IF(N222="zníž. prenesená",J222,0)</f>
        <v>0</v>
      </c>
      <c r="BI222" s="196">
        <f>IF(N222="nulová",J222,0)</f>
        <v>0</v>
      </c>
      <c r="BJ222" s="15" t="s">
        <v>151</v>
      </c>
      <c r="BK222" s="197">
        <f>ROUND(I222*H222,3)</f>
        <v>0</v>
      </c>
      <c r="BL222" s="15" t="s">
        <v>240</v>
      </c>
      <c r="BM222" s="195" t="s">
        <v>364</v>
      </c>
    </row>
    <row r="223" s="2" customFormat="1" ht="24.15" customHeight="1">
      <c r="A223" s="34"/>
      <c r="B223" s="148"/>
      <c r="C223" s="184" t="s">
        <v>365</v>
      </c>
      <c r="D223" s="184" t="s">
        <v>175</v>
      </c>
      <c r="E223" s="185" t="s">
        <v>366</v>
      </c>
      <c r="F223" s="186" t="s">
        <v>367</v>
      </c>
      <c r="G223" s="187" t="s">
        <v>368</v>
      </c>
      <c r="H223" s="189"/>
      <c r="I223" s="189"/>
      <c r="J223" s="188">
        <f>ROUND(I223*H223,3)</f>
        <v>0</v>
      </c>
      <c r="K223" s="190"/>
      <c r="L223" s="35"/>
      <c r="M223" s="191" t="s">
        <v>1</v>
      </c>
      <c r="N223" s="192" t="s">
        <v>40</v>
      </c>
      <c r="O223" s="73"/>
      <c r="P223" s="193">
        <f>O223*H223</f>
        <v>0</v>
      </c>
      <c r="Q223" s="193">
        <v>0</v>
      </c>
      <c r="R223" s="193">
        <f>Q223*H223</f>
        <v>0</v>
      </c>
      <c r="S223" s="193">
        <v>0</v>
      </c>
      <c r="T223" s="194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240</v>
      </c>
      <c r="AT223" s="195" t="s">
        <v>175</v>
      </c>
      <c r="AU223" s="195" t="s">
        <v>151</v>
      </c>
      <c r="AY223" s="15" t="s">
        <v>173</v>
      </c>
      <c r="BE223" s="196">
        <f>IF(N223="základná",J223,0)</f>
        <v>0</v>
      </c>
      <c r="BF223" s="196">
        <f>IF(N223="znížená",J223,0)</f>
        <v>0</v>
      </c>
      <c r="BG223" s="196">
        <f>IF(N223="zákl. prenesená",J223,0)</f>
        <v>0</v>
      </c>
      <c r="BH223" s="196">
        <f>IF(N223="zníž. prenesená",J223,0)</f>
        <v>0</v>
      </c>
      <c r="BI223" s="196">
        <f>IF(N223="nulová",J223,0)</f>
        <v>0</v>
      </c>
      <c r="BJ223" s="15" t="s">
        <v>151</v>
      </c>
      <c r="BK223" s="197">
        <f>ROUND(I223*H223,3)</f>
        <v>0</v>
      </c>
      <c r="BL223" s="15" t="s">
        <v>240</v>
      </c>
      <c r="BM223" s="195" t="s">
        <v>369</v>
      </c>
    </row>
    <row r="224" s="12" customFormat="1" ht="22.8" customHeight="1">
      <c r="A224" s="12"/>
      <c r="B224" s="171"/>
      <c r="C224" s="12"/>
      <c r="D224" s="172" t="s">
        <v>73</v>
      </c>
      <c r="E224" s="182" t="s">
        <v>370</v>
      </c>
      <c r="F224" s="182" t="s">
        <v>371</v>
      </c>
      <c r="G224" s="12"/>
      <c r="H224" s="12"/>
      <c r="I224" s="174"/>
      <c r="J224" s="183">
        <f>BK224</f>
        <v>0</v>
      </c>
      <c r="K224" s="12"/>
      <c r="L224" s="171"/>
      <c r="M224" s="176"/>
      <c r="N224" s="177"/>
      <c r="O224" s="177"/>
      <c r="P224" s="178">
        <f>SUM(P225:P253)</f>
        <v>0</v>
      </c>
      <c r="Q224" s="177"/>
      <c r="R224" s="178">
        <f>SUM(R225:R253)</f>
        <v>6.0673675791999999</v>
      </c>
      <c r="S224" s="177"/>
      <c r="T224" s="179">
        <f>SUM(T225:T253)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72" t="s">
        <v>151</v>
      </c>
      <c r="AT224" s="180" t="s">
        <v>73</v>
      </c>
      <c r="AU224" s="180" t="s">
        <v>82</v>
      </c>
      <c r="AY224" s="172" t="s">
        <v>173</v>
      </c>
      <c r="BK224" s="181">
        <f>SUM(BK225:BK253)</f>
        <v>0</v>
      </c>
    </row>
    <row r="225" s="2" customFormat="1" ht="24.15" customHeight="1">
      <c r="A225" s="34"/>
      <c r="B225" s="148"/>
      <c r="C225" s="184" t="s">
        <v>372</v>
      </c>
      <c r="D225" s="184" t="s">
        <v>175</v>
      </c>
      <c r="E225" s="185" t="s">
        <v>373</v>
      </c>
      <c r="F225" s="186" t="s">
        <v>374</v>
      </c>
      <c r="G225" s="187" t="s">
        <v>200</v>
      </c>
      <c r="H225" s="188">
        <v>428.80000000000001</v>
      </c>
      <c r="I225" s="189"/>
      <c r="J225" s="188">
        <f>ROUND(I225*H225,3)</f>
        <v>0</v>
      </c>
      <c r="K225" s="190"/>
      <c r="L225" s="35"/>
      <c r="M225" s="191" t="s">
        <v>1</v>
      </c>
      <c r="N225" s="192" t="s">
        <v>40</v>
      </c>
      <c r="O225" s="73"/>
      <c r="P225" s="193">
        <f>O225*H225</f>
        <v>0</v>
      </c>
      <c r="Q225" s="193">
        <v>0.00053378400000000004</v>
      </c>
      <c r="R225" s="193">
        <f>Q225*H225</f>
        <v>0.22888657920000002</v>
      </c>
      <c r="S225" s="193">
        <v>0</v>
      </c>
      <c r="T225" s="194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5" t="s">
        <v>240</v>
      </c>
      <c r="AT225" s="195" t="s">
        <v>175</v>
      </c>
      <c r="AU225" s="195" t="s">
        <v>151</v>
      </c>
      <c r="AY225" s="15" t="s">
        <v>173</v>
      </c>
      <c r="BE225" s="196">
        <f>IF(N225="základná",J225,0)</f>
        <v>0</v>
      </c>
      <c r="BF225" s="196">
        <f>IF(N225="znížená",J225,0)</f>
        <v>0</v>
      </c>
      <c r="BG225" s="196">
        <f>IF(N225="zákl. prenesená",J225,0)</f>
        <v>0</v>
      </c>
      <c r="BH225" s="196">
        <f>IF(N225="zníž. prenesená",J225,0)</f>
        <v>0</v>
      </c>
      <c r="BI225" s="196">
        <f>IF(N225="nulová",J225,0)</f>
        <v>0</v>
      </c>
      <c r="BJ225" s="15" t="s">
        <v>151</v>
      </c>
      <c r="BK225" s="197">
        <f>ROUND(I225*H225,3)</f>
        <v>0</v>
      </c>
      <c r="BL225" s="15" t="s">
        <v>240</v>
      </c>
      <c r="BM225" s="195" t="s">
        <v>375</v>
      </c>
    </row>
    <row r="226" s="2" customFormat="1" ht="24.15" customHeight="1">
      <c r="A226" s="34"/>
      <c r="B226" s="148"/>
      <c r="C226" s="198" t="s">
        <v>376</v>
      </c>
      <c r="D226" s="198" t="s">
        <v>197</v>
      </c>
      <c r="E226" s="199" t="s">
        <v>377</v>
      </c>
      <c r="F226" s="200" t="s">
        <v>378</v>
      </c>
      <c r="G226" s="201" t="s">
        <v>200</v>
      </c>
      <c r="H226" s="202">
        <v>437.37599999999998</v>
      </c>
      <c r="I226" s="203"/>
      <c r="J226" s="202">
        <f>ROUND(I226*H226,3)</f>
        <v>0</v>
      </c>
      <c r="K226" s="204"/>
      <c r="L226" s="205"/>
      <c r="M226" s="206" t="s">
        <v>1</v>
      </c>
      <c r="N226" s="207" t="s">
        <v>40</v>
      </c>
      <c r="O226" s="73"/>
      <c r="P226" s="193">
        <f>O226*H226</f>
        <v>0</v>
      </c>
      <c r="Q226" s="193">
        <v>0.0060000000000000001</v>
      </c>
      <c r="R226" s="193">
        <f>Q226*H226</f>
        <v>2.6242559999999999</v>
      </c>
      <c r="S226" s="193">
        <v>0</v>
      </c>
      <c r="T226" s="194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307</v>
      </c>
      <c r="AT226" s="195" t="s">
        <v>197</v>
      </c>
      <c r="AU226" s="195" t="s">
        <v>151</v>
      </c>
      <c r="AY226" s="15" t="s">
        <v>173</v>
      </c>
      <c r="BE226" s="196">
        <f>IF(N226="základná",J226,0)</f>
        <v>0</v>
      </c>
      <c r="BF226" s="196">
        <f>IF(N226="znížená",J226,0)</f>
        <v>0</v>
      </c>
      <c r="BG226" s="196">
        <f>IF(N226="zákl. prenesená",J226,0)</f>
        <v>0</v>
      </c>
      <c r="BH226" s="196">
        <f>IF(N226="zníž. prenesená",J226,0)</f>
        <v>0</v>
      </c>
      <c r="BI226" s="196">
        <f>IF(N226="nulová",J226,0)</f>
        <v>0</v>
      </c>
      <c r="BJ226" s="15" t="s">
        <v>151</v>
      </c>
      <c r="BK226" s="197">
        <f>ROUND(I226*H226,3)</f>
        <v>0</v>
      </c>
      <c r="BL226" s="15" t="s">
        <v>240</v>
      </c>
      <c r="BM226" s="195" t="s">
        <v>379</v>
      </c>
    </row>
    <row r="227" s="2" customFormat="1" ht="24.15" customHeight="1">
      <c r="A227" s="34"/>
      <c r="B227" s="148"/>
      <c r="C227" s="198" t="s">
        <v>380</v>
      </c>
      <c r="D227" s="198" t="s">
        <v>197</v>
      </c>
      <c r="E227" s="199" t="s">
        <v>381</v>
      </c>
      <c r="F227" s="200" t="s">
        <v>382</v>
      </c>
      <c r="G227" s="201" t="s">
        <v>200</v>
      </c>
      <c r="H227" s="202">
        <v>437.37599999999998</v>
      </c>
      <c r="I227" s="203"/>
      <c r="J227" s="202">
        <f>ROUND(I227*H227,3)</f>
        <v>0</v>
      </c>
      <c r="K227" s="204"/>
      <c r="L227" s="205"/>
      <c r="M227" s="206" t="s">
        <v>1</v>
      </c>
      <c r="N227" s="207" t="s">
        <v>40</v>
      </c>
      <c r="O227" s="73"/>
      <c r="P227" s="193">
        <f>O227*H227</f>
        <v>0</v>
      </c>
      <c r="Q227" s="193">
        <v>0.0030000000000000001</v>
      </c>
      <c r="R227" s="193">
        <f>Q227*H227</f>
        <v>1.312128</v>
      </c>
      <c r="S227" s="193">
        <v>0</v>
      </c>
      <c r="T227" s="194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5" t="s">
        <v>307</v>
      </c>
      <c r="AT227" s="195" t="s">
        <v>197</v>
      </c>
      <c r="AU227" s="195" t="s">
        <v>151</v>
      </c>
      <c r="AY227" s="15" t="s">
        <v>173</v>
      </c>
      <c r="BE227" s="196">
        <f>IF(N227="základná",J227,0)</f>
        <v>0</v>
      </c>
      <c r="BF227" s="196">
        <f>IF(N227="znížená",J227,0)</f>
        <v>0</v>
      </c>
      <c r="BG227" s="196">
        <f>IF(N227="zákl. prenesená",J227,0)</f>
        <v>0</v>
      </c>
      <c r="BH227" s="196">
        <f>IF(N227="zníž. prenesená",J227,0)</f>
        <v>0</v>
      </c>
      <c r="BI227" s="196">
        <f>IF(N227="nulová",J227,0)</f>
        <v>0</v>
      </c>
      <c r="BJ227" s="15" t="s">
        <v>151</v>
      </c>
      <c r="BK227" s="197">
        <f>ROUND(I227*H227,3)</f>
        <v>0</v>
      </c>
      <c r="BL227" s="15" t="s">
        <v>240</v>
      </c>
      <c r="BM227" s="195" t="s">
        <v>383</v>
      </c>
    </row>
    <row r="228" s="2" customFormat="1" ht="24.15" customHeight="1">
      <c r="A228" s="34"/>
      <c r="B228" s="148"/>
      <c r="C228" s="198" t="s">
        <v>384</v>
      </c>
      <c r="D228" s="198" t="s">
        <v>197</v>
      </c>
      <c r="E228" s="199" t="s">
        <v>385</v>
      </c>
      <c r="F228" s="200" t="s">
        <v>386</v>
      </c>
      <c r="G228" s="201" t="s">
        <v>200</v>
      </c>
      <c r="H228" s="202">
        <v>437.37599999999998</v>
      </c>
      <c r="I228" s="203"/>
      <c r="J228" s="202">
        <f>ROUND(I228*H228,3)</f>
        <v>0</v>
      </c>
      <c r="K228" s="204"/>
      <c r="L228" s="205"/>
      <c r="M228" s="206" t="s">
        <v>1</v>
      </c>
      <c r="N228" s="207" t="s">
        <v>40</v>
      </c>
      <c r="O228" s="73"/>
      <c r="P228" s="193">
        <f>O228*H228</f>
        <v>0</v>
      </c>
      <c r="Q228" s="193">
        <v>0.0015</v>
      </c>
      <c r="R228" s="193">
        <f>Q228*H228</f>
        <v>0.65606399999999998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307</v>
      </c>
      <c r="AT228" s="195" t="s">
        <v>197</v>
      </c>
      <c r="AU228" s="195" t="s">
        <v>151</v>
      </c>
      <c r="AY228" s="15" t="s">
        <v>173</v>
      </c>
      <c r="BE228" s="196">
        <f>IF(N228="základná",J228,0)</f>
        <v>0</v>
      </c>
      <c r="BF228" s="196">
        <f>IF(N228="znížená",J228,0)</f>
        <v>0</v>
      </c>
      <c r="BG228" s="196">
        <f>IF(N228="zákl. prenesená",J228,0)</f>
        <v>0</v>
      </c>
      <c r="BH228" s="196">
        <f>IF(N228="zníž. prenesená",J228,0)</f>
        <v>0</v>
      </c>
      <c r="BI228" s="196">
        <f>IF(N228="nulová",J228,0)</f>
        <v>0</v>
      </c>
      <c r="BJ228" s="15" t="s">
        <v>151</v>
      </c>
      <c r="BK228" s="197">
        <f>ROUND(I228*H228,3)</f>
        <v>0</v>
      </c>
      <c r="BL228" s="15" t="s">
        <v>240</v>
      </c>
      <c r="BM228" s="195" t="s">
        <v>387</v>
      </c>
    </row>
    <row r="229" s="2" customFormat="1" ht="14.4" customHeight="1">
      <c r="A229" s="34"/>
      <c r="B229" s="148"/>
      <c r="C229" s="184" t="s">
        <v>388</v>
      </c>
      <c r="D229" s="184" t="s">
        <v>175</v>
      </c>
      <c r="E229" s="185" t="s">
        <v>389</v>
      </c>
      <c r="F229" s="186" t="s">
        <v>390</v>
      </c>
      <c r="G229" s="187" t="s">
        <v>200</v>
      </c>
      <c r="H229" s="188">
        <v>428.80000000000001</v>
      </c>
      <c r="I229" s="189"/>
      <c r="J229" s="188">
        <f>ROUND(I229*H229,3)</f>
        <v>0</v>
      </c>
      <c r="K229" s="190"/>
      <c r="L229" s="35"/>
      <c r="M229" s="191" t="s">
        <v>1</v>
      </c>
      <c r="N229" s="192" t="s">
        <v>40</v>
      </c>
      <c r="O229" s="73"/>
      <c r="P229" s="193">
        <f>O229*H229</f>
        <v>0</v>
      </c>
      <c r="Q229" s="193">
        <v>3.1999999999999999E-05</v>
      </c>
      <c r="R229" s="193">
        <f>Q229*H229</f>
        <v>0.013721600000000001</v>
      </c>
      <c r="S229" s="193">
        <v>0</v>
      </c>
      <c r="T229" s="19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5" t="s">
        <v>240</v>
      </c>
      <c r="AT229" s="195" t="s">
        <v>175</v>
      </c>
      <c r="AU229" s="195" t="s">
        <v>151</v>
      </c>
      <c r="AY229" s="15" t="s">
        <v>173</v>
      </c>
      <c r="BE229" s="196">
        <f>IF(N229="základná",J229,0)</f>
        <v>0</v>
      </c>
      <c r="BF229" s="196">
        <f>IF(N229="znížená",J229,0)</f>
        <v>0</v>
      </c>
      <c r="BG229" s="196">
        <f>IF(N229="zákl. prenesená",J229,0)</f>
        <v>0</v>
      </c>
      <c r="BH229" s="196">
        <f>IF(N229="zníž. prenesená",J229,0)</f>
        <v>0</v>
      </c>
      <c r="BI229" s="196">
        <f>IF(N229="nulová",J229,0)</f>
        <v>0</v>
      </c>
      <c r="BJ229" s="15" t="s">
        <v>151</v>
      </c>
      <c r="BK229" s="197">
        <f>ROUND(I229*H229,3)</f>
        <v>0</v>
      </c>
      <c r="BL229" s="15" t="s">
        <v>240</v>
      </c>
      <c r="BM229" s="195" t="s">
        <v>391</v>
      </c>
    </row>
    <row r="230" s="2" customFormat="1" ht="14.4" customHeight="1">
      <c r="A230" s="34"/>
      <c r="B230" s="148"/>
      <c r="C230" s="198" t="s">
        <v>392</v>
      </c>
      <c r="D230" s="198" t="s">
        <v>197</v>
      </c>
      <c r="E230" s="199" t="s">
        <v>393</v>
      </c>
      <c r="F230" s="200" t="s">
        <v>394</v>
      </c>
      <c r="G230" s="201" t="s">
        <v>200</v>
      </c>
      <c r="H230" s="202">
        <v>437.37599999999998</v>
      </c>
      <c r="I230" s="203"/>
      <c r="J230" s="202">
        <f>ROUND(I230*H230,3)</f>
        <v>0</v>
      </c>
      <c r="K230" s="204"/>
      <c r="L230" s="205"/>
      <c r="M230" s="206" t="s">
        <v>1</v>
      </c>
      <c r="N230" s="207" t="s">
        <v>40</v>
      </c>
      <c r="O230" s="73"/>
      <c r="P230" s="193">
        <f>O230*H230</f>
        <v>0</v>
      </c>
      <c r="Q230" s="193">
        <v>0.00265</v>
      </c>
      <c r="R230" s="193">
        <f>Q230*H230</f>
        <v>1.1590464</v>
      </c>
      <c r="S230" s="193">
        <v>0</v>
      </c>
      <c r="T230" s="194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5" t="s">
        <v>307</v>
      </c>
      <c r="AT230" s="195" t="s">
        <v>197</v>
      </c>
      <c r="AU230" s="195" t="s">
        <v>151</v>
      </c>
      <c r="AY230" s="15" t="s">
        <v>173</v>
      </c>
      <c r="BE230" s="196">
        <f>IF(N230="základná",J230,0)</f>
        <v>0</v>
      </c>
      <c r="BF230" s="196">
        <f>IF(N230="znížená",J230,0)</f>
        <v>0</v>
      </c>
      <c r="BG230" s="196">
        <f>IF(N230="zákl. prenesená",J230,0)</f>
        <v>0</v>
      </c>
      <c r="BH230" s="196">
        <f>IF(N230="zníž. prenesená",J230,0)</f>
        <v>0</v>
      </c>
      <c r="BI230" s="196">
        <f>IF(N230="nulová",J230,0)</f>
        <v>0</v>
      </c>
      <c r="BJ230" s="15" t="s">
        <v>151</v>
      </c>
      <c r="BK230" s="197">
        <f>ROUND(I230*H230,3)</f>
        <v>0</v>
      </c>
      <c r="BL230" s="15" t="s">
        <v>240</v>
      </c>
      <c r="BM230" s="195" t="s">
        <v>395</v>
      </c>
    </row>
    <row r="231" s="2" customFormat="1" ht="14.4" customHeight="1">
      <c r="A231" s="34"/>
      <c r="B231" s="148"/>
      <c r="C231" s="184" t="s">
        <v>396</v>
      </c>
      <c r="D231" s="184" t="s">
        <v>175</v>
      </c>
      <c r="E231" s="185" t="s">
        <v>397</v>
      </c>
      <c r="F231" s="186" t="s">
        <v>398</v>
      </c>
      <c r="G231" s="187" t="s">
        <v>314</v>
      </c>
      <c r="H231" s="188">
        <v>905</v>
      </c>
      <c r="I231" s="189"/>
      <c r="J231" s="188">
        <f>ROUND(I231*H231,3)</f>
        <v>0</v>
      </c>
      <c r="K231" s="190"/>
      <c r="L231" s="35"/>
      <c r="M231" s="191" t="s">
        <v>1</v>
      </c>
      <c r="N231" s="192" t="s">
        <v>40</v>
      </c>
      <c r="O231" s="73"/>
      <c r="P231" s="193">
        <f>O231*H231</f>
        <v>0</v>
      </c>
      <c r="Q231" s="193">
        <v>0</v>
      </c>
      <c r="R231" s="193">
        <f>Q231*H231</f>
        <v>0</v>
      </c>
      <c r="S231" s="193">
        <v>0</v>
      </c>
      <c r="T231" s="194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5" t="s">
        <v>240</v>
      </c>
      <c r="AT231" s="195" t="s">
        <v>175</v>
      </c>
      <c r="AU231" s="195" t="s">
        <v>151</v>
      </c>
      <c r="AY231" s="15" t="s">
        <v>173</v>
      </c>
      <c r="BE231" s="196">
        <f>IF(N231="základná",J231,0)</f>
        <v>0</v>
      </c>
      <c r="BF231" s="196">
        <f>IF(N231="znížená",J231,0)</f>
        <v>0</v>
      </c>
      <c r="BG231" s="196">
        <f>IF(N231="zákl. prenesená",J231,0)</f>
        <v>0</v>
      </c>
      <c r="BH231" s="196">
        <f>IF(N231="zníž. prenesená",J231,0)</f>
        <v>0</v>
      </c>
      <c r="BI231" s="196">
        <f>IF(N231="nulová",J231,0)</f>
        <v>0</v>
      </c>
      <c r="BJ231" s="15" t="s">
        <v>151</v>
      </c>
      <c r="BK231" s="197">
        <f>ROUND(I231*H231,3)</f>
        <v>0</v>
      </c>
      <c r="BL231" s="15" t="s">
        <v>240</v>
      </c>
      <c r="BM231" s="195" t="s">
        <v>399</v>
      </c>
    </row>
    <row r="232" s="2" customFormat="1" ht="14.4" customHeight="1">
      <c r="A232" s="34"/>
      <c r="B232" s="148"/>
      <c r="C232" s="198" t="s">
        <v>400</v>
      </c>
      <c r="D232" s="198" t="s">
        <v>197</v>
      </c>
      <c r="E232" s="199" t="s">
        <v>401</v>
      </c>
      <c r="F232" s="200" t="s">
        <v>402</v>
      </c>
      <c r="G232" s="201" t="s">
        <v>314</v>
      </c>
      <c r="H232" s="202">
        <v>923.10000000000002</v>
      </c>
      <c r="I232" s="203"/>
      <c r="J232" s="202">
        <f>ROUND(I232*H232,3)</f>
        <v>0</v>
      </c>
      <c r="K232" s="204"/>
      <c r="L232" s="205"/>
      <c r="M232" s="206" t="s">
        <v>1</v>
      </c>
      <c r="N232" s="207" t="s">
        <v>40</v>
      </c>
      <c r="O232" s="73"/>
      <c r="P232" s="193">
        <f>O232*H232</f>
        <v>0</v>
      </c>
      <c r="Q232" s="193">
        <v>6.9999999999999994E-05</v>
      </c>
      <c r="R232" s="193">
        <f>Q232*H232</f>
        <v>0.064616999999999994</v>
      </c>
      <c r="S232" s="193">
        <v>0</v>
      </c>
      <c r="T232" s="19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307</v>
      </c>
      <c r="AT232" s="195" t="s">
        <v>197</v>
      </c>
      <c r="AU232" s="195" t="s">
        <v>151</v>
      </c>
      <c r="AY232" s="15" t="s">
        <v>173</v>
      </c>
      <c r="BE232" s="196">
        <f>IF(N232="základná",J232,0)</f>
        <v>0</v>
      </c>
      <c r="BF232" s="196">
        <f>IF(N232="znížená",J232,0)</f>
        <v>0</v>
      </c>
      <c r="BG232" s="196">
        <f>IF(N232="zákl. prenesená",J232,0)</f>
        <v>0</v>
      </c>
      <c r="BH232" s="196">
        <f>IF(N232="zníž. prenesená",J232,0)</f>
        <v>0</v>
      </c>
      <c r="BI232" s="196">
        <f>IF(N232="nulová",J232,0)</f>
        <v>0</v>
      </c>
      <c r="BJ232" s="15" t="s">
        <v>151</v>
      </c>
      <c r="BK232" s="197">
        <f>ROUND(I232*H232,3)</f>
        <v>0</v>
      </c>
      <c r="BL232" s="15" t="s">
        <v>240</v>
      </c>
      <c r="BM232" s="195" t="s">
        <v>403</v>
      </c>
    </row>
    <row r="233" s="2" customFormat="1" ht="14.4" customHeight="1">
      <c r="A233" s="34"/>
      <c r="B233" s="148"/>
      <c r="C233" s="184" t="s">
        <v>404</v>
      </c>
      <c r="D233" s="184" t="s">
        <v>175</v>
      </c>
      <c r="E233" s="185" t="s">
        <v>397</v>
      </c>
      <c r="F233" s="186" t="s">
        <v>398</v>
      </c>
      <c r="G233" s="187" t="s">
        <v>314</v>
      </c>
      <c r="H233" s="188">
        <v>48</v>
      </c>
      <c r="I233" s="189"/>
      <c r="J233" s="188">
        <f>ROUND(I233*H233,3)</f>
        <v>0</v>
      </c>
      <c r="K233" s="190"/>
      <c r="L233" s="35"/>
      <c r="M233" s="191" t="s">
        <v>1</v>
      </c>
      <c r="N233" s="192" t="s">
        <v>40</v>
      </c>
      <c r="O233" s="73"/>
      <c r="P233" s="193">
        <f>O233*H233</f>
        <v>0</v>
      </c>
      <c r="Q233" s="193">
        <v>0</v>
      </c>
      <c r="R233" s="193">
        <f>Q233*H233</f>
        <v>0</v>
      </c>
      <c r="S233" s="193">
        <v>0</v>
      </c>
      <c r="T233" s="194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5" t="s">
        <v>240</v>
      </c>
      <c r="AT233" s="195" t="s">
        <v>175</v>
      </c>
      <c r="AU233" s="195" t="s">
        <v>151</v>
      </c>
      <c r="AY233" s="15" t="s">
        <v>173</v>
      </c>
      <c r="BE233" s="196">
        <f>IF(N233="základná",J233,0)</f>
        <v>0</v>
      </c>
      <c r="BF233" s="196">
        <f>IF(N233="znížená",J233,0)</f>
        <v>0</v>
      </c>
      <c r="BG233" s="196">
        <f>IF(N233="zákl. prenesená",J233,0)</f>
        <v>0</v>
      </c>
      <c r="BH233" s="196">
        <f>IF(N233="zníž. prenesená",J233,0)</f>
        <v>0</v>
      </c>
      <c r="BI233" s="196">
        <f>IF(N233="nulová",J233,0)</f>
        <v>0</v>
      </c>
      <c r="BJ233" s="15" t="s">
        <v>151</v>
      </c>
      <c r="BK233" s="197">
        <f>ROUND(I233*H233,3)</f>
        <v>0</v>
      </c>
      <c r="BL233" s="15" t="s">
        <v>240</v>
      </c>
      <c r="BM233" s="195" t="s">
        <v>405</v>
      </c>
    </row>
    <row r="234" s="2" customFormat="1" ht="14.4" customHeight="1">
      <c r="A234" s="34"/>
      <c r="B234" s="148"/>
      <c r="C234" s="198" t="s">
        <v>406</v>
      </c>
      <c r="D234" s="198" t="s">
        <v>197</v>
      </c>
      <c r="E234" s="199" t="s">
        <v>407</v>
      </c>
      <c r="F234" s="200" t="s">
        <v>408</v>
      </c>
      <c r="G234" s="201" t="s">
        <v>314</v>
      </c>
      <c r="H234" s="202">
        <v>15</v>
      </c>
      <c r="I234" s="203"/>
      <c r="J234" s="202">
        <f>ROUND(I234*H234,3)</f>
        <v>0</v>
      </c>
      <c r="K234" s="204"/>
      <c r="L234" s="205"/>
      <c r="M234" s="206" t="s">
        <v>1</v>
      </c>
      <c r="N234" s="207" t="s">
        <v>40</v>
      </c>
      <c r="O234" s="73"/>
      <c r="P234" s="193">
        <f>O234*H234</f>
        <v>0</v>
      </c>
      <c r="Q234" s="193">
        <v>3.0000000000000001E-05</v>
      </c>
      <c r="R234" s="193">
        <f>Q234*H234</f>
        <v>0.00044999999999999999</v>
      </c>
      <c r="S234" s="193">
        <v>0</v>
      </c>
      <c r="T234" s="194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5" t="s">
        <v>307</v>
      </c>
      <c r="AT234" s="195" t="s">
        <v>197</v>
      </c>
      <c r="AU234" s="195" t="s">
        <v>151</v>
      </c>
      <c r="AY234" s="15" t="s">
        <v>173</v>
      </c>
      <c r="BE234" s="196">
        <f>IF(N234="základná",J234,0)</f>
        <v>0</v>
      </c>
      <c r="BF234" s="196">
        <f>IF(N234="znížená",J234,0)</f>
        <v>0</v>
      </c>
      <c r="BG234" s="196">
        <f>IF(N234="zákl. prenesená",J234,0)</f>
        <v>0</v>
      </c>
      <c r="BH234" s="196">
        <f>IF(N234="zníž. prenesená",J234,0)</f>
        <v>0</v>
      </c>
      <c r="BI234" s="196">
        <f>IF(N234="nulová",J234,0)</f>
        <v>0</v>
      </c>
      <c r="BJ234" s="15" t="s">
        <v>151</v>
      </c>
      <c r="BK234" s="197">
        <f>ROUND(I234*H234,3)</f>
        <v>0</v>
      </c>
      <c r="BL234" s="15" t="s">
        <v>240</v>
      </c>
      <c r="BM234" s="195" t="s">
        <v>409</v>
      </c>
    </row>
    <row r="235" s="2" customFormat="1" ht="14.4" customHeight="1">
      <c r="A235" s="34"/>
      <c r="B235" s="148"/>
      <c r="C235" s="198" t="s">
        <v>410</v>
      </c>
      <c r="D235" s="198" t="s">
        <v>197</v>
      </c>
      <c r="E235" s="199" t="s">
        <v>411</v>
      </c>
      <c r="F235" s="200" t="s">
        <v>412</v>
      </c>
      <c r="G235" s="201" t="s">
        <v>314</v>
      </c>
      <c r="H235" s="202">
        <v>19</v>
      </c>
      <c r="I235" s="203"/>
      <c r="J235" s="202">
        <f>ROUND(I235*H235,3)</f>
        <v>0</v>
      </c>
      <c r="K235" s="204"/>
      <c r="L235" s="205"/>
      <c r="M235" s="206" t="s">
        <v>1</v>
      </c>
      <c r="N235" s="207" t="s">
        <v>40</v>
      </c>
      <c r="O235" s="73"/>
      <c r="P235" s="193">
        <f>O235*H235</f>
        <v>0</v>
      </c>
      <c r="Q235" s="193">
        <v>0</v>
      </c>
      <c r="R235" s="193">
        <f>Q235*H235</f>
        <v>0</v>
      </c>
      <c r="S235" s="193">
        <v>0</v>
      </c>
      <c r="T235" s="194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5" t="s">
        <v>307</v>
      </c>
      <c r="AT235" s="195" t="s">
        <v>197</v>
      </c>
      <c r="AU235" s="195" t="s">
        <v>151</v>
      </c>
      <c r="AY235" s="15" t="s">
        <v>173</v>
      </c>
      <c r="BE235" s="196">
        <f>IF(N235="základná",J235,0)</f>
        <v>0</v>
      </c>
      <c r="BF235" s="196">
        <f>IF(N235="znížená",J235,0)</f>
        <v>0</v>
      </c>
      <c r="BG235" s="196">
        <f>IF(N235="zákl. prenesená",J235,0)</f>
        <v>0</v>
      </c>
      <c r="BH235" s="196">
        <f>IF(N235="zníž. prenesená",J235,0)</f>
        <v>0</v>
      </c>
      <c r="BI235" s="196">
        <f>IF(N235="nulová",J235,0)</f>
        <v>0</v>
      </c>
      <c r="BJ235" s="15" t="s">
        <v>151</v>
      </c>
      <c r="BK235" s="197">
        <f>ROUND(I235*H235,3)</f>
        <v>0</v>
      </c>
      <c r="BL235" s="15" t="s">
        <v>240</v>
      </c>
      <c r="BM235" s="195" t="s">
        <v>413</v>
      </c>
    </row>
    <row r="236" s="2" customFormat="1" ht="14.4" customHeight="1">
      <c r="A236" s="34"/>
      <c r="B236" s="148"/>
      <c r="C236" s="198" t="s">
        <v>414</v>
      </c>
      <c r="D236" s="198" t="s">
        <v>197</v>
      </c>
      <c r="E236" s="199" t="s">
        <v>415</v>
      </c>
      <c r="F236" s="200" t="s">
        <v>416</v>
      </c>
      <c r="G236" s="201" t="s">
        <v>314</v>
      </c>
      <c r="H236" s="202">
        <v>14</v>
      </c>
      <c r="I236" s="203"/>
      <c r="J236" s="202">
        <f>ROUND(I236*H236,3)</f>
        <v>0</v>
      </c>
      <c r="K236" s="204"/>
      <c r="L236" s="205"/>
      <c r="M236" s="206" t="s">
        <v>1</v>
      </c>
      <c r="N236" s="207" t="s">
        <v>40</v>
      </c>
      <c r="O236" s="73"/>
      <c r="P236" s="193">
        <f>O236*H236</f>
        <v>0</v>
      </c>
      <c r="Q236" s="193">
        <v>4.0000000000000003E-05</v>
      </c>
      <c r="R236" s="193">
        <f>Q236*H236</f>
        <v>0.00056000000000000006</v>
      </c>
      <c r="S236" s="193">
        <v>0</v>
      </c>
      <c r="T236" s="194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5" t="s">
        <v>307</v>
      </c>
      <c r="AT236" s="195" t="s">
        <v>197</v>
      </c>
      <c r="AU236" s="195" t="s">
        <v>151</v>
      </c>
      <c r="AY236" s="15" t="s">
        <v>173</v>
      </c>
      <c r="BE236" s="196">
        <f>IF(N236="základná",J236,0)</f>
        <v>0</v>
      </c>
      <c r="BF236" s="196">
        <f>IF(N236="znížená",J236,0)</f>
        <v>0</v>
      </c>
      <c r="BG236" s="196">
        <f>IF(N236="zákl. prenesená",J236,0)</f>
        <v>0</v>
      </c>
      <c r="BH236" s="196">
        <f>IF(N236="zníž. prenesená",J236,0)</f>
        <v>0</v>
      </c>
      <c r="BI236" s="196">
        <f>IF(N236="nulová",J236,0)</f>
        <v>0</v>
      </c>
      <c r="BJ236" s="15" t="s">
        <v>151</v>
      </c>
      <c r="BK236" s="197">
        <f>ROUND(I236*H236,3)</f>
        <v>0</v>
      </c>
      <c r="BL236" s="15" t="s">
        <v>240</v>
      </c>
      <c r="BM236" s="195" t="s">
        <v>417</v>
      </c>
    </row>
    <row r="237" s="2" customFormat="1" ht="14.4" customHeight="1">
      <c r="A237" s="34"/>
      <c r="B237" s="148"/>
      <c r="C237" s="184" t="s">
        <v>418</v>
      </c>
      <c r="D237" s="184" t="s">
        <v>175</v>
      </c>
      <c r="E237" s="185" t="s">
        <v>419</v>
      </c>
      <c r="F237" s="186" t="s">
        <v>420</v>
      </c>
      <c r="G237" s="187" t="s">
        <v>314</v>
      </c>
      <c r="H237" s="188">
        <v>45</v>
      </c>
      <c r="I237" s="189"/>
      <c r="J237" s="188">
        <f>ROUND(I237*H237,3)</f>
        <v>0</v>
      </c>
      <c r="K237" s="190"/>
      <c r="L237" s="35"/>
      <c r="M237" s="191" t="s">
        <v>1</v>
      </c>
      <c r="N237" s="192" t="s">
        <v>40</v>
      </c>
      <c r="O237" s="73"/>
      <c r="P237" s="193">
        <f>O237*H237</f>
        <v>0</v>
      </c>
      <c r="Q237" s="193">
        <v>0</v>
      </c>
      <c r="R237" s="193">
        <f>Q237*H237</f>
        <v>0</v>
      </c>
      <c r="S237" s="193">
        <v>0</v>
      </c>
      <c r="T237" s="194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5" t="s">
        <v>240</v>
      </c>
      <c r="AT237" s="195" t="s">
        <v>175</v>
      </c>
      <c r="AU237" s="195" t="s">
        <v>151</v>
      </c>
      <c r="AY237" s="15" t="s">
        <v>173</v>
      </c>
      <c r="BE237" s="196">
        <f>IF(N237="základná",J237,0)</f>
        <v>0</v>
      </c>
      <c r="BF237" s="196">
        <f>IF(N237="znížená",J237,0)</f>
        <v>0</v>
      </c>
      <c r="BG237" s="196">
        <f>IF(N237="zákl. prenesená",J237,0)</f>
        <v>0</v>
      </c>
      <c r="BH237" s="196">
        <f>IF(N237="zníž. prenesená",J237,0)</f>
        <v>0</v>
      </c>
      <c r="BI237" s="196">
        <f>IF(N237="nulová",J237,0)</f>
        <v>0</v>
      </c>
      <c r="BJ237" s="15" t="s">
        <v>151</v>
      </c>
      <c r="BK237" s="197">
        <f>ROUND(I237*H237,3)</f>
        <v>0</v>
      </c>
      <c r="BL237" s="15" t="s">
        <v>240</v>
      </c>
      <c r="BM237" s="195" t="s">
        <v>421</v>
      </c>
    </row>
    <row r="238" s="2" customFormat="1" ht="14.4" customHeight="1">
      <c r="A238" s="34"/>
      <c r="B238" s="148"/>
      <c r="C238" s="198" t="s">
        <v>422</v>
      </c>
      <c r="D238" s="198" t="s">
        <v>197</v>
      </c>
      <c r="E238" s="199" t="s">
        <v>423</v>
      </c>
      <c r="F238" s="200" t="s">
        <v>424</v>
      </c>
      <c r="G238" s="201" t="s">
        <v>314</v>
      </c>
      <c r="H238" s="202">
        <v>36</v>
      </c>
      <c r="I238" s="203"/>
      <c r="J238" s="202">
        <f>ROUND(I238*H238,3)</f>
        <v>0</v>
      </c>
      <c r="K238" s="204"/>
      <c r="L238" s="205"/>
      <c r="M238" s="206" t="s">
        <v>1</v>
      </c>
      <c r="N238" s="207" t="s">
        <v>40</v>
      </c>
      <c r="O238" s="73"/>
      <c r="P238" s="193">
        <f>O238*H238</f>
        <v>0</v>
      </c>
      <c r="Q238" s="193">
        <v>0</v>
      </c>
      <c r="R238" s="193">
        <f>Q238*H238</f>
        <v>0</v>
      </c>
      <c r="S238" s="193">
        <v>0</v>
      </c>
      <c r="T238" s="194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5" t="s">
        <v>307</v>
      </c>
      <c r="AT238" s="195" t="s">
        <v>197</v>
      </c>
      <c r="AU238" s="195" t="s">
        <v>151</v>
      </c>
      <c r="AY238" s="15" t="s">
        <v>173</v>
      </c>
      <c r="BE238" s="196">
        <f>IF(N238="základná",J238,0)</f>
        <v>0</v>
      </c>
      <c r="BF238" s="196">
        <f>IF(N238="znížená",J238,0)</f>
        <v>0</v>
      </c>
      <c r="BG238" s="196">
        <f>IF(N238="zákl. prenesená",J238,0)</f>
        <v>0</v>
      </c>
      <c r="BH238" s="196">
        <f>IF(N238="zníž. prenesená",J238,0)</f>
        <v>0</v>
      </c>
      <c r="BI238" s="196">
        <f>IF(N238="nulová",J238,0)</f>
        <v>0</v>
      </c>
      <c r="BJ238" s="15" t="s">
        <v>151</v>
      </c>
      <c r="BK238" s="197">
        <f>ROUND(I238*H238,3)</f>
        <v>0</v>
      </c>
      <c r="BL238" s="15" t="s">
        <v>240</v>
      </c>
      <c r="BM238" s="195" t="s">
        <v>425</v>
      </c>
    </row>
    <row r="239" s="2" customFormat="1" ht="14.4" customHeight="1">
      <c r="A239" s="34"/>
      <c r="B239" s="148"/>
      <c r="C239" s="198" t="s">
        <v>426</v>
      </c>
      <c r="D239" s="198" t="s">
        <v>197</v>
      </c>
      <c r="E239" s="199" t="s">
        <v>427</v>
      </c>
      <c r="F239" s="200" t="s">
        <v>428</v>
      </c>
      <c r="G239" s="201" t="s">
        <v>314</v>
      </c>
      <c r="H239" s="202">
        <v>9</v>
      </c>
      <c r="I239" s="203"/>
      <c r="J239" s="202">
        <f>ROUND(I239*H239,3)</f>
        <v>0</v>
      </c>
      <c r="K239" s="204"/>
      <c r="L239" s="205"/>
      <c r="M239" s="206" t="s">
        <v>1</v>
      </c>
      <c r="N239" s="207" t="s">
        <v>40</v>
      </c>
      <c r="O239" s="73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307</v>
      </c>
      <c r="AT239" s="195" t="s">
        <v>197</v>
      </c>
      <c r="AU239" s="195" t="s">
        <v>151</v>
      </c>
      <c r="AY239" s="15" t="s">
        <v>173</v>
      </c>
      <c r="BE239" s="196">
        <f>IF(N239="základná",J239,0)</f>
        <v>0</v>
      </c>
      <c r="BF239" s="196">
        <f>IF(N239="znížená",J239,0)</f>
        <v>0</v>
      </c>
      <c r="BG239" s="196">
        <f>IF(N239="zákl. prenesená",J239,0)</f>
        <v>0</v>
      </c>
      <c r="BH239" s="196">
        <f>IF(N239="zníž. prenesená",J239,0)</f>
        <v>0</v>
      </c>
      <c r="BI239" s="196">
        <f>IF(N239="nulová",J239,0)</f>
        <v>0</v>
      </c>
      <c r="BJ239" s="15" t="s">
        <v>151</v>
      </c>
      <c r="BK239" s="197">
        <f>ROUND(I239*H239,3)</f>
        <v>0</v>
      </c>
      <c r="BL239" s="15" t="s">
        <v>240</v>
      </c>
      <c r="BM239" s="195" t="s">
        <v>429</v>
      </c>
    </row>
    <row r="240" s="2" customFormat="1" ht="14.4" customHeight="1">
      <c r="A240" s="34"/>
      <c r="B240" s="148"/>
      <c r="C240" s="184" t="s">
        <v>430</v>
      </c>
      <c r="D240" s="184" t="s">
        <v>175</v>
      </c>
      <c r="E240" s="185" t="s">
        <v>431</v>
      </c>
      <c r="F240" s="186" t="s">
        <v>432</v>
      </c>
      <c r="G240" s="187" t="s">
        <v>314</v>
      </c>
      <c r="H240" s="188">
        <v>77</v>
      </c>
      <c r="I240" s="189"/>
      <c r="J240" s="188">
        <f>ROUND(I240*H240,3)</f>
        <v>0</v>
      </c>
      <c r="K240" s="190"/>
      <c r="L240" s="35"/>
      <c r="M240" s="191" t="s">
        <v>1</v>
      </c>
      <c r="N240" s="192" t="s">
        <v>40</v>
      </c>
      <c r="O240" s="73"/>
      <c r="P240" s="193">
        <f>O240*H240</f>
        <v>0</v>
      </c>
      <c r="Q240" s="193">
        <v>0</v>
      </c>
      <c r="R240" s="193">
        <f>Q240*H240</f>
        <v>0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240</v>
      </c>
      <c r="AT240" s="195" t="s">
        <v>175</v>
      </c>
      <c r="AU240" s="195" t="s">
        <v>151</v>
      </c>
      <c r="AY240" s="15" t="s">
        <v>173</v>
      </c>
      <c r="BE240" s="196">
        <f>IF(N240="základná",J240,0)</f>
        <v>0</v>
      </c>
      <c r="BF240" s="196">
        <f>IF(N240="znížená",J240,0)</f>
        <v>0</v>
      </c>
      <c r="BG240" s="196">
        <f>IF(N240="zákl. prenesená",J240,0)</f>
        <v>0</v>
      </c>
      <c r="BH240" s="196">
        <f>IF(N240="zníž. prenesená",J240,0)</f>
        <v>0</v>
      </c>
      <c r="BI240" s="196">
        <f>IF(N240="nulová",J240,0)</f>
        <v>0</v>
      </c>
      <c r="BJ240" s="15" t="s">
        <v>151</v>
      </c>
      <c r="BK240" s="197">
        <f>ROUND(I240*H240,3)</f>
        <v>0</v>
      </c>
      <c r="BL240" s="15" t="s">
        <v>240</v>
      </c>
      <c r="BM240" s="195" t="s">
        <v>433</v>
      </c>
    </row>
    <row r="241" s="2" customFormat="1" ht="14.4" customHeight="1">
      <c r="A241" s="34"/>
      <c r="B241" s="148"/>
      <c r="C241" s="198" t="s">
        <v>434</v>
      </c>
      <c r="D241" s="198" t="s">
        <v>197</v>
      </c>
      <c r="E241" s="199" t="s">
        <v>435</v>
      </c>
      <c r="F241" s="200" t="s">
        <v>436</v>
      </c>
      <c r="G241" s="201" t="s">
        <v>314</v>
      </c>
      <c r="H241" s="202">
        <v>55</v>
      </c>
      <c r="I241" s="203"/>
      <c r="J241" s="202">
        <f>ROUND(I241*H241,3)</f>
        <v>0</v>
      </c>
      <c r="K241" s="204"/>
      <c r="L241" s="205"/>
      <c r="M241" s="206" t="s">
        <v>1</v>
      </c>
      <c r="N241" s="207" t="s">
        <v>40</v>
      </c>
      <c r="O241" s="73"/>
      <c r="P241" s="193">
        <f>O241*H241</f>
        <v>0</v>
      </c>
      <c r="Q241" s="193">
        <v>0</v>
      </c>
      <c r="R241" s="193">
        <f>Q241*H241</f>
        <v>0</v>
      </c>
      <c r="S241" s="193">
        <v>0</v>
      </c>
      <c r="T241" s="194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5" t="s">
        <v>307</v>
      </c>
      <c r="AT241" s="195" t="s">
        <v>197</v>
      </c>
      <c r="AU241" s="195" t="s">
        <v>151</v>
      </c>
      <c r="AY241" s="15" t="s">
        <v>173</v>
      </c>
      <c r="BE241" s="196">
        <f>IF(N241="základná",J241,0)</f>
        <v>0</v>
      </c>
      <c r="BF241" s="196">
        <f>IF(N241="znížená",J241,0)</f>
        <v>0</v>
      </c>
      <c r="BG241" s="196">
        <f>IF(N241="zákl. prenesená",J241,0)</f>
        <v>0</v>
      </c>
      <c r="BH241" s="196">
        <f>IF(N241="zníž. prenesená",J241,0)</f>
        <v>0</v>
      </c>
      <c r="BI241" s="196">
        <f>IF(N241="nulová",J241,0)</f>
        <v>0</v>
      </c>
      <c r="BJ241" s="15" t="s">
        <v>151</v>
      </c>
      <c r="BK241" s="197">
        <f>ROUND(I241*H241,3)</f>
        <v>0</v>
      </c>
      <c r="BL241" s="15" t="s">
        <v>240</v>
      </c>
      <c r="BM241" s="195" t="s">
        <v>437</v>
      </c>
    </row>
    <row r="242" s="2" customFormat="1" ht="14.4" customHeight="1">
      <c r="A242" s="34"/>
      <c r="B242" s="148"/>
      <c r="C242" s="198" t="s">
        <v>438</v>
      </c>
      <c r="D242" s="198" t="s">
        <v>197</v>
      </c>
      <c r="E242" s="199" t="s">
        <v>439</v>
      </c>
      <c r="F242" s="200" t="s">
        <v>440</v>
      </c>
      <c r="G242" s="201" t="s">
        <v>314</v>
      </c>
      <c r="H242" s="202">
        <v>22</v>
      </c>
      <c r="I242" s="203"/>
      <c r="J242" s="202">
        <f>ROUND(I242*H242,3)</f>
        <v>0</v>
      </c>
      <c r="K242" s="204"/>
      <c r="L242" s="205"/>
      <c r="M242" s="206" t="s">
        <v>1</v>
      </c>
      <c r="N242" s="207" t="s">
        <v>40</v>
      </c>
      <c r="O242" s="73"/>
      <c r="P242" s="193">
        <f>O242*H242</f>
        <v>0</v>
      </c>
      <c r="Q242" s="193">
        <v>0</v>
      </c>
      <c r="R242" s="193">
        <f>Q242*H242</f>
        <v>0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307</v>
      </c>
      <c r="AT242" s="195" t="s">
        <v>197</v>
      </c>
      <c r="AU242" s="195" t="s">
        <v>151</v>
      </c>
      <c r="AY242" s="15" t="s">
        <v>173</v>
      </c>
      <c r="BE242" s="196">
        <f>IF(N242="základná",J242,0)</f>
        <v>0</v>
      </c>
      <c r="BF242" s="196">
        <f>IF(N242="znížená",J242,0)</f>
        <v>0</v>
      </c>
      <c r="BG242" s="196">
        <f>IF(N242="zákl. prenesená",J242,0)</f>
        <v>0</v>
      </c>
      <c r="BH242" s="196">
        <f>IF(N242="zníž. prenesená",J242,0)</f>
        <v>0</v>
      </c>
      <c r="BI242" s="196">
        <f>IF(N242="nulová",J242,0)</f>
        <v>0</v>
      </c>
      <c r="BJ242" s="15" t="s">
        <v>151</v>
      </c>
      <c r="BK242" s="197">
        <f>ROUND(I242*H242,3)</f>
        <v>0</v>
      </c>
      <c r="BL242" s="15" t="s">
        <v>240</v>
      </c>
      <c r="BM242" s="195" t="s">
        <v>441</v>
      </c>
    </row>
    <row r="243" s="2" customFormat="1" ht="14.4" customHeight="1">
      <c r="A243" s="34"/>
      <c r="B243" s="148"/>
      <c r="C243" s="184" t="s">
        <v>442</v>
      </c>
      <c r="D243" s="184" t="s">
        <v>175</v>
      </c>
      <c r="E243" s="185" t="s">
        <v>431</v>
      </c>
      <c r="F243" s="186" t="s">
        <v>432</v>
      </c>
      <c r="G243" s="187" t="s">
        <v>314</v>
      </c>
      <c r="H243" s="188">
        <v>55</v>
      </c>
      <c r="I243" s="189"/>
      <c r="J243" s="188">
        <f>ROUND(I243*H243,3)</f>
        <v>0</v>
      </c>
      <c r="K243" s="190"/>
      <c r="L243" s="35"/>
      <c r="M243" s="191" t="s">
        <v>1</v>
      </c>
      <c r="N243" s="192" t="s">
        <v>40</v>
      </c>
      <c r="O243" s="73"/>
      <c r="P243" s="193">
        <f>O243*H243</f>
        <v>0</v>
      </c>
      <c r="Q243" s="193">
        <v>0</v>
      </c>
      <c r="R243" s="193">
        <f>Q243*H243</f>
        <v>0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240</v>
      </c>
      <c r="AT243" s="195" t="s">
        <v>175</v>
      </c>
      <c r="AU243" s="195" t="s">
        <v>151</v>
      </c>
      <c r="AY243" s="15" t="s">
        <v>173</v>
      </c>
      <c r="BE243" s="196">
        <f>IF(N243="základná",J243,0)</f>
        <v>0</v>
      </c>
      <c r="BF243" s="196">
        <f>IF(N243="znížená",J243,0)</f>
        <v>0</v>
      </c>
      <c r="BG243" s="196">
        <f>IF(N243="zákl. prenesená",J243,0)</f>
        <v>0</v>
      </c>
      <c r="BH243" s="196">
        <f>IF(N243="zníž. prenesená",J243,0)</f>
        <v>0</v>
      </c>
      <c r="BI243" s="196">
        <f>IF(N243="nulová",J243,0)</f>
        <v>0</v>
      </c>
      <c r="BJ243" s="15" t="s">
        <v>151</v>
      </c>
      <c r="BK243" s="197">
        <f>ROUND(I243*H243,3)</f>
        <v>0</v>
      </c>
      <c r="BL243" s="15" t="s">
        <v>240</v>
      </c>
      <c r="BM243" s="195" t="s">
        <v>443</v>
      </c>
    </row>
    <row r="244" s="2" customFormat="1" ht="14.4" customHeight="1">
      <c r="A244" s="34"/>
      <c r="B244" s="148"/>
      <c r="C244" s="198" t="s">
        <v>444</v>
      </c>
      <c r="D244" s="198" t="s">
        <v>197</v>
      </c>
      <c r="E244" s="199" t="s">
        <v>445</v>
      </c>
      <c r="F244" s="200" t="s">
        <v>446</v>
      </c>
      <c r="G244" s="201" t="s">
        <v>314</v>
      </c>
      <c r="H244" s="202">
        <v>5.0999999999999996</v>
      </c>
      <c r="I244" s="203"/>
      <c r="J244" s="202">
        <f>ROUND(I244*H244,3)</f>
        <v>0</v>
      </c>
      <c r="K244" s="204"/>
      <c r="L244" s="205"/>
      <c r="M244" s="206" t="s">
        <v>1</v>
      </c>
      <c r="N244" s="207" t="s">
        <v>40</v>
      </c>
      <c r="O244" s="73"/>
      <c r="P244" s="193">
        <f>O244*H244</f>
        <v>0</v>
      </c>
      <c r="Q244" s="193">
        <v>8.0000000000000007E-05</v>
      </c>
      <c r="R244" s="193">
        <f>Q244*H244</f>
        <v>0.000408</v>
      </c>
      <c r="S244" s="193">
        <v>0</v>
      </c>
      <c r="T244" s="194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5" t="s">
        <v>307</v>
      </c>
      <c r="AT244" s="195" t="s">
        <v>197</v>
      </c>
      <c r="AU244" s="195" t="s">
        <v>151</v>
      </c>
      <c r="AY244" s="15" t="s">
        <v>173</v>
      </c>
      <c r="BE244" s="196">
        <f>IF(N244="základná",J244,0)</f>
        <v>0</v>
      </c>
      <c r="BF244" s="196">
        <f>IF(N244="znížená",J244,0)</f>
        <v>0</v>
      </c>
      <c r="BG244" s="196">
        <f>IF(N244="zákl. prenesená",J244,0)</f>
        <v>0</v>
      </c>
      <c r="BH244" s="196">
        <f>IF(N244="zníž. prenesená",J244,0)</f>
        <v>0</v>
      </c>
      <c r="BI244" s="196">
        <f>IF(N244="nulová",J244,0)</f>
        <v>0</v>
      </c>
      <c r="BJ244" s="15" t="s">
        <v>151</v>
      </c>
      <c r="BK244" s="197">
        <f>ROUND(I244*H244,3)</f>
        <v>0</v>
      </c>
      <c r="BL244" s="15" t="s">
        <v>240</v>
      </c>
      <c r="BM244" s="195" t="s">
        <v>447</v>
      </c>
    </row>
    <row r="245" s="2" customFormat="1" ht="14.4" customHeight="1">
      <c r="A245" s="34"/>
      <c r="B245" s="148"/>
      <c r="C245" s="198" t="s">
        <v>448</v>
      </c>
      <c r="D245" s="198" t="s">
        <v>197</v>
      </c>
      <c r="E245" s="199" t="s">
        <v>439</v>
      </c>
      <c r="F245" s="200" t="s">
        <v>440</v>
      </c>
      <c r="G245" s="201" t="s">
        <v>314</v>
      </c>
      <c r="H245" s="202">
        <v>20.399999999999999</v>
      </c>
      <c r="I245" s="203"/>
      <c r="J245" s="202">
        <f>ROUND(I245*H245,3)</f>
        <v>0</v>
      </c>
      <c r="K245" s="204"/>
      <c r="L245" s="205"/>
      <c r="M245" s="206" t="s">
        <v>1</v>
      </c>
      <c r="N245" s="207" t="s">
        <v>40</v>
      </c>
      <c r="O245" s="73"/>
      <c r="P245" s="193">
        <f>O245*H245</f>
        <v>0</v>
      </c>
      <c r="Q245" s="193">
        <v>0</v>
      </c>
      <c r="R245" s="193">
        <f>Q245*H245</f>
        <v>0</v>
      </c>
      <c r="S245" s="193">
        <v>0</v>
      </c>
      <c r="T245" s="19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5" t="s">
        <v>307</v>
      </c>
      <c r="AT245" s="195" t="s">
        <v>197</v>
      </c>
      <c r="AU245" s="195" t="s">
        <v>151</v>
      </c>
      <c r="AY245" s="15" t="s">
        <v>173</v>
      </c>
      <c r="BE245" s="196">
        <f>IF(N245="základná",J245,0)</f>
        <v>0</v>
      </c>
      <c r="BF245" s="196">
        <f>IF(N245="znížená",J245,0)</f>
        <v>0</v>
      </c>
      <c r="BG245" s="196">
        <f>IF(N245="zákl. prenesená",J245,0)</f>
        <v>0</v>
      </c>
      <c r="BH245" s="196">
        <f>IF(N245="zníž. prenesená",J245,0)</f>
        <v>0</v>
      </c>
      <c r="BI245" s="196">
        <f>IF(N245="nulová",J245,0)</f>
        <v>0</v>
      </c>
      <c r="BJ245" s="15" t="s">
        <v>151</v>
      </c>
      <c r="BK245" s="197">
        <f>ROUND(I245*H245,3)</f>
        <v>0</v>
      </c>
      <c r="BL245" s="15" t="s">
        <v>240</v>
      </c>
      <c r="BM245" s="195" t="s">
        <v>449</v>
      </c>
    </row>
    <row r="246" s="2" customFormat="1" ht="14.4" customHeight="1">
      <c r="A246" s="34"/>
      <c r="B246" s="148"/>
      <c r="C246" s="198" t="s">
        <v>450</v>
      </c>
      <c r="D246" s="198" t="s">
        <v>197</v>
      </c>
      <c r="E246" s="199" t="s">
        <v>451</v>
      </c>
      <c r="F246" s="200" t="s">
        <v>452</v>
      </c>
      <c r="G246" s="201" t="s">
        <v>314</v>
      </c>
      <c r="H246" s="202">
        <v>30.600000000000001</v>
      </c>
      <c r="I246" s="203"/>
      <c r="J246" s="202">
        <f>ROUND(I246*H246,3)</f>
        <v>0</v>
      </c>
      <c r="K246" s="204"/>
      <c r="L246" s="205"/>
      <c r="M246" s="206" t="s">
        <v>1</v>
      </c>
      <c r="N246" s="207" t="s">
        <v>40</v>
      </c>
      <c r="O246" s="73"/>
      <c r="P246" s="193">
        <f>O246*H246</f>
        <v>0</v>
      </c>
      <c r="Q246" s="193">
        <v>4.0000000000000003E-05</v>
      </c>
      <c r="R246" s="193">
        <f>Q246*H246</f>
        <v>0.0012240000000000003</v>
      </c>
      <c r="S246" s="193">
        <v>0</v>
      </c>
      <c r="T246" s="194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5" t="s">
        <v>307</v>
      </c>
      <c r="AT246" s="195" t="s">
        <v>197</v>
      </c>
      <c r="AU246" s="195" t="s">
        <v>151</v>
      </c>
      <c r="AY246" s="15" t="s">
        <v>173</v>
      </c>
      <c r="BE246" s="196">
        <f>IF(N246="základná",J246,0)</f>
        <v>0</v>
      </c>
      <c r="BF246" s="196">
        <f>IF(N246="znížená",J246,0)</f>
        <v>0</v>
      </c>
      <c r="BG246" s="196">
        <f>IF(N246="zákl. prenesená",J246,0)</f>
        <v>0</v>
      </c>
      <c r="BH246" s="196">
        <f>IF(N246="zníž. prenesená",J246,0)</f>
        <v>0</v>
      </c>
      <c r="BI246" s="196">
        <f>IF(N246="nulová",J246,0)</f>
        <v>0</v>
      </c>
      <c r="BJ246" s="15" t="s">
        <v>151</v>
      </c>
      <c r="BK246" s="197">
        <f>ROUND(I246*H246,3)</f>
        <v>0</v>
      </c>
      <c r="BL246" s="15" t="s">
        <v>240</v>
      </c>
      <c r="BM246" s="195" t="s">
        <v>453</v>
      </c>
    </row>
    <row r="247" s="2" customFormat="1" ht="14.4" customHeight="1">
      <c r="A247" s="34"/>
      <c r="B247" s="148"/>
      <c r="C247" s="184" t="s">
        <v>454</v>
      </c>
      <c r="D247" s="184" t="s">
        <v>175</v>
      </c>
      <c r="E247" s="185" t="s">
        <v>455</v>
      </c>
      <c r="F247" s="186" t="s">
        <v>456</v>
      </c>
      <c r="G247" s="187" t="s">
        <v>314</v>
      </c>
      <c r="H247" s="188">
        <v>20</v>
      </c>
      <c r="I247" s="189"/>
      <c r="J247" s="188">
        <f>ROUND(I247*H247,3)</f>
        <v>0</v>
      </c>
      <c r="K247" s="190"/>
      <c r="L247" s="35"/>
      <c r="M247" s="191" t="s">
        <v>1</v>
      </c>
      <c r="N247" s="192" t="s">
        <v>40</v>
      </c>
      <c r="O247" s="73"/>
      <c r="P247" s="193">
        <f>O247*H247</f>
        <v>0</v>
      </c>
      <c r="Q247" s="193">
        <v>2.0000000000000002E-05</v>
      </c>
      <c r="R247" s="193">
        <f>Q247*H247</f>
        <v>0.00040000000000000002</v>
      </c>
      <c r="S247" s="193">
        <v>0</v>
      </c>
      <c r="T247" s="194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5" t="s">
        <v>240</v>
      </c>
      <c r="AT247" s="195" t="s">
        <v>175</v>
      </c>
      <c r="AU247" s="195" t="s">
        <v>151</v>
      </c>
      <c r="AY247" s="15" t="s">
        <v>173</v>
      </c>
      <c r="BE247" s="196">
        <f>IF(N247="základná",J247,0)</f>
        <v>0</v>
      </c>
      <c r="BF247" s="196">
        <f>IF(N247="znížená",J247,0)</f>
        <v>0</v>
      </c>
      <c r="BG247" s="196">
        <f>IF(N247="zákl. prenesená",J247,0)</f>
        <v>0</v>
      </c>
      <c r="BH247" s="196">
        <f>IF(N247="zníž. prenesená",J247,0)</f>
        <v>0</v>
      </c>
      <c r="BI247" s="196">
        <f>IF(N247="nulová",J247,0)</f>
        <v>0</v>
      </c>
      <c r="BJ247" s="15" t="s">
        <v>151</v>
      </c>
      <c r="BK247" s="197">
        <f>ROUND(I247*H247,3)</f>
        <v>0</v>
      </c>
      <c r="BL247" s="15" t="s">
        <v>240</v>
      </c>
      <c r="BM247" s="195" t="s">
        <v>457</v>
      </c>
    </row>
    <row r="248" s="2" customFormat="1" ht="14.4" customHeight="1">
      <c r="A248" s="34"/>
      <c r="B248" s="148"/>
      <c r="C248" s="198" t="s">
        <v>458</v>
      </c>
      <c r="D248" s="198" t="s">
        <v>197</v>
      </c>
      <c r="E248" s="199" t="s">
        <v>459</v>
      </c>
      <c r="F248" s="200" t="s">
        <v>460</v>
      </c>
      <c r="G248" s="201" t="s">
        <v>314</v>
      </c>
      <c r="H248" s="202">
        <v>20.399999999999999</v>
      </c>
      <c r="I248" s="203"/>
      <c r="J248" s="202">
        <f>ROUND(I248*H248,3)</f>
        <v>0</v>
      </c>
      <c r="K248" s="204"/>
      <c r="L248" s="205"/>
      <c r="M248" s="206" t="s">
        <v>1</v>
      </c>
      <c r="N248" s="207" t="s">
        <v>40</v>
      </c>
      <c r="O248" s="73"/>
      <c r="P248" s="193">
        <f>O248*H248</f>
        <v>0</v>
      </c>
      <c r="Q248" s="193">
        <v>9.0000000000000006E-05</v>
      </c>
      <c r="R248" s="193">
        <f>Q248*H248</f>
        <v>0.001836</v>
      </c>
      <c r="S248" s="193">
        <v>0</v>
      </c>
      <c r="T248" s="19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307</v>
      </c>
      <c r="AT248" s="195" t="s">
        <v>197</v>
      </c>
      <c r="AU248" s="195" t="s">
        <v>151</v>
      </c>
      <c r="AY248" s="15" t="s">
        <v>173</v>
      </c>
      <c r="BE248" s="196">
        <f>IF(N248="základná",J248,0)</f>
        <v>0</v>
      </c>
      <c r="BF248" s="196">
        <f>IF(N248="znížená",J248,0)</f>
        <v>0</v>
      </c>
      <c r="BG248" s="196">
        <f>IF(N248="zákl. prenesená",J248,0)</f>
        <v>0</v>
      </c>
      <c r="BH248" s="196">
        <f>IF(N248="zníž. prenesená",J248,0)</f>
        <v>0</v>
      </c>
      <c r="BI248" s="196">
        <f>IF(N248="nulová",J248,0)</f>
        <v>0</v>
      </c>
      <c r="BJ248" s="15" t="s">
        <v>151</v>
      </c>
      <c r="BK248" s="197">
        <f>ROUND(I248*H248,3)</f>
        <v>0</v>
      </c>
      <c r="BL248" s="15" t="s">
        <v>240</v>
      </c>
      <c r="BM248" s="195" t="s">
        <v>461</v>
      </c>
    </row>
    <row r="249" s="2" customFormat="1" ht="14.4" customHeight="1">
      <c r="A249" s="34"/>
      <c r="B249" s="148"/>
      <c r="C249" s="184" t="s">
        <v>462</v>
      </c>
      <c r="D249" s="184" t="s">
        <v>175</v>
      </c>
      <c r="E249" s="185" t="s">
        <v>455</v>
      </c>
      <c r="F249" s="186" t="s">
        <v>456</v>
      </c>
      <c r="G249" s="187" t="s">
        <v>314</v>
      </c>
      <c r="H249" s="188">
        <v>10</v>
      </c>
      <c r="I249" s="189"/>
      <c r="J249" s="188">
        <f>ROUND(I249*H249,3)</f>
        <v>0</v>
      </c>
      <c r="K249" s="190"/>
      <c r="L249" s="35"/>
      <c r="M249" s="191" t="s">
        <v>1</v>
      </c>
      <c r="N249" s="192" t="s">
        <v>40</v>
      </c>
      <c r="O249" s="73"/>
      <c r="P249" s="193">
        <f>O249*H249</f>
        <v>0</v>
      </c>
      <c r="Q249" s="193">
        <v>2.0000000000000002E-05</v>
      </c>
      <c r="R249" s="193">
        <f>Q249*H249</f>
        <v>0.00020000000000000001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240</v>
      </c>
      <c r="AT249" s="195" t="s">
        <v>175</v>
      </c>
      <c r="AU249" s="195" t="s">
        <v>151</v>
      </c>
      <c r="AY249" s="15" t="s">
        <v>173</v>
      </c>
      <c r="BE249" s="196">
        <f>IF(N249="základná",J249,0)</f>
        <v>0</v>
      </c>
      <c r="BF249" s="196">
        <f>IF(N249="znížená",J249,0)</f>
        <v>0</v>
      </c>
      <c r="BG249" s="196">
        <f>IF(N249="zákl. prenesená",J249,0)</f>
        <v>0</v>
      </c>
      <c r="BH249" s="196">
        <f>IF(N249="zníž. prenesená",J249,0)</f>
        <v>0</v>
      </c>
      <c r="BI249" s="196">
        <f>IF(N249="nulová",J249,0)</f>
        <v>0</v>
      </c>
      <c r="BJ249" s="15" t="s">
        <v>151</v>
      </c>
      <c r="BK249" s="197">
        <f>ROUND(I249*H249,3)</f>
        <v>0</v>
      </c>
      <c r="BL249" s="15" t="s">
        <v>240</v>
      </c>
      <c r="BM249" s="195" t="s">
        <v>463</v>
      </c>
    </row>
    <row r="250" s="2" customFormat="1" ht="37.8" customHeight="1">
      <c r="A250" s="34"/>
      <c r="B250" s="148"/>
      <c r="C250" s="198" t="s">
        <v>464</v>
      </c>
      <c r="D250" s="198" t="s">
        <v>197</v>
      </c>
      <c r="E250" s="199" t="s">
        <v>465</v>
      </c>
      <c r="F250" s="200" t="s">
        <v>466</v>
      </c>
      <c r="G250" s="201" t="s">
        <v>314</v>
      </c>
      <c r="H250" s="202">
        <v>10.199999999999999</v>
      </c>
      <c r="I250" s="203"/>
      <c r="J250" s="202">
        <f>ROUND(I250*H250,3)</f>
        <v>0</v>
      </c>
      <c r="K250" s="204"/>
      <c r="L250" s="205"/>
      <c r="M250" s="206" t="s">
        <v>1</v>
      </c>
      <c r="N250" s="207" t="s">
        <v>40</v>
      </c>
      <c r="O250" s="73"/>
      <c r="P250" s="193">
        <f>O250*H250</f>
        <v>0</v>
      </c>
      <c r="Q250" s="193">
        <v>0.00035</v>
      </c>
      <c r="R250" s="193">
        <f>Q250*H250</f>
        <v>0.0035699999999999998</v>
      </c>
      <c r="S250" s="193">
        <v>0</v>
      </c>
      <c r="T250" s="194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5" t="s">
        <v>307</v>
      </c>
      <c r="AT250" s="195" t="s">
        <v>197</v>
      </c>
      <c r="AU250" s="195" t="s">
        <v>151</v>
      </c>
      <c r="AY250" s="15" t="s">
        <v>173</v>
      </c>
      <c r="BE250" s="196">
        <f>IF(N250="základná",J250,0)</f>
        <v>0</v>
      </c>
      <c r="BF250" s="196">
        <f>IF(N250="znížená",J250,0)</f>
        <v>0</v>
      </c>
      <c r="BG250" s="196">
        <f>IF(N250="zákl. prenesená",J250,0)</f>
        <v>0</v>
      </c>
      <c r="BH250" s="196">
        <f>IF(N250="zníž. prenesená",J250,0)</f>
        <v>0</v>
      </c>
      <c r="BI250" s="196">
        <f>IF(N250="nulová",J250,0)</f>
        <v>0</v>
      </c>
      <c r="BJ250" s="15" t="s">
        <v>151</v>
      </c>
      <c r="BK250" s="197">
        <f>ROUND(I250*H250,3)</f>
        <v>0</v>
      </c>
      <c r="BL250" s="15" t="s">
        <v>240</v>
      </c>
      <c r="BM250" s="195" t="s">
        <v>467</v>
      </c>
    </row>
    <row r="251" s="2" customFormat="1" ht="14.4" customHeight="1">
      <c r="A251" s="34"/>
      <c r="B251" s="148"/>
      <c r="C251" s="184" t="s">
        <v>468</v>
      </c>
      <c r="D251" s="184" t="s">
        <v>175</v>
      </c>
      <c r="E251" s="185" t="s">
        <v>469</v>
      </c>
      <c r="F251" s="186" t="s">
        <v>470</v>
      </c>
      <c r="G251" s="187" t="s">
        <v>314</v>
      </c>
      <c r="H251" s="188">
        <v>33</v>
      </c>
      <c r="I251" s="189"/>
      <c r="J251" s="188">
        <f>ROUND(I251*H251,3)</f>
        <v>0</v>
      </c>
      <c r="K251" s="190"/>
      <c r="L251" s="35"/>
      <c r="M251" s="191" t="s">
        <v>1</v>
      </c>
      <c r="N251" s="192" t="s">
        <v>40</v>
      </c>
      <c r="O251" s="73"/>
      <c r="P251" s="193">
        <f>O251*H251</f>
        <v>0</v>
      </c>
      <c r="Q251" s="193">
        <v>0</v>
      </c>
      <c r="R251" s="193">
        <f>Q251*H251</f>
        <v>0</v>
      </c>
      <c r="S251" s="193">
        <v>0</v>
      </c>
      <c r="T251" s="194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240</v>
      </c>
      <c r="AT251" s="195" t="s">
        <v>175</v>
      </c>
      <c r="AU251" s="195" t="s">
        <v>151</v>
      </c>
      <c r="AY251" s="15" t="s">
        <v>173</v>
      </c>
      <c r="BE251" s="196">
        <f>IF(N251="základná",J251,0)</f>
        <v>0</v>
      </c>
      <c r="BF251" s="196">
        <f>IF(N251="znížená",J251,0)</f>
        <v>0</v>
      </c>
      <c r="BG251" s="196">
        <f>IF(N251="zákl. prenesená",J251,0)</f>
        <v>0</v>
      </c>
      <c r="BH251" s="196">
        <f>IF(N251="zníž. prenesená",J251,0)</f>
        <v>0</v>
      </c>
      <c r="BI251" s="196">
        <f>IF(N251="nulová",J251,0)</f>
        <v>0</v>
      </c>
      <c r="BJ251" s="15" t="s">
        <v>151</v>
      </c>
      <c r="BK251" s="197">
        <f>ROUND(I251*H251,3)</f>
        <v>0</v>
      </c>
      <c r="BL251" s="15" t="s">
        <v>240</v>
      </c>
      <c r="BM251" s="195" t="s">
        <v>471</v>
      </c>
    </row>
    <row r="252" s="2" customFormat="1" ht="14.4" customHeight="1">
      <c r="A252" s="34"/>
      <c r="B252" s="148"/>
      <c r="C252" s="198" t="s">
        <v>472</v>
      </c>
      <c r="D252" s="198" t="s">
        <v>197</v>
      </c>
      <c r="E252" s="199" t="s">
        <v>473</v>
      </c>
      <c r="F252" s="200" t="s">
        <v>474</v>
      </c>
      <c r="G252" s="201" t="s">
        <v>314</v>
      </c>
      <c r="H252" s="202">
        <v>33</v>
      </c>
      <c r="I252" s="203"/>
      <c r="J252" s="202">
        <f>ROUND(I252*H252,3)</f>
        <v>0</v>
      </c>
      <c r="K252" s="204"/>
      <c r="L252" s="205"/>
      <c r="M252" s="206" t="s">
        <v>1</v>
      </c>
      <c r="N252" s="207" t="s">
        <v>40</v>
      </c>
      <c r="O252" s="73"/>
      <c r="P252" s="193">
        <f>O252*H252</f>
        <v>0</v>
      </c>
      <c r="Q252" s="193">
        <v>0</v>
      </c>
      <c r="R252" s="193">
        <f>Q252*H252</f>
        <v>0</v>
      </c>
      <c r="S252" s="193">
        <v>0</v>
      </c>
      <c r="T252" s="194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5" t="s">
        <v>307</v>
      </c>
      <c r="AT252" s="195" t="s">
        <v>197</v>
      </c>
      <c r="AU252" s="195" t="s">
        <v>151</v>
      </c>
      <c r="AY252" s="15" t="s">
        <v>173</v>
      </c>
      <c r="BE252" s="196">
        <f>IF(N252="základná",J252,0)</f>
        <v>0</v>
      </c>
      <c r="BF252" s="196">
        <f>IF(N252="znížená",J252,0)</f>
        <v>0</v>
      </c>
      <c r="BG252" s="196">
        <f>IF(N252="zákl. prenesená",J252,0)</f>
        <v>0</v>
      </c>
      <c r="BH252" s="196">
        <f>IF(N252="zníž. prenesená",J252,0)</f>
        <v>0</v>
      </c>
      <c r="BI252" s="196">
        <f>IF(N252="nulová",J252,0)</f>
        <v>0</v>
      </c>
      <c r="BJ252" s="15" t="s">
        <v>151</v>
      </c>
      <c r="BK252" s="197">
        <f>ROUND(I252*H252,3)</f>
        <v>0</v>
      </c>
      <c r="BL252" s="15" t="s">
        <v>240</v>
      </c>
      <c r="BM252" s="195" t="s">
        <v>475</v>
      </c>
    </row>
    <row r="253" s="2" customFormat="1" ht="14.4" customHeight="1">
      <c r="A253" s="34"/>
      <c r="B253" s="148"/>
      <c r="C253" s="198" t="s">
        <v>476</v>
      </c>
      <c r="D253" s="198" t="s">
        <v>197</v>
      </c>
      <c r="E253" s="199" t="s">
        <v>477</v>
      </c>
      <c r="F253" s="200" t="s">
        <v>478</v>
      </c>
      <c r="G253" s="201" t="s">
        <v>314</v>
      </c>
      <c r="H253" s="202">
        <v>14</v>
      </c>
      <c r="I253" s="203"/>
      <c r="J253" s="202">
        <f>ROUND(I253*H253,3)</f>
        <v>0</v>
      </c>
      <c r="K253" s="204"/>
      <c r="L253" s="205"/>
      <c r="M253" s="206" t="s">
        <v>1</v>
      </c>
      <c r="N253" s="207" t="s">
        <v>40</v>
      </c>
      <c r="O253" s="73"/>
      <c r="P253" s="193">
        <f>O253*H253</f>
        <v>0</v>
      </c>
      <c r="Q253" s="193">
        <v>0</v>
      </c>
      <c r="R253" s="193">
        <f>Q253*H253</f>
        <v>0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307</v>
      </c>
      <c r="AT253" s="195" t="s">
        <v>197</v>
      </c>
      <c r="AU253" s="195" t="s">
        <v>151</v>
      </c>
      <c r="AY253" s="15" t="s">
        <v>173</v>
      </c>
      <c r="BE253" s="196">
        <f>IF(N253="základná",J253,0)</f>
        <v>0</v>
      </c>
      <c r="BF253" s="196">
        <f>IF(N253="znížená",J253,0)</f>
        <v>0</v>
      </c>
      <c r="BG253" s="196">
        <f>IF(N253="zákl. prenesená",J253,0)</f>
        <v>0</v>
      </c>
      <c r="BH253" s="196">
        <f>IF(N253="zníž. prenesená",J253,0)</f>
        <v>0</v>
      </c>
      <c r="BI253" s="196">
        <f>IF(N253="nulová",J253,0)</f>
        <v>0</v>
      </c>
      <c r="BJ253" s="15" t="s">
        <v>151</v>
      </c>
      <c r="BK253" s="197">
        <f>ROUND(I253*H253,3)</f>
        <v>0</v>
      </c>
      <c r="BL253" s="15" t="s">
        <v>240</v>
      </c>
      <c r="BM253" s="195" t="s">
        <v>479</v>
      </c>
    </row>
    <row r="254" s="12" customFormat="1" ht="22.8" customHeight="1">
      <c r="A254" s="12"/>
      <c r="B254" s="171"/>
      <c r="C254" s="12"/>
      <c r="D254" s="172" t="s">
        <v>73</v>
      </c>
      <c r="E254" s="182" t="s">
        <v>480</v>
      </c>
      <c r="F254" s="182" t="s">
        <v>481</v>
      </c>
      <c r="G254" s="12"/>
      <c r="H254" s="12"/>
      <c r="I254" s="174"/>
      <c r="J254" s="183">
        <f>BK254</f>
        <v>0</v>
      </c>
      <c r="K254" s="12"/>
      <c r="L254" s="171"/>
      <c r="M254" s="176"/>
      <c r="N254" s="177"/>
      <c r="O254" s="177"/>
      <c r="P254" s="178">
        <f>SUM(P255:P271)</f>
        <v>0</v>
      </c>
      <c r="Q254" s="177"/>
      <c r="R254" s="178">
        <f>SUM(R255:R271)</f>
        <v>0.16975999999999999</v>
      </c>
      <c r="S254" s="177"/>
      <c r="T254" s="179">
        <f>SUM(T255:T271)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72" t="s">
        <v>151</v>
      </c>
      <c r="AT254" s="180" t="s">
        <v>73</v>
      </c>
      <c r="AU254" s="180" t="s">
        <v>82</v>
      </c>
      <c r="AY254" s="172" t="s">
        <v>173</v>
      </c>
      <c r="BK254" s="181">
        <f>SUM(BK255:BK271)</f>
        <v>0</v>
      </c>
    </row>
    <row r="255" s="2" customFormat="1" ht="14.4" customHeight="1">
      <c r="A255" s="34"/>
      <c r="B255" s="148"/>
      <c r="C255" s="184" t="s">
        <v>482</v>
      </c>
      <c r="D255" s="184" t="s">
        <v>175</v>
      </c>
      <c r="E255" s="185" t="s">
        <v>483</v>
      </c>
      <c r="F255" s="186" t="s">
        <v>484</v>
      </c>
      <c r="G255" s="187" t="s">
        <v>314</v>
      </c>
      <c r="H255" s="188">
        <v>28</v>
      </c>
      <c r="I255" s="189"/>
      <c r="J255" s="188">
        <f>ROUND(I255*H255,3)</f>
        <v>0</v>
      </c>
      <c r="K255" s="190"/>
      <c r="L255" s="35"/>
      <c r="M255" s="191" t="s">
        <v>1</v>
      </c>
      <c r="N255" s="192" t="s">
        <v>40</v>
      </c>
      <c r="O255" s="73"/>
      <c r="P255" s="193">
        <f>O255*H255</f>
        <v>0</v>
      </c>
      <c r="Q255" s="193">
        <v>0</v>
      </c>
      <c r="R255" s="193">
        <f>Q255*H255</f>
        <v>0</v>
      </c>
      <c r="S255" s="193">
        <v>0</v>
      </c>
      <c r="T255" s="194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5" t="s">
        <v>240</v>
      </c>
      <c r="AT255" s="195" t="s">
        <v>175</v>
      </c>
      <c r="AU255" s="195" t="s">
        <v>151</v>
      </c>
      <c r="AY255" s="15" t="s">
        <v>173</v>
      </c>
      <c r="BE255" s="196">
        <f>IF(N255="základná",J255,0)</f>
        <v>0</v>
      </c>
      <c r="BF255" s="196">
        <f>IF(N255="znížená",J255,0)</f>
        <v>0</v>
      </c>
      <c r="BG255" s="196">
        <f>IF(N255="zákl. prenesená",J255,0)</f>
        <v>0</v>
      </c>
      <c r="BH255" s="196">
        <f>IF(N255="zníž. prenesená",J255,0)</f>
        <v>0</v>
      </c>
      <c r="BI255" s="196">
        <f>IF(N255="nulová",J255,0)</f>
        <v>0</v>
      </c>
      <c r="BJ255" s="15" t="s">
        <v>151</v>
      </c>
      <c r="BK255" s="197">
        <f>ROUND(I255*H255,3)</f>
        <v>0</v>
      </c>
      <c r="BL255" s="15" t="s">
        <v>240</v>
      </c>
      <c r="BM255" s="195" t="s">
        <v>485</v>
      </c>
    </row>
    <row r="256" s="2" customFormat="1" ht="14.4" customHeight="1">
      <c r="A256" s="34"/>
      <c r="B256" s="148"/>
      <c r="C256" s="184" t="s">
        <v>486</v>
      </c>
      <c r="D256" s="184" t="s">
        <v>175</v>
      </c>
      <c r="E256" s="185" t="s">
        <v>487</v>
      </c>
      <c r="F256" s="186" t="s">
        <v>488</v>
      </c>
      <c r="G256" s="187" t="s">
        <v>314</v>
      </c>
      <c r="H256" s="188">
        <v>24</v>
      </c>
      <c r="I256" s="189"/>
      <c r="J256" s="188">
        <f>ROUND(I256*H256,3)</f>
        <v>0</v>
      </c>
      <c r="K256" s="190"/>
      <c r="L256" s="35"/>
      <c r="M256" s="191" t="s">
        <v>1</v>
      </c>
      <c r="N256" s="192" t="s">
        <v>40</v>
      </c>
      <c r="O256" s="73"/>
      <c r="P256" s="193">
        <f>O256*H256</f>
        <v>0</v>
      </c>
      <c r="Q256" s="193">
        <v>0</v>
      </c>
      <c r="R256" s="193">
        <f>Q256*H256</f>
        <v>0</v>
      </c>
      <c r="S256" s="193">
        <v>0</v>
      </c>
      <c r="T256" s="194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5" t="s">
        <v>240</v>
      </c>
      <c r="AT256" s="195" t="s">
        <v>175</v>
      </c>
      <c r="AU256" s="195" t="s">
        <v>151</v>
      </c>
      <c r="AY256" s="15" t="s">
        <v>173</v>
      </c>
      <c r="BE256" s="196">
        <f>IF(N256="základná",J256,0)</f>
        <v>0</v>
      </c>
      <c r="BF256" s="196">
        <f>IF(N256="znížená",J256,0)</f>
        <v>0</v>
      </c>
      <c r="BG256" s="196">
        <f>IF(N256="zákl. prenesená",J256,0)</f>
        <v>0</v>
      </c>
      <c r="BH256" s="196">
        <f>IF(N256="zníž. prenesená",J256,0)</f>
        <v>0</v>
      </c>
      <c r="BI256" s="196">
        <f>IF(N256="nulová",J256,0)</f>
        <v>0</v>
      </c>
      <c r="BJ256" s="15" t="s">
        <v>151</v>
      </c>
      <c r="BK256" s="197">
        <f>ROUND(I256*H256,3)</f>
        <v>0</v>
      </c>
      <c r="BL256" s="15" t="s">
        <v>240</v>
      </c>
      <c r="BM256" s="195" t="s">
        <v>489</v>
      </c>
    </row>
    <row r="257" s="2" customFormat="1" ht="14.4" customHeight="1">
      <c r="A257" s="34"/>
      <c r="B257" s="148"/>
      <c r="C257" s="184" t="s">
        <v>490</v>
      </c>
      <c r="D257" s="184" t="s">
        <v>175</v>
      </c>
      <c r="E257" s="185" t="s">
        <v>491</v>
      </c>
      <c r="F257" s="186" t="s">
        <v>492</v>
      </c>
      <c r="G257" s="187" t="s">
        <v>314</v>
      </c>
      <c r="H257" s="188">
        <v>8</v>
      </c>
      <c r="I257" s="189"/>
      <c r="J257" s="188">
        <f>ROUND(I257*H257,3)</f>
        <v>0</v>
      </c>
      <c r="K257" s="190"/>
      <c r="L257" s="35"/>
      <c r="M257" s="191" t="s">
        <v>1</v>
      </c>
      <c r="N257" s="192" t="s">
        <v>40</v>
      </c>
      <c r="O257" s="73"/>
      <c r="P257" s="193">
        <f>O257*H257</f>
        <v>0</v>
      </c>
      <c r="Q257" s="193">
        <v>0</v>
      </c>
      <c r="R257" s="193">
        <f>Q257*H257</f>
        <v>0</v>
      </c>
      <c r="S257" s="193">
        <v>0</v>
      </c>
      <c r="T257" s="194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5" t="s">
        <v>240</v>
      </c>
      <c r="AT257" s="195" t="s">
        <v>175</v>
      </c>
      <c r="AU257" s="195" t="s">
        <v>151</v>
      </c>
      <c r="AY257" s="15" t="s">
        <v>173</v>
      </c>
      <c r="BE257" s="196">
        <f>IF(N257="základná",J257,0)</f>
        <v>0</v>
      </c>
      <c r="BF257" s="196">
        <f>IF(N257="znížená",J257,0)</f>
        <v>0</v>
      </c>
      <c r="BG257" s="196">
        <f>IF(N257="zákl. prenesená",J257,0)</f>
        <v>0</v>
      </c>
      <c r="BH257" s="196">
        <f>IF(N257="zníž. prenesená",J257,0)</f>
        <v>0</v>
      </c>
      <c r="BI257" s="196">
        <f>IF(N257="nulová",J257,0)</f>
        <v>0</v>
      </c>
      <c r="BJ257" s="15" t="s">
        <v>151</v>
      </c>
      <c r="BK257" s="197">
        <f>ROUND(I257*H257,3)</f>
        <v>0</v>
      </c>
      <c r="BL257" s="15" t="s">
        <v>240</v>
      </c>
      <c r="BM257" s="195" t="s">
        <v>493</v>
      </c>
    </row>
    <row r="258" s="2" customFormat="1" ht="24.15" customHeight="1">
      <c r="A258" s="34"/>
      <c r="B258" s="148"/>
      <c r="C258" s="184" t="s">
        <v>494</v>
      </c>
      <c r="D258" s="184" t="s">
        <v>175</v>
      </c>
      <c r="E258" s="185" t="s">
        <v>495</v>
      </c>
      <c r="F258" s="186" t="s">
        <v>496</v>
      </c>
      <c r="G258" s="187" t="s">
        <v>314</v>
      </c>
      <c r="H258" s="188">
        <v>25</v>
      </c>
      <c r="I258" s="189"/>
      <c r="J258" s="188">
        <f>ROUND(I258*H258,3)</f>
        <v>0</v>
      </c>
      <c r="K258" s="190"/>
      <c r="L258" s="35"/>
      <c r="M258" s="191" t="s">
        <v>1</v>
      </c>
      <c r="N258" s="192" t="s">
        <v>40</v>
      </c>
      <c r="O258" s="73"/>
      <c r="P258" s="193">
        <f>O258*H258</f>
        <v>0</v>
      </c>
      <c r="Q258" s="193">
        <v>0</v>
      </c>
      <c r="R258" s="193">
        <f>Q258*H258</f>
        <v>0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240</v>
      </c>
      <c r="AT258" s="195" t="s">
        <v>175</v>
      </c>
      <c r="AU258" s="195" t="s">
        <v>151</v>
      </c>
      <c r="AY258" s="15" t="s">
        <v>173</v>
      </c>
      <c r="BE258" s="196">
        <f>IF(N258="základná",J258,0)</f>
        <v>0</v>
      </c>
      <c r="BF258" s="196">
        <f>IF(N258="znížená",J258,0)</f>
        <v>0</v>
      </c>
      <c r="BG258" s="196">
        <f>IF(N258="zákl. prenesená",J258,0)</f>
        <v>0</v>
      </c>
      <c r="BH258" s="196">
        <f>IF(N258="zníž. prenesená",J258,0)</f>
        <v>0</v>
      </c>
      <c r="BI258" s="196">
        <f>IF(N258="nulová",J258,0)</f>
        <v>0</v>
      </c>
      <c r="BJ258" s="15" t="s">
        <v>151</v>
      </c>
      <c r="BK258" s="197">
        <f>ROUND(I258*H258,3)</f>
        <v>0</v>
      </c>
      <c r="BL258" s="15" t="s">
        <v>240</v>
      </c>
      <c r="BM258" s="195" t="s">
        <v>497</v>
      </c>
    </row>
    <row r="259" s="2" customFormat="1" ht="14.4" customHeight="1">
      <c r="A259" s="34"/>
      <c r="B259" s="148"/>
      <c r="C259" s="184" t="s">
        <v>498</v>
      </c>
      <c r="D259" s="184" t="s">
        <v>175</v>
      </c>
      <c r="E259" s="185" t="s">
        <v>499</v>
      </c>
      <c r="F259" s="186" t="s">
        <v>500</v>
      </c>
      <c r="G259" s="187" t="s">
        <v>314</v>
      </c>
      <c r="H259" s="188">
        <v>2</v>
      </c>
      <c r="I259" s="189"/>
      <c r="J259" s="188">
        <f>ROUND(I259*H259,3)</f>
        <v>0</v>
      </c>
      <c r="K259" s="190"/>
      <c r="L259" s="35"/>
      <c r="M259" s="191" t="s">
        <v>1</v>
      </c>
      <c r="N259" s="192" t="s">
        <v>40</v>
      </c>
      <c r="O259" s="73"/>
      <c r="P259" s="193">
        <f>O259*H259</f>
        <v>0</v>
      </c>
      <c r="Q259" s="193">
        <v>0</v>
      </c>
      <c r="R259" s="193">
        <f>Q259*H259</f>
        <v>0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240</v>
      </c>
      <c r="AT259" s="195" t="s">
        <v>175</v>
      </c>
      <c r="AU259" s="195" t="s">
        <v>151</v>
      </c>
      <c r="AY259" s="15" t="s">
        <v>173</v>
      </c>
      <c r="BE259" s="196">
        <f>IF(N259="základná",J259,0)</f>
        <v>0</v>
      </c>
      <c r="BF259" s="196">
        <f>IF(N259="znížená",J259,0)</f>
        <v>0</v>
      </c>
      <c r="BG259" s="196">
        <f>IF(N259="zákl. prenesená",J259,0)</f>
        <v>0</v>
      </c>
      <c r="BH259" s="196">
        <f>IF(N259="zníž. prenesená",J259,0)</f>
        <v>0</v>
      </c>
      <c r="BI259" s="196">
        <f>IF(N259="nulová",J259,0)</f>
        <v>0</v>
      </c>
      <c r="BJ259" s="15" t="s">
        <v>151</v>
      </c>
      <c r="BK259" s="197">
        <f>ROUND(I259*H259,3)</f>
        <v>0</v>
      </c>
      <c r="BL259" s="15" t="s">
        <v>240</v>
      </c>
      <c r="BM259" s="195" t="s">
        <v>501</v>
      </c>
    </row>
    <row r="260" s="2" customFormat="1" ht="14.4" customHeight="1">
      <c r="A260" s="34"/>
      <c r="B260" s="148"/>
      <c r="C260" s="184" t="s">
        <v>502</v>
      </c>
      <c r="D260" s="184" t="s">
        <v>175</v>
      </c>
      <c r="E260" s="185" t="s">
        <v>503</v>
      </c>
      <c r="F260" s="186" t="s">
        <v>504</v>
      </c>
      <c r="G260" s="187" t="s">
        <v>314</v>
      </c>
      <c r="H260" s="188">
        <v>12</v>
      </c>
      <c r="I260" s="189"/>
      <c r="J260" s="188">
        <f>ROUND(I260*H260,3)</f>
        <v>0</v>
      </c>
      <c r="K260" s="190"/>
      <c r="L260" s="35"/>
      <c r="M260" s="191" t="s">
        <v>1</v>
      </c>
      <c r="N260" s="192" t="s">
        <v>40</v>
      </c>
      <c r="O260" s="73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240</v>
      </c>
      <c r="AT260" s="195" t="s">
        <v>175</v>
      </c>
      <c r="AU260" s="195" t="s">
        <v>151</v>
      </c>
      <c r="AY260" s="15" t="s">
        <v>173</v>
      </c>
      <c r="BE260" s="196">
        <f>IF(N260="základná",J260,0)</f>
        <v>0</v>
      </c>
      <c r="BF260" s="196">
        <f>IF(N260="znížená",J260,0)</f>
        <v>0</v>
      </c>
      <c r="BG260" s="196">
        <f>IF(N260="zákl. prenesená",J260,0)</f>
        <v>0</v>
      </c>
      <c r="BH260" s="196">
        <f>IF(N260="zníž. prenesená",J260,0)</f>
        <v>0</v>
      </c>
      <c r="BI260" s="196">
        <f>IF(N260="nulová",J260,0)</f>
        <v>0</v>
      </c>
      <c r="BJ260" s="15" t="s">
        <v>151</v>
      </c>
      <c r="BK260" s="197">
        <f>ROUND(I260*H260,3)</f>
        <v>0</v>
      </c>
      <c r="BL260" s="15" t="s">
        <v>240</v>
      </c>
      <c r="BM260" s="195" t="s">
        <v>505</v>
      </c>
    </row>
    <row r="261" s="2" customFormat="1" ht="14.4" customHeight="1">
      <c r="A261" s="34"/>
      <c r="B261" s="148"/>
      <c r="C261" s="184" t="s">
        <v>506</v>
      </c>
      <c r="D261" s="184" t="s">
        <v>175</v>
      </c>
      <c r="E261" s="185" t="s">
        <v>507</v>
      </c>
      <c r="F261" s="186" t="s">
        <v>508</v>
      </c>
      <c r="G261" s="187" t="s">
        <v>314</v>
      </c>
      <c r="H261" s="188">
        <v>4</v>
      </c>
      <c r="I261" s="189"/>
      <c r="J261" s="188">
        <f>ROUND(I261*H261,3)</f>
        <v>0</v>
      </c>
      <c r="K261" s="190"/>
      <c r="L261" s="35"/>
      <c r="M261" s="191" t="s">
        <v>1</v>
      </c>
      <c r="N261" s="192" t="s">
        <v>40</v>
      </c>
      <c r="O261" s="73"/>
      <c r="P261" s="193">
        <f>O261*H261</f>
        <v>0</v>
      </c>
      <c r="Q261" s="193">
        <v>0</v>
      </c>
      <c r="R261" s="193">
        <f>Q261*H261</f>
        <v>0</v>
      </c>
      <c r="S261" s="193">
        <v>0</v>
      </c>
      <c r="T261" s="194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5" t="s">
        <v>240</v>
      </c>
      <c r="AT261" s="195" t="s">
        <v>175</v>
      </c>
      <c r="AU261" s="195" t="s">
        <v>151</v>
      </c>
      <c r="AY261" s="15" t="s">
        <v>173</v>
      </c>
      <c r="BE261" s="196">
        <f>IF(N261="základná",J261,0)</f>
        <v>0</v>
      </c>
      <c r="BF261" s="196">
        <f>IF(N261="znížená",J261,0)</f>
        <v>0</v>
      </c>
      <c r="BG261" s="196">
        <f>IF(N261="zákl. prenesená",J261,0)</f>
        <v>0</v>
      </c>
      <c r="BH261" s="196">
        <f>IF(N261="zníž. prenesená",J261,0)</f>
        <v>0</v>
      </c>
      <c r="BI261" s="196">
        <f>IF(N261="nulová",J261,0)</f>
        <v>0</v>
      </c>
      <c r="BJ261" s="15" t="s">
        <v>151</v>
      </c>
      <c r="BK261" s="197">
        <f>ROUND(I261*H261,3)</f>
        <v>0</v>
      </c>
      <c r="BL261" s="15" t="s">
        <v>240</v>
      </c>
      <c r="BM261" s="195" t="s">
        <v>509</v>
      </c>
    </row>
    <row r="262" s="2" customFormat="1" ht="14.4" customHeight="1">
      <c r="A262" s="34"/>
      <c r="B262" s="148"/>
      <c r="C262" s="184" t="s">
        <v>510</v>
      </c>
      <c r="D262" s="184" t="s">
        <v>175</v>
      </c>
      <c r="E262" s="185" t="s">
        <v>511</v>
      </c>
      <c r="F262" s="186" t="s">
        <v>512</v>
      </c>
      <c r="G262" s="187" t="s">
        <v>314</v>
      </c>
      <c r="H262" s="188">
        <v>10</v>
      </c>
      <c r="I262" s="189"/>
      <c r="J262" s="188">
        <f>ROUND(I262*H262,3)</f>
        <v>0</v>
      </c>
      <c r="K262" s="190"/>
      <c r="L262" s="35"/>
      <c r="M262" s="191" t="s">
        <v>1</v>
      </c>
      <c r="N262" s="192" t="s">
        <v>40</v>
      </c>
      <c r="O262" s="73"/>
      <c r="P262" s="193">
        <f>O262*H262</f>
        <v>0</v>
      </c>
      <c r="Q262" s="193">
        <v>0</v>
      </c>
      <c r="R262" s="193">
        <f>Q262*H262</f>
        <v>0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240</v>
      </c>
      <c r="AT262" s="195" t="s">
        <v>175</v>
      </c>
      <c r="AU262" s="195" t="s">
        <v>151</v>
      </c>
      <c r="AY262" s="15" t="s">
        <v>173</v>
      </c>
      <c r="BE262" s="196">
        <f>IF(N262="základná",J262,0)</f>
        <v>0</v>
      </c>
      <c r="BF262" s="196">
        <f>IF(N262="znížená",J262,0)</f>
        <v>0</v>
      </c>
      <c r="BG262" s="196">
        <f>IF(N262="zákl. prenesená",J262,0)</f>
        <v>0</v>
      </c>
      <c r="BH262" s="196">
        <f>IF(N262="zníž. prenesená",J262,0)</f>
        <v>0</v>
      </c>
      <c r="BI262" s="196">
        <f>IF(N262="nulová",J262,0)</f>
        <v>0</v>
      </c>
      <c r="BJ262" s="15" t="s">
        <v>151</v>
      </c>
      <c r="BK262" s="197">
        <f>ROUND(I262*H262,3)</f>
        <v>0</v>
      </c>
      <c r="BL262" s="15" t="s">
        <v>240</v>
      </c>
      <c r="BM262" s="195" t="s">
        <v>513</v>
      </c>
    </row>
    <row r="263" s="2" customFormat="1" ht="24.15" customHeight="1">
      <c r="A263" s="34"/>
      <c r="B263" s="148"/>
      <c r="C263" s="184" t="s">
        <v>514</v>
      </c>
      <c r="D263" s="184" t="s">
        <v>175</v>
      </c>
      <c r="E263" s="185" t="s">
        <v>515</v>
      </c>
      <c r="F263" s="186" t="s">
        <v>516</v>
      </c>
      <c r="G263" s="187" t="s">
        <v>222</v>
      </c>
      <c r="H263" s="188">
        <v>17</v>
      </c>
      <c r="I263" s="189"/>
      <c r="J263" s="188">
        <f>ROUND(I263*H263,3)</f>
        <v>0</v>
      </c>
      <c r="K263" s="190"/>
      <c r="L263" s="35"/>
      <c r="M263" s="191" t="s">
        <v>1</v>
      </c>
      <c r="N263" s="192" t="s">
        <v>40</v>
      </c>
      <c r="O263" s="73"/>
      <c r="P263" s="193">
        <f>O263*H263</f>
        <v>0</v>
      </c>
      <c r="Q263" s="193">
        <v>0</v>
      </c>
      <c r="R263" s="193">
        <f>Q263*H263</f>
        <v>0</v>
      </c>
      <c r="S263" s="193">
        <v>0</v>
      </c>
      <c r="T263" s="194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5" t="s">
        <v>240</v>
      </c>
      <c r="AT263" s="195" t="s">
        <v>175</v>
      </c>
      <c r="AU263" s="195" t="s">
        <v>151</v>
      </c>
      <c r="AY263" s="15" t="s">
        <v>173</v>
      </c>
      <c r="BE263" s="196">
        <f>IF(N263="základná",J263,0)</f>
        <v>0</v>
      </c>
      <c r="BF263" s="196">
        <f>IF(N263="znížená",J263,0)</f>
        <v>0</v>
      </c>
      <c r="BG263" s="196">
        <f>IF(N263="zákl. prenesená",J263,0)</f>
        <v>0</v>
      </c>
      <c r="BH263" s="196">
        <f>IF(N263="zníž. prenesená",J263,0)</f>
        <v>0</v>
      </c>
      <c r="BI263" s="196">
        <f>IF(N263="nulová",J263,0)</f>
        <v>0</v>
      </c>
      <c r="BJ263" s="15" t="s">
        <v>151</v>
      </c>
      <c r="BK263" s="197">
        <f>ROUND(I263*H263,3)</f>
        <v>0</v>
      </c>
      <c r="BL263" s="15" t="s">
        <v>240</v>
      </c>
      <c r="BM263" s="195" t="s">
        <v>517</v>
      </c>
    </row>
    <row r="264" s="2" customFormat="1" ht="24.15" customHeight="1">
      <c r="A264" s="34"/>
      <c r="B264" s="148"/>
      <c r="C264" s="184" t="s">
        <v>518</v>
      </c>
      <c r="D264" s="184" t="s">
        <v>175</v>
      </c>
      <c r="E264" s="185" t="s">
        <v>519</v>
      </c>
      <c r="F264" s="186" t="s">
        <v>520</v>
      </c>
      <c r="G264" s="187" t="s">
        <v>222</v>
      </c>
      <c r="H264" s="188">
        <v>12</v>
      </c>
      <c r="I264" s="189"/>
      <c r="J264" s="188">
        <f>ROUND(I264*H264,3)</f>
        <v>0</v>
      </c>
      <c r="K264" s="190"/>
      <c r="L264" s="35"/>
      <c r="M264" s="191" t="s">
        <v>1</v>
      </c>
      <c r="N264" s="192" t="s">
        <v>40</v>
      </c>
      <c r="O264" s="73"/>
      <c r="P264" s="193">
        <f>O264*H264</f>
        <v>0</v>
      </c>
      <c r="Q264" s="193">
        <v>0</v>
      </c>
      <c r="R264" s="193">
        <f>Q264*H264</f>
        <v>0</v>
      </c>
      <c r="S264" s="193">
        <v>0</v>
      </c>
      <c r="T264" s="194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5" t="s">
        <v>240</v>
      </c>
      <c r="AT264" s="195" t="s">
        <v>175</v>
      </c>
      <c r="AU264" s="195" t="s">
        <v>151</v>
      </c>
      <c r="AY264" s="15" t="s">
        <v>173</v>
      </c>
      <c r="BE264" s="196">
        <f>IF(N264="základná",J264,0)</f>
        <v>0</v>
      </c>
      <c r="BF264" s="196">
        <f>IF(N264="znížená",J264,0)</f>
        <v>0</v>
      </c>
      <c r="BG264" s="196">
        <f>IF(N264="zákl. prenesená",J264,0)</f>
        <v>0</v>
      </c>
      <c r="BH264" s="196">
        <f>IF(N264="zníž. prenesená",J264,0)</f>
        <v>0</v>
      </c>
      <c r="BI264" s="196">
        <f>IF(N264="nulová",J264,0)</f>
        <v>0</v>
      </c>
      <c r="BJ264" s="15" t="s">
        <v>151</v>
      </c>
      <c r="BK264" s="197">
        <f>ROUND(I264*H264,3)</f>
        <v>0</v>
      </c>
      <c r="BL264" s="15" t="s">
        <v>240</v>
      </c>
      <c r="BM264" s="195" t="s">
        <v>521</v>
      </c>
    </row>
    <row r="265" s="2" customFormat="1" ht="24.15" customHeight="1">
      <c r="A265" s="34"/>
      <c r="B265" s="148"/>
      <c r="C265" s="184" t="s">
        <v>522</v>
      </c>
      <c r="D265" s="184" t="s">
        <v>175</v>
      </c>
      <c r="E265" s="185" t="s">
        <v>523</v>
      </c>
      <c r="F265" s="186" t="s">
        <v>524</v>
      </c>
      <c r="G265" s="187" t="s">
        <v>222</v>
      </c>
      <c r="H265" s="188">
        <v>2</v>
      </c>
      <c r="I265" s="189"/>
      <c r="J265" s="188">
        <f>ROUND(I265*H265,3)</f>
        <v>0</v>
      </c>
      <c r="K265" s="190"/>
      <c r="L265" s="35"/>
      <c r="M265" s="191" t="s">
        <v>1</v>
      </c>
      <c r="N265" s="192" t="s">
        <v>40</v>
      </c>
      <c r="O265" s="73"/>
      <c r="P265" s="193">
        <f>O265*H265</f>
        <v>0</v>
      </c>
      <c r="Q265" s="193">
        <v>0</v>
      </c>
      <c r="R265" s="193">
        <f>Q265*H265</f>
        <v>0</v>
      </c>
      <c r="S265" s="193">
        <v>0</v>
      </c>
      <c r="T265" s="194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5" t="s">
        <v>240</v>
      </c>
      <c r="AT265" s="195" t="s">
        <v>175</v>
      </c>
      <c r="AU265" s="195" t="s">
        <v>151</v>
      </c>
      <c r="AY265" s="15" t="s">
        <v>173</v>
      </c>
      <c r="BE265" s="196">
        <f>IF(N265="základná",J265,0)</f>
        <v>0</v>
      </c>
      <c r="BF265" s="196">
        <f>IF(N265="znížená",J265,0)</f>
        <v>0</v>
      </c>
      <c r="BG265" s="196">
        <f>IF(N265="zákl. prenesená",J265,0)</f>
        <v>0</v>
      </c>
      <c r="BH265" s="196">
        <f>IF(N265="zníž. prenesená",J265,0)</f>
        <v>0</v>
      </c>
      <c r="BI265" s="196">
        <f>IF(N265="nulová",J265,0)</f>
        <v>0</v>
      </c>
      <c r="BJ265" s="15" t="s">
        <v>151</v>
      </c>
      <c r="BK265" s="197">
        <f>ROUND(I265*H265,3)</f>
        <v>0</v>
      </c>
      <c r="BL265" s="15" t="s">
        <v>240</v>
      </c>
      <c r="BM265" s="195" t="s">
        <v>525</v>
      </c>
    </row>
    <row r="266" s="2" customFormat="1" ht="37.8" customHeight="1">
      <c r="A266" s="34"/>
      <c r="B266" s="148"/>
      <c r="C266" s="198" t="s">
        <v>526</v>
      </c>
      <c r="D266" s="198" t="s">
        <v>197</v>
      </c>
      <c r="E266" s="199" t="s">
        <v>527</v>
      </c>
      <c r="F266" s="200" t="s">
        <v>528</v>
      </c>
      <c r="G266" s="201" t="s">
        <v>222</v>
      </c>
      <c r="H266" s="202">
        <v>2</v>
      </c>
      <c r="I266" s="203"/>
      <c r="J266" s="202">
        <f>ROUND(I266*H266,3)</f>
        <v>0</v>
      </c>
      <c r="K266" s="204"/>
      <c r="L266" s="205"/>
      <c r="M266" s="206" t="s">
        <v>1</v>
      </c>
      <c r="N266" s="207" t="s">
        <v>40</v>
      </c>
      <c r="O266" s="73"/>
      <c r="P266" s="193">
        <f>O266*H266</f>
        <v>0</v>
      </c>
      <c r="Q266" s="193">
        <v>0</v>
      </c>
      <c r="R266" s="193">
        <f>Q266*H266</f>
        <v>0</v>
      </c>
      <c r="S266" s="193">
        <v>0</v>
      </c>
      <c r="T266" s="194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5" t="s">
        <v>307</v>
      </c>
      <c r="AT266" s="195" t="s">
        <v>197</v>
      </c>
      <c r="AU266" s="195" t="s">
        <v>151</v>
      </c>
      <c r="AY266" s="15" t="s">
        <v>173</v>
      </c>
      <c r="BE266" s="196">
        <f>IF(N266="základná",J266,0)</f>
        <v>0</v>
      </c>
      <c r="BF266" s="196">
        <f>IF(N266="znížená",J266,0)</f>
        <v>0</v>
      </c>
      <c r="BG266" s="196">
        <f>IF(N266="zákl. prenesená",J266,0)</f>
        <v>0</v>
      </c>
      <c r="BH266" s="196">
        <f>IF(N266="zníž. prenesená",J266,0)</f>
        <v>0</v>
      </c>
      <c r="BI266" s="196">
        <f>IF(N266="nulová",J266,0)</f>
        <v>0</v>
      </c>
      <c r="BJ266" s="15" t="s">
        <v>151</v>
      </c>
      <c r="BK266" s="197">
        <f>ROUND(I266*H266,3)</f>
        <v>0</v>
      </c>
      <c r="BL266" s="15" t="s">
        <v>240</v>
      </c>
      <c r="BM266" s="195" t="s">
        <v>529</v>
      </c>
    </row>
    <row r="267" s="2" customFormat="1" ht="14.4" customHeight="1">
      <c r="A267" s="34"/>
      <c r="B267" s="148"/>
      <c r="C267" s="184" t="s">
        <v>530</v>
      </c>
      <c r="D267" s="184" t="s">
        <v>175</v>
      </c>
      <c r="E267" s="185" t="s">
        <v>531</v>
      </c>
      <c r="F267" s="186" t="s">
        <v>532</v>
      </c>
      <c r="G267" s="187" t="s">
        <v>222</v>
      </c>
      <c r="H267" s="188">
        <v>8</v>
      </c>
      <c r="I267" s="189"/>
      <c r="J267" s="188">
        <f>ROUND(I267*H267,3)</f>
        <v>0</v>
      </c>
      <c r="K267" s="190"/>
      <c r="L267" s="35"/>
      <c r="M267" s="191" t="s">
        <v>1</v>
      </c>
      <c r="N267" s="192" t="s">
        <v>40</v>
      </c>
      <c r="O267" s="73"/>
      <c r="P267" s="193">
        <f>O267*H267</f>
        <v>0</v>
      </c>
      <c r="Q267" s="193">
        <v>0.021219999999999999</v>
      </c>
      <c r="R267" s="193">
        <f>Q267*H267</f>
        <v>0.16975999999999999</v>
      </c>
      <c r="S267" s="193">
        <v>0</v>
      </c>
      <c r="T267" s="194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5" t="s">
        <v>240</v>
      </c>
      <c r="AT267" s="195" t="s">
        <v>175</v>
      </c>
      <c r="AU267" s="195" t="s">
        <v>151</v>
      </c>
      <c r="AY267" s="15" t="s">
        <v>173</v>
      </c>
      <c r="BE267" s="196">
        <f>IF(N267="základná",J267,0)</f>
        <v>0</v>
      </c>
      <c r="BF267" s="196">
        <f>IF(N267="znížená",J267,0)</f>
        <v>0</v>
      </c>
      <c r="BG267" s="196">
        <f>IF(N267="zákl. prenesená",J267,0)</f>
        <v>0</v>
      </c>
      <c r="BH267" s="196">
        <f>IF(N267="zníž. prenesená",J267,0)</f>
        <v>0</v>
      </c>
      <c r="BI267" s="196">
        <f>IF(N267="nulová",J267,0)</f>
        <v>0</v>
      </c>
      <c r="BJ267" s="15" t="s">
        <v>151</v>
      </c>
      <c r="BK267" s="197">
        <f>ROUND(I267*H267,3)</f>
        <v>0</v>
      </c>
      <c r="BL267" s="15" t="s">
        <v>240</v>
      </c>
      <c r="BM267" s="195" t="s">
        <v>533</v>
      </c>
    </row>
    <row r="268" s="2" customFormat="1" ht="14.4" customHeight="1">
      <c r="A268" s="34"/>
      <c r="B268" s="148"/>
      <c r="C268" s="184" t="s">
        <v>534</v>
      </c>
      <c r="D268" s="184" t="s">
        <v>175</v>
      </c>
      <c r="E268" s="185" t="s">
        <v>535</v>
      </c>
      <c r="F268" s="186" t="s">
        <v>536</v>
      </c>
      <c r="G268" s="187" t="s">
        <v>222</v>
      </c>
      <c r="H268" s="188">
        <v>5</v>
      </c>
      <c r="I268" s="189"/>
      <c r="J268" s="188">
        <f>ROUND(I268*H268,3)</f>
        <v>0</v>
      </c>
      <c r="K268" s="190"/>
      <c r="L268" s="35"/>
      <c r="M268" s="191" t="s">
        <v>1</v>
      </c>
      <c r="N268" s="192" t="s">
        <v>40</v>
      </c>
      <c r="O268" s="73"/>
      <c r="P268" s="193">
        <f>O268*H268</f>
        <v>0</v>
      </c>
      <c r="Q268" s="193">
        <v>0</v>
      </c>
      <c r="R268" s="193">
        <f>Q268*H268</f>
        <v>0</v>
      </c>
      <c r="S268" s="193">
        <v>0</v>
      </c>
      <c r="T268" s="194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5" t="s">
        <v>240</v>
      </c>
      <c r="AT268" s="195" t="s">
        <v>175</v>
      </c>
      <c r="AU268" s="195" t="s">
        <v>151</v>
      </c>
      <c r="AY268" s="15" t="s">
        <v>173</v>
      </c>
      <c r="BE268" s="196">
        <f>IF(N268="základná",J268,0)</f>
        <v>0</v>
      </c>
      <c r="BF268" s="196">
        <f>IF(N268="znížená",J268,0)</f>
        <v>0</v>
      </c>
      <c r="BG268" s="196">
        <f>IF(N268="zákl. prenesená",J268,0)</f>
        <v>0</v>
      </c>
      <c r="BH268" s="196">
        <f>IF(N268="zníž. prenesená",J268,0)</f>
        <v>0</v>
      </c>
      <c r="BI268" s="196">
        <f>IF(N268="nulová",J268,0)</f>
        <v>0</v>
      </c>
      <c r="BJ268" s="15" t="s">
        <v>151</v>
      </c>
      <c r="BK268" s="197">
        <f>ROUND(I268*H268,3)</f>
        <v>0</v>
      </c>
      <c r="BL268" s="15" t="s">
        <v>240</v>
      </c>
      <c r="BM268" s="195" t="s">
        <v>537</v>
      </c>
    </row>
    <row r="269" s="2" customFormat="1" ht="24.15" customHeight="1">
      <c r="A269" s="34"/>
      <c r="B269" s="148"/>
      <c r="C269" s="184" t="s">
        <v>538</v>
      </c>
      <c r="D269" s="184" t="s">
        <v>175</v>
      </c>
      <c r="E269" s="185" t="s">
        <v>539</v>
      </c>
      <c r="F269" s="186" t="s">
        <v>540</v>
      </c>
      <c r="G269" s="187" t="s">
        <v>314</v>
      </c>
      <c r="H269" s="188">
        <v>97</v>
      </c>
      <c r="I269" s="189"/>
      <c r="J269" s="188">
        <f>ROUND(I269*H269,3)</f>
        <v>0</v>
      </c>
      <c r="K269" s="190"/>
      <c r="L269" s="35"/>
      <c r="M269" s="191" t="s">
        <v>1</v>
      </c>
      <c r="N269" s="192" t="s">
        <v>40</v>
      </c>
      <c r="O269" s="73"/>
      <c r="P269" s="193">
        <f>O269*H269</f>
        <v>0</v>
      </c>
      <c r="Q269" s="193">
        <v>0</v>
      </c>
      <c r="R269" s="193">
        <f>Q269*H269</f>
        <v>0</v>
      </c>
      <c r="S269" s="193">
        <v>0</v>
      </c>
      <c r="T269" s="194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5" t="s">
        <v>240</v>
      </c>
      <c r="AT269" s="195" t="s">
        <v>175</v>
      </c>
      <c r="AU269" s="195" t="s">
        <v>151</v>
      </c>
      <c r="AY269" s="15" t="s">
        <v>173</v>
      </c>
      <c r="BE269" s="196">
        <f>IF(N269="základná",J269,0)</f>
        <v>0</v>
      </c>
      <c r="BF269" s="196">
        <f>IF(N269="znížená",J269,0)</f>
        <v>0</v>
      </c>
      <c r="BG269" s="196">
        <f>IF(N269="zákl. prenesená",J269,0)</f>
        <v>0</v>
      </c>
      <c r="BH269" s="196">
        <f>IF(N269="zníž. prenesená",J269,0)</f>
        <v>0</v>
      </c>
      <c r="BI269" s="196">
        <f>IF(N269="nulová",J269,0)</f>
        <v>0</v>
      </c>
      <c r="BJ269" s="15" t="s">
        <v>151</v>
      </c>
      <c r="BK269" s="197">
        <f>ROUND(I269*H269,3)</f>
        <v>0</v>
      </c>
      <c r="BL269" s="15" t="s">
        <v>240</v>
      </c>
      <c r="BM269" s="195" t="s">
        <v>541</v>
      </c>
    </row>
    <row r="270" s="2" customFormat="1" ht="24.15" customHeight="1">
      <c r="A270" s="34"/>
      <c r="B270" s="148"/>
      <c r="C270" s="184" t="s">
        <v>542</v>
      </c>
      <c r="D270" s="184" t="s">
        <v>175</v>
      </c>
      <c r="E270" s="185" t="s">
        <v>543</v>
      </c>
      <c r="F270" s="186" t="s">
        <v>544</v>
      </c>
      <c r="G270" s="187" t="s">
        <v>314</v>
      </c>
      <c r="H270" s="188">
        <v>8</v>
      </c>
      <c r="I270" s="189"/>
      <c r="J270" s="188">
        <f>ROUND(I270*H270,3)</f>
        <v>0</v>
      </c>
      <c r="K270" s="190"/>
      <c r="L270" s="35"/>
      <c r="M270" s="191" t="s">
        <v>1</v>
      </c>
      <c r="N270" s="192" t="s">
        <v>40</v>
      </c>
      <c r="O270" s="73"/>
      <c r="P270" s="193">
        <f>O270*H270</f>
        <v>0</v>
      </c>
      <c r="Q270" s="193">
        <v>0</v>
      </c>
      <c r="R270" s="193">
        <f>Q270*H270</f>
        <v>0</v>
      </c>
      <c r="S270" s="193">
        <v>0</v>
      </c>
      <c r="T270" s="194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5" t="s">
        <v>240</v>
      </c>
      <c r="AT270" s="195" t="s">
        <v>175</v>
      </c>
      <c r="AU270" s="195" t="s">
        <v>151</v>
      </c>
      <c r="AY270" s="15" t="s">
        <v>173</v>
      </c>
      <c r="BE270" s="196">
        <f>IF(N270="základná",J270,0)</f>
        <v>0</v>
      </c>
      <c r="BF270" s="196">
        <f>IF(N270="znížená",J270,0)</f>
        <v>0</v>
      </c>
      <c r="BG270" s="196">
        <f>IF(N270="zákl. prenesená",J270,0)</f>
        <v>0</v>
      </c>
      <c r="BH270" s="196">
        <f>IF(N270="zníž. prenesená",J270,0)</f>
        <v>0</v>
      </c>
      <c r="BI270" s="196">
        <f>IF(N270="nulová",J270,0)</f>
        <v>0</v>
      </c>
      <c r="BJ270" s="15" t="s">
        <v>151</v>
      </c>
      <c r="BK270" s="197">
        <f>ROUND(I270*H270,3)</f>
        <v>0</v>
      </c>
      <c r="BL270" s="15" t="s">
        <v>240</v>
      </c>
      <c r="BM270" s="195" t="s">
        <v>545</v>
      </c>
    </row>
    <row r="271" s="2" customFormat="1" ht="24.15" customHeight="1">
      <c r="A271" s="34"/>
      <c r="B271" s="148"/>
      <c r="C271" s="184" t="s">
        <v>546</v>
      </c>
      <c r="D271" s="184" t="s">
        <v>175</v>
      </c>
      <c r="E271" s="185" t="s">
        <v>547</v>
      </c>
      <c r="F271" s="186" t="s">
        <v>548</v>
      </c>
      <c r="G271" s="187" t="s">
        <v>368</v>
      </c>
      <c r="H271" s="189"/>
      <c r="I271" s="189"/>
      <c r="J271" s="188">
        <f>ROUND(I271*H271,3)</f>
        <v>0</v>
      </c>
      <c r="K271" s="190"/>
      <c r="L271" s="35"/>
      <c r="M271" s="191" t="s">
        <v>1</v>
      </c>
      <c r="N271" s="192" t="s">
        <v>40</v>
      </c>
      <c r="O271" s="73"/>
      <c r="P271" s="193">
        <f>O271*H271</f>
        <v>0</v>
      </c>
      <c r="Q271" s="193">
        <v>0</v>
      </c>
      <c r="R271" s="193">
        <f>Q271*H271</f>
        <v>0</v>
      </c>
      <c r="S271" s="193">
        <v>0</v>
      </c>
      <c r="T271" s="194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5" t="s">
        <v>240</v>
      </c>
      <c r="AT271" s="195" t="s">
        <v>175</v>
      </c>
      <c r="AU271" s="195" t="s">
        <v>151</v>
      </c>
      <c r="AY271" s="15" t="s">
        <v>173</v>
      </c>
      <c r="BE271" s="196">
        <f>IF(N271="základná",J271,0)</f>
        <v>0</v>
      </c>
      <c r="BF271" s="196">
        <f>IF(N271="znížená",J271,0)</f>
        <v>0</v>
      </c>
      <c r="BG271" s="196">
        <f>IF(N271="zákl. prenesená",J271,0)</f>
        <v>0</v>
      </c>
      <c r="BH271" s="196">
        <f>IF(N271="zníž. prenesená",J271,0)</f>
        <v>0</v>
      </c>
      <c r="BI271" s="196">
        <f>IF(N271="nulová",J271,0)</f>
        <v>0</v>
      </c>
      <c r="BJ271" s="15" t="s">
        <v>151</v>
      </c>
      <c r="BK271" s="197">
        <f>ROUND(I271*H271,3)</f>
        <v>0</v>
      </c>
      <c r="BL271" s="15" t="s">
        <v>240</v>
      </c>
      <c r="BM271" s="195" t="s">
        <v>549</v>
      </c>
    </row>
    <row r="272" s="12" customFormat="1" ht="22.8" customHeight="1">
      <c r="A272" s="12"/>
      <c r="B272" s="171"/>
      <c r="C272" s="12"/>
      <c r="D272" s="172" t="s">
        <v>73</v>
      </c>
      <c r="E272" s="182" t="s">
        <v>550</v>
      </c>
      <c r="F272" s="182" t="s">
        <v>551</v>
      </c>
      <c r="G272" s="12"/>
      <c r="H272" s="12"/>
      <c r="I272" s="174"/>
      <c r="J272" s="183">
        <f>BK272</f>
        <v>0</v>
      </c>
      <c r="K272" s="12"/>
      <c r="L272" s="171"/>
      <c r="M272" s="176"/>
      <c r="N272" s="177"/>
      <c r="O272" s="177"/>
      <c r="P272" s="178">
        <f>SUM(P273:P309)</f>
        <v>0</v>
      </c>
      <c r="Q272" s="177"/>
      <c r="R272" s="178">
        <f>SUM(R273:R309)</f>
        <v>0.0066</v>
      </c>
      <c r="S272" s="177"/>
      <c r="T272" s="179">
        <f>SUM(T273:T309)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72" t="s">
        <v>151</v>
      </c>
      <c r="AT272" s="180" t="s">
        <v>73</v>
      </c>
      <c r="AU272" s="180" t="s">
        <v>82</v>
      </c>
      <c r="AY272" s="172" t="s">
        <v>173</v>
      </c>
      <c r="BK272" s="181">
        <f>SUM(BK273:BK309)</f>
        <v>0</v>
      </c>
    </row>
    <row r="273" s="2" customFormat="1" ht="24.15" customHeight="1">
      <c r="A273" s="34"/>
      <c r="B273" s="148"/>
      <c r="C273" s="184" t="s">
        <v>552</v>
      </c>
      <c r="D273" s="184" t="s">
        <v>175</v>
      </c>
      <c r="E273" s="185" t="s">
        <v>553</v>
      </c>
      <c r="F273" s="186" t="s">
        <v>554</v>
      </c>
      <c r="G273" s="187" t="s">
        <v>314</v>
      </c>
      <c r="H273" s="188">
        <v>20</v>
      </c>
      <c r="I273" s="189"/>
      <c r="J273" s="188">
        <f>ROUND(I273*H273,3)</f>
        <v>0</v>
      </c>
      <c r="K273" s="190"/>
      <c r="L273" s="35"/>
      <c r="M273" s="191" t="s">
        <v>1</v>
      </c>
      <c r="N273" s="192" t="s">
        <v>40</v>
      </c>
      <c r="O273" s="73"/>
      <c r="P273" s="193">
        <f>O273*H273</f>
        <v>0</v>
      </c>
      <c r="Q273" s="193">
        <v>0</v>
      </c>
      <c r="R273" s="193">
        <f>Q273*H273</f>
        <v>0</v>
      </c>
      <c r="S273" s="193">
        <v>0</v>
      </c>
      <c r="T273" s="194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5" t="s">
        <v>240</v>
      </c>
      <c r="AT273" s="195" t="s">
        <v>175</v>
      </c>
      <c r="AU273" s="195" t="s">
        <v>151</v>
      </c>
      <c r="AY273" s="15" t="s">
        <v>173</v>
      </c>
      <c r="BE273" s="196">
        <f>IF(N273="základná",J273,0)</f>
        <v>0</v>
      </c>
      <c r="BF273" s="196">
        <f>IF(N273="znížená",J273,0)</f>
        <v>0</v>
      </c>
      <c r="BG273" s="196">
        <f>IF(N273="zákl. prenesená",J273,0)</f>
        <v>0</v>
      </c>
      <c r="BH273" s="196">
        <f>IF(N273="zníž. prenesená",J273,0)</f>
        <v>0</v>
      </c>
      <c r="BI273" s="196">
        <f>IF(N273="nulová",J273,0)</f>
        <v>0</v>
      </c>
      <c r="BJ273" s="15" t="s">
        <v>151</v>
      </c>
      <c r="BK273" s="197">
        <f>ROUND(I273*H273,3)</f>
        <v>0</v>
      </c>
      <c r="BL273" s="15" t="s">
        <v>240</v>
      </c>
      <c r="BM273" s="195" t="s">
        <v>555</v>
      </c>
    </row>
    <row r="274" s="2" customFormat="1" ht="24.15" customHeight="1">
      <c r="A274" s="34"/>
      <c r="B274" s="148"/>
      <c r="C274" s="184" t="s">
        <v>556</v>
      </c>
      <c r="D274" s="184" t="s">
        <v>175</v>
      </c>
      <c r="E274" s="185" t="s">
        <v>557</v>
      </c>
      <c r="F274" s="186" t="s">
        <v>558</v>
      </c>
      <c r="G274" s="187" t="s">
        <v>314</v>
      </c>
      <c r="H274" s="188">
        <v>9</v>
      </c>
      <c r="I274" s="189"/>
      <c r="J274" s="188">
        <f>ROUND(I274*H274,3)</f>
        <v>0</v>
      </c>
      <c r="K274" s="190"/>
      <c r="L274" s="35"/>
      <c r="M274" s="191" t="s">
        <v>1</v>
      </c>
      <c r="N274" s="192" t="s">
        <v>40</v>
      </c>
      <c r="O274" s="73"/>
      <c r="P274" s="193">
        <f>O274*H274</f>
        <v>0</v>
      </c>
      <c r="Q274" s="193">
        <v>0</v>
      </c>
      <c r="R274" s="193">
        <f>Q274*H274</f>
        <v>0</v>
      </c>
      <c r="S274" s="193">
        <v>0</v>
      </c>
      <c r="T274" s="194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5" t="s">
        <v>240</v>
      </c>
      <c r="AT274" s="195" t="s">
        <v>175</v>
      </c>
      <c r="AU274" s="195" t="s">
        <v>151</v>
      </c>
      <c r="AY274" s="15" t="s">
        <v>173</v>
      </c>
      <c r="BE274" s="196">
        <f>IF(N274="základná",J274,0)</f>
        <v>0</v>
      </c>
      <c r="BF274" s="196">
        <f>IF(N274="znížená",J274,0)</f>
        <v>0</v>
      </c>
      <c r="BG274" s="196">
        <f>IF(N274="zákl. prenesená",J274,0)</f>
        <v>0</v>
      </c>
      <c r="BH274" s="196">
        <f>IF(N274="zníž. prenesená",J274,0)</f>
        <v>0</v>
      </c>
      <c r="BI274" s="196">
        <f>IF(N274="nulová",J274,0)</f>
        <v>0</v>
      </c>
      <c r="BJ274" s="15" t="s">
        <v>151</v>
      </c>
      <c r="BK274" s="197">
        <f>ROUND(I274*H274,3)</f>
        <v>0</v>
      </c>
      <c r="BL274" s="15" t="s">
        <v>240</v>
      </c>
      <c r="BM274" s="195" t="s">
        <v>559</v>
      </c>
    </row>
    <row r="275" s="2" customFormat="1" ht="14.4" customHeight="1">
      <c r="A275" s="34"/>
      <c r="B275" s="148"/>
      <c r="C275" s="184" t="s">
        <v>560</v>
      </c>
      <c r="D275" s="184" t="s">
        <v>175</v>
      </c>
      <c r="E275" s="185" t="s">
        <v>561</v>
      </c>
      <c r="F275" s="186" t="s">
        <v>562</v>
      </c>
      <c r="G275" s="187" t="s">
        <v>314</v>
      </c>
      <c r="H275" s="188">
        <v>69</v>
      </c>
      <c r="I275" s="189"/>
      <c r="J275" s="188">
        <f>ROUND(I275*H275,3)</f>
        <v>0</v>
      </c>
      <c r="K275" s="190"/>
      <c r="L275" s="35"/>
      <c r="M275" s="191" t="s">
        <v>1</v>
      </c>
      <c r="N275" s="192" t="s">
        <v>40</v>
      </c>
      <c r="O275" s="73"/>
      <c r="P275" s="193">
        <f>O275*H275</f>
        <v>0</v>
      </c>
      <c r="Q275" s="193">
        <v>0</v>
      </c>
      <c r="R275" s="193">
        <f>Q275*H275</f>
        <v>0</v>
      </c>
      <c r="S275" s="193">
        <v>0</v>
      </c>
      <c r="T275" s="194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5" t="s">
        <v>240</v>
      </c>
      <c r="AT275" s="195" t="s">
        <v>175</v>
      </c>
      <c r="AU275" s="195" t="s">
        <v>151</v>
      </c>
      <c r="AY275" s="15" t="s">
        <v>173</v>
      </c>
      <c r="BE275" s="196">
        <f>IF(N275="základná",J275,0)</f>
        <v>0</v>
      </c>
      <c r="BF275" s="196">
        <f>IF(N275="znížená",J275,0)</f>
        <v>0</v>
      </c>
      <c r="BG275" s="196">
        <f>IF(N275="zákl. prenesená",J275,0)</f>
        <v>0</v>
      </c>
      <c r="BH275" s="196">
        <f>IF(N275="zníž. prenesená",J275,0)</f>
        <v>0</v>
      </c>
      <c r="BI275" s="196">
        <f>IF(N275="nulová",J275,0)</f>
        <v>0</v>
      </c>
      <c r="BJ275" s="15" t="s">
        <v>151</v>
      </c>
      <c r="BK275" s="197">
        <f>ROUND(I275*H275,3)</f>
        <v>0</v>
      </c>
      <c r="BL275" s="15" t="s">
        <v>240</v>
      </c>
      <c r="BM275" s="195" t="s">
        <v>563</v>
      </c>
    </row>
    <row r="276" s="2" customFormat="1" ht="14.4" customHeight="1">
      <c r="A276" s="34"/>
      <c r="B276" s="148"/>
      <c r="C276" s="184" t="s">
        <v>564</v>
      </c>
      <c r="D276" s="184" t="s">
        <v>175</v>
      </c>
      <c r="E276" s="185" t="s">
        <v>565</v>
      </c>
      <c r="F276" s="186" t="s">
        <v>566</v>
      </c>
      <c r="G276" s="187" t="s">
        <v>314</v>
      </c>
      <c r="H276" s="188">
        <v>37</v>
      </c>
      <c r="I276" s="189"/>
      <c r="J276" s="188">
        <f>ROUND(I276*H276,3)</f>
        <v>0</v>
      </c>
      <c r="K276" s="190"/>
      <c r="L276" s="35"/>
      <c r="M276" s="191" t="s">
        <v>1</v>
      </c>
      <c r="N276" s="192" t="s">
        <v>40</v>
      </c>
      <c r="O276" s="73"/>
      <c r="P276" s="193">
        <f>O276*H276</f>
        <v>0</v>
      </c>
      <c r="Q276" s="193">
        <v>0</v>
      </c>
      <c r="R276" s="193">
        <f>Q276*H276</f>
        <v>0</v>
      </c>
      <c r="S276" s="193">
        <v>0</v>
      </c>
      <c r="T276" s="194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5" t="s">
        <v>240</v>
      </c>
      <c r="AT276" s="195" t="s">
        <v>175</v>
      </c>
      <c r="AU276" s="195" t="s">
        <v>151</v>
      </c>
      <c r="AY276" s="15" t="s">
        <v>173</v>
      </c>
      <c r="BE276" s="196">
        <f>IF(N276="základná",J276,0)</f>
        <v>0</v>
      </c>
      <c r="BF276" s="196">
        <f>IF(N276="znížená",J276,0)</f>
        <v>0</v>
      </c>
      <c r="BG276" s="196">
        <f>IF(N276="zákl. prenesená",J276,0)</f>
        <v>0</v>
      </c>
      <c r="BH276" s="196">
        <f>IF(N276="zníž. prenesená",J276,0)</f>
        <v>0</v>
      </c>
      <c r="BI276" s="196">
        <f>IF(N276="nulová",J276,0)</f>
        <v>0</v>
      </c>
      <c r="BJ276" s="15" t="s">
        <v>151</v>
      </c>
      <c r="BK276" s="197">
        <f>ROUND(I276*H276,3)</f>
        <v>0</v>
      </c>
      <c r="BL276" s="15" t="s">
        <v>240</v>
      </c>
      <c r="BM276" s="195" t="s">
        <v>567</v>
      </c>
    </row>
    <row r="277" s="2" customFormat="1" ht="14.4" customHeight="1">
      <c r="A277" s="34"/>
      <c r="B277" s="148"/>
      <c r="C277" s="184" t="s">
        <v>568</v>
      </c>
      <c r="D277" s="184" t="s">
        <v>175</v>
      </c>
      <c r="E277" s="185" t="s">
        <v>569</v>
      </c>
      <c r="F277" s="186" t="s">
        <v>570</v>
      </c>
      <c r="G277" s="187" t="s">
        <v>314</v>
      </c>
      <c r="H277" s="188">
        <v>38</v>
      </c>
      <c r="I277" s="189"/>
      <c r="J277" s="188">
        <f>ROUND(I277*H277,3)</f>
        <v>0</v>
      </c>
      <c r="K277" s="190"/>
      <c r="L277" s="35"/>
      <c r="M277" s="191" t="s">
        <v>1</v>
      </c>
      <c r="N277" s="192" t="s">
        <v>40</v>
      </c>
      <c r="O277" s="73"/>
      <c r="P277" s="193">
        <f>O277*H277</f>
        <v>0</v>
      </c>
      <c r="Q277" s="193">
        <v>0</v>
      </c>
      <c r="R277" s="193">
        <f>Q277*H277</f>
        <v>0</v>
      </c>
      <c r="S277" s="193">
        <v>0</v>
      </c>
      <c r="T277" s="19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5" t="s">
        <v>240</v>
      </c>
      <c r="AT277" s="195" t="s">
        <v>175</v>
      </c>
      <c r="AU277" s="195" t="s">
        <v>151</v>
      </c>
      <c r="AY277" s="15" t="s">
        <v>173</v>
      </c>
      <c r="BE277" s="196">
        <f>IF(N277="základná",J277,0)</f>
        <v>0</v>
      </c>
      <c r="BF277" s="196">
        <f>IF(N277="znížená",J277,0)</f>
        <v>0</v>
      </c>
      <c r="BG277" s="196">
        <f>IF(N277="zákl. prenesená",J277,0)</f>
        <v>0</v>
      </c>
      <c r="BH277" s="196">
        <f>IF(N277="zníž. prenesená",J277,0)</f>
        <v>0</v>
      </c>
      <c r="BI277" s="196">
        <f>IF(N277="nulová",J277,0)</f>
        <v>0</v>
      </c>
      <c r="BJ277" s="15" t="s">
        <v>151</v>
      </c>
      <c r="BK277" s="197">
        <f>ROUND(I277*H277,3)</f>
        <v>0</v>
      </c>
      <c r="BL277" s="15" t="s">
        <v>240</v>
      </c>
      <c r="BM277" s="195" t="s">
        <v>571</v>
      </c>
    </row>
    <row r="278" s="2" customFormat="1" ht="14.4" customHeight="1">
      <c r="A278" s="34"/>
      <c r="B278" s="148"/>
      <c r="C278" s="184" t="s">
        <v>572</v>
      </c>
      <c r="D278" s="184" t="s">
        <v>175</v>
      </c>
      <c r="E278" s="185" t="s">
        <v>573</v>
      </c>
      <c r="F278" s="186" t="s">
        <v>574</v>
      </c>
      <c r="G278" s="187" t="s">
        <v>314</v>
      </c>
      <c r="H278" s="188">
        <v>30</v>
      </c>
      <c r="I278" s="189"/>
      <c r="J278" s="188">
        <f>ROUND(I278*H278,3)</f>
        <v>0</v>
      </c>
      <c r="K278" s="190"/>
      <c r="L278" s="35"/>
      <c r="M278" s="191" t="s">
        <v>1</v>
      </c>
      <c r="N278" s="192" t="s">
        <v>40</v>
      </c>
      <c r="O278" s="73"/>
      <c r="P278" s="193">
        <f>O278*H278</f>
        <v>0</v>
      </c>
      <c r="Q278" s="193">
        <v>0</v>
      </c>
      <c r="R278" s="193">
        <f>Q278*H278</f>
        <v>0</v>
      </c>
      <c r="S278" s="193">
        <v>0</v>
      </c>
      <c r="T278" s="194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240</v>
      </c>
      <c r="AT278" s="195" t="s">
        <v>175</v>
      </c>
      <c r="AU278" s="195" t="s">
        <v>151</v>
      </c>
      <c r="AY278" s="15" t="s">
        <v>173</v>
      </c>
      <c r="BE278" s="196">
        <f>IF(N278="základná",J278,0)</f>
        <v>0</v>
      </c>
      <c r="BF278" s="196">
        <f>IF(N278="znížená",J278,0)</f>
        <v>0</v>
      </c>
      <c r="BG278" s="196">
        <f>IF(N278="zákl. prenesená",J278,0)</f>
        <v>0</v>
      </c>
      <c r="BH278" s="196">
        <f>IF(N278="zníž. prenesená",J278,0)</f>
        <v>0</v>
      </c>
      <c r="BI278" s="196">
        <f>IF(N278="nulová",J278,0)</f>
        <v>0</v>
      </c>
      <c r="BJ278" s="15" t="s">
        <v>151</v>
      </c>
      <c r="BK278" s="197">
        <f>ROUND(I278*H278,3)</f>
        <v>0</v>
      </c>
      <c r="BL278" s="15" t="s">
        <v>240</v>
      </c>
      <c r="BM278" s="195" t="s">
        <v>575</v>
      </c>
    </row>
    <row r="279" s="2" customFormat="1" ht="24.15" customHeight="1">
      <c r="A279" s="34"/>
      <c r="B279" s="148"/>
      <c r="C279" s="184" t="s">
        <v>576</v>
      </c>
      <c r="D279" s="184" t="s">
        <v>175</v>
      </c>
      <c r="E279" s="185" t="s">
        <v>577</v>
      </c>
      <c r="F279" s="186" t="s">
        <v>578</v>
      </c>
      <c r="G279" s="187" t="s">
        <v>222</v>
      </c>
      <c r="H279" s="188">
        <v>7</v>
      </c>
      <c r="I279" s="189"/>
      <c r="J279" s="188">
        <f>ROUND(I279*H279,3)</f>
        <v>0</v>
      </c>
      <c r="K279" s="190"/>
      <c r="L279" s="35"/>
      <c r="M279" s="191" t="s">
        <v>1</v>
      </c>
      <c r="N279" s="192" t="s">
        <v>40</v>
      </c>
      <c r="O279" s="73"/>
      <c r="P279" s="193">
        <f>O279*H279</f>
        <v>0</v>
      </c>
      <c r="Q279" s="193">
        <v>0</v>
      </c>
      <c r="R279" s="193">
        <f>Q279*H279</f>
        <v>0</v>
      </c>
      <c r="S279" s="193">
        <v>0</v>
      </c>
      <c r="T279" s="194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5" t="s">
        <v>240</v>
      </c>
      <c r="AT279" s="195" t="s">
        <v>175</v>
      </c>
      <c r="AU279" s="195" t="s">
        <v>151</v>
      </c>
      <c r="AY279" s="15" t="s">
        <v>173</v>
      </c>
      <c r="BE279" s="196">
        <f>IF(N279="základná",J279,0)</f>
        <v>0</v>
      </c>
      <c r="BF279" s="196">
        <f>IF(N279="znížená",J279,0)</f>
        <v>0</v>
      </c>
      <c r="BG279" s="196">
        <f>IF(N279="zákl. prenesená",J279,0)</f>
        <v>0</v>
      </c>
      <c r="BH279" s="196">
        <f>IF(N279="zníž. prenesená",J279,0)</f>
        <v>0</v>
      </c>
      <c r="BI279" s="196">
        <f>IF(N279="nulová",J279,0)</f>
        <v>0</v>
      </c>
      <c r="BJ279" s="15" t="s">
        <v>151</v>
      </c>
      <c r="BK279" s="197">
        <f>ROUND(I279*H279,3)</f>
        <v>0</v>
      </c>
      <c r="BL279" s="15" t="s">
        <v>240</v>
      </c>
      <c r="BM279" s="195" t="s">
        <v>579</v>
      </c>
    </row>
    <row r="280" s="2" customFormat="1" ht="24.15" customHeight="1">
      <c r="A280" s="34"/>
      <c r="B280" s="148"/>
      <c r="C280" s="198" t="s">
        <v>328</v>
      </c>
      <c r="D280" s="198" t="s">
        <v>197</v>
      </c>
      <c r="E280" s="199" t="s">
        <v>580</v>
      </c>
      <c r="F280" s="200" t="s">
        <v>581</v>
      </c>
      <c r="G280" s="201" t="s">
        <v>222</v>
      </c>
      <c r="H280" s="202">
        <v>7</v>
      </c>
      <c r="I280" s="203"/>
      <c r="J280" s="202">
        <f>ROUND(I280*H280,3)</f>
        <v>0</v>
      </c>
      <c r="K280" s="204"/>
      <c r="L280" s="205"/>
      <c r="M280" s="206" t="s">
        <v>1</v>
      </c>
      <c r="N280" s="207" t="s">
        <v>40</v>
      </c>
      <c r="O280" s="73"/>
      <c r="P280" s="193">
        <f>O280*H280</f>
        <v>0</v>
      </c>
      <c r="Q280" s="193">
        <v>0</v>
      </c>
      <c r="R280" s="193">
        <f>Q280*H280</f>
        <v>0</v>
      </c>
      <c r="S280" s="193">
        <v>0</v>
      </c>
      <c r="T280" s="194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5" t="s">
        <v>307</v>
      </c>
      <c r="AT280" s="195" t="s">
        <v>197</v>
      </c>
      <c r="AU280" s="195" t="s">
        <v>151</v>
      </c>
      <c r="AY280" s="15" t="s">
        <v>173</v>
      </c>
      <c r="BE280" s="196">
        <f>IF(N280="základná",J280,0)</f>
        <v>0</v>
      </c>
      <c r="BF280" s="196">
        <f>IF(N280="znížená",J280,0)</f>
        <v>0</v>
      </c>
      <c r="BG280" s="196">
        <f>IF(N280="zákl. prenesená",J280,0)</f>
        <v>0</v>
      </c>
      <c r="BH280" s="196">
        <f>IF(N280="zníž. prenesená",J280,0)</f>
        <v>0</v>
      </c>
      <c r="BI280" s="196">
        <f>IF(N280="nulová",J280,0)</f>
        <v>0</v>
      </c>
      <c r="BJ280" s="15" t="s">
        <v>151</v>
      </c>
      <c r="BK280" s="197">
        <f>ROUND(I280*H280,3)</f>
        <v>0</v>
      </c>
      <c r="BL280" s="15" t="s">
        <v>240</v>
      </c>
      <c r="BM280" s="195" t="s">
        <v>582</v>
      </c>
    </row>
    <row r="281" s="2" customFormat="1" ht="24.15" customHeight="1">
      <c r="A281" s="34"/>
      <c r="B281" s="148"/>
      <c r="C281" s="184" t="s">
        <v>583</v>
      </c>
      <c r="D281" s="184" t="s">
        <v>175</v>
      </c>
      <c r="E281" s="185" t="s">
        <v>584</v>
      </c>
      <c r="F281" s="186" t="s">
        <v>585</v>
      </c>
      <c r="G281" s="187" t="s">
        <v>222</v>
      </c>
      <c r="H281" s="188">
        <v>5</v>
      </c>
      <c r="I281" s="189"/>
      <c r="J281" s="188">
        <f>ROUND(I281*H281,3)</f>
        <v>0</v>
      </c>
      <c r="K281" s="190"/>
      <c r="L281" s="35"/>
      <c r="M281" s="191" t="s">
        <v>1</v>
      </c>
      <c r="N281" s="192" t="s">
        <v>40</v>
      </c>
      <c r="O281" s="73"/>
      <c r="P281" s="193">
        <f>O281*H281</f>
        <v>0</v>
      </c>
      <c r="Q281" s="193">
        <v>0</v>
      </c>
      <c r="R281" s="193">
        <f>Q281*H281</f>
        <v>0</v>
      </c>
      <c r="S281" s="193">
        <v>0</v>
      </c>
      <c r="T281" s="194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5" t="s">
        <v>240</v>
      </c>
      <c r="AT281" s="195" t="s">
        <v>175</v>
      </c>
      <c r="AU281" s="195" t="s">
        <v>151</v>
      </c>
      <c r="AY281" s="15" t="s">
        <v>173</v>
      </c>
      <c r="BE281" s="196">
        <f>IF(N281="základná",J281,0)</f>
        <v>0</v>
      </c>
      <c r="BF281" s="196">
        <f>IF(N281="znížená",J281,0)</f>
        <v>0</v>
      </c>
      <c r="BG281" s="196">
        <f>IF(N281="zákl. prenesená",J281,0)</f>
        <v>0</v>
      </c>
      <c r="BH281" s="196">
        <f>IF(N281="zníž. prenesená",J281,0)</f>
        <v>0</v>
      </c>
      <c r="BI281" s="196">
        <f>IF(N281="nulová",J281,0)</f>
        <v>0</v>
      </c>
      <c r="BJ281" s="15" t="s">
        <v>151</v>
      </c>
      <c r="BK281" s="197">
        <f>ROUND(I281*H281,3)</f>
        <v>0</v>
      </c>
      <c r="BL281" s="15" t="s">
        <v>240</v>
      </c>
      <c r="BM281" s="195" t="s">
        <v>586</v>
      </c>
    </row>
    <row r="282" s="2" customFormat="1" ht="24.15" customHeight="1">
      <c r="A282" s="34"/>
      <c r="B282" s="148"/>
      <c r="C282" s="198" t="s">
        <v>587</v>
      </c>
      <c r="D282" s="198" t="s">
        <v>197</v>
      </c>
      <c r="E282" s="199" t="s">
        <v>588</v>
      </c>
      <c r="F282" s="200" t="s">
        <v>589</v>
      </c>
      <c r="G282" s="201" t="s">
        <v>222</v>
      </c>
      <c r="H282" s="202">
        <v>5</v>
      </c>
      <c r="I282" s="203"/>
      <c r="J282" s="202">
        <f>ROUND(I282*H282,3)</f>
        <v>0</v>
      </c>
      <c r="K282" s="204"/>
      <c r="L282" s="205"/>
      <c r="M282" s="206" t="s">
        <v>1</v>
      </c>
      <c r="N282" s="207" t="s">
        <v>40</v>
      </c>
      <c r="O282" s="73"/>
      <c r="P282" s="193">
        <f>O282*H282</f>
        <v>0</v>
      </c>
      <c r="Q282" s="193">
        <v>0</v>
      </c>
      <c r="R282" s="193">
        <f>Q282*H282</f>
        <v>0</v>
      </c>
      <c r="S282" s="193">
        <v>0</v>
      </c>
      <c r="T282" s="19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5" t="s">
        <v>307</v>
      </c>
      <c r="AT282" s="195" t="s">
        <v>197</v>
      </c>
      <c r="AU282" s="195" t="s">
        <v>151</v>
      </c>
      <c r="AY282" s="15" t="s">
        <v>173</v>
      </c>
      <c r="BE282" s="196">
        <f>IF(N282="základná",J282,0)</f>
        <v>0</v>
      </c>
      <c r="BF282" s="196">
        <f>IF(N282="znížená",J282,0)</f>
        <v>0</v>
      </c>
      <c r="BG282" s="196">
        <f>IF(N282="zákl. prenesená",J282,0)</f>
        <v>0</v>
      </c>
      <c r="BH282" s="196">
        <f>IF(N282="zníž. prenesená",J282,0)</f>
        <v>0</v>
      </c>
      <c r="BI282" s="196">
        <f>IF(N282="nulová",J282,0)</f>
        <v>0</v>
      </c>
      <c r="BJ282" s="15" t="s">
        <v>151</v>
      </c>
      <c r="BK282" s="197">
        <f>ROUND(I282*H282,3)</f>
        <v>0</v>
      </c>
      <c r="BL282" s="15" t="s">
        <v>240</v>
      </c>
      <c r="BM282" s="195" t="s">
        <v>590</v>
      </c>
    </row>
    <row r="283" s="2" customFormat="1" ht="24.15" customHeight="1">
      <c r="A283" s="34"/>
      <c r="B283" s="148"/>
      <c r="C283" s="184" t="s">
        <v>591</v>
      </c>
      <c r="D283" s="184" t="s">
        <v>175</v>
      </c>
      <c r="E283" s="185" t="s">
        <v>592</v>
      </c>
      <c r="F283" s="186" t="s">
        <v>593</v>
      </c>
      <c r="G283" s="187" t="s">
        <v>222</v>
      </c>
      <c r="H283" s="188">
        <v>6</v>
      </c>
      <c r="I283" s="189"/>
      <c r="J283" s="188">
        <f>ROUND(I283*H283,3)</f>
        <v>0</v>
      </c>
      <c r="K283" s="190"/>
      <c r="L283" s="35"/>
      <c r="M283" s="191" t="s">
        <v>1</v>
      </c>
      <c r="N283" s="192" t="s">
        <v>40</v>
      </c>
      <c r="O283" s="73"/>
      <c r="P283" s="193">
        <f>O283*H283</f>
        <v>0</v>
      </c>
      <c r="Q283" s="193">
        <v>0</v>
      </c>
      <c r="R283" s="193">
        <f>Q283*H283</f>
        <v>0</v>
      </c>
      <c r="S283" s="193">
        <v>0</v>
      </c>
      <c r="T283" s="19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240</v>
      </c>
      <c r="AT283" s="195" t="s">
        <v>175</v>
      </c>
      <c r="AU283" s="195" t="s">
        <v>151</v>
      </c>
      <c r="AY283" s="15" t="s">
        <v>173</v>
      </c>
      <c r="BE283" s="196">
        <f>IF(N283="základná",J283,0)</f>
        <v>0</v>
      </c>
      <c r="BF283" s="196">
        <f>IF(N283="znížená",J283,0)</f>
        <v>0</v>
      </c>
      <c r="BG283" s="196">
        <f>IF(N283="zákl. prenesená",J283,0)</f>
        <v>0</v>
      </c>
      <c r="BH283" s="196">
        <f>IF(N283="zníž. prenesená",J283,0)</f>
        <v>0</v>
      </c>
      <c r="BI283" s="196">
        <f>IF(N283="nulová",J283,0)</f>
        <v>0</v>
      </c>
      <c r="BJ283" s="15" t="s">
        <v>151</v>
      </c>
      <c r="BK283" s="197">
        <f>ROUND(I283*H283,3)</f>
        <v>0</v>
      </c>
      <c r="BL283" s="15" t="s">
        <v>240</v>
      </c>
      <c r="BM283" s="195" t="s">
        <v>594</v>
      </c>
    </row>
    <row r="284" s="2" customFormat="1" ht="24.15" customHeight="1">
      <c r="A284" s="34"/>
      <c r="B284" s="148"/>
      <c r="C284" s="198" t="s">
        <v>595</v>
      </c>
      <c r="D284" s="198" t="s">
        <v>197</v>
      </c>
      <c r="E284" s="199" t="s">
        <v>596</v>
      </c>
      <c r="F284" s="200" t="s">
        <v>597</v>
      </c>
      <c r="G284" s="201" t="s">
        <v>222</v>
      </c>
      <c r="H284" s="202">
        <v>6</v>
      </c>
      <c r="I284" s="203"/>
      <c r="J284" s="202">
        <f>ROUND(I284*H284,3)</f>
        <v>0</v>
      </c>
      <c r="K284" s="204"/>
      <c r="L284" s="205"/>
      <c r="M284" s="206" t="s">
        <v>1</v>
      </c>
      <c r="N284" s="207" t="s">
        <v>40</v>
      </c>
      <c r="O284" s="73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5" t="s">
        <v>307</v>
      </c>
      <c r="AT284" s="195" t="s">
        <v>197</v>
      </c>
      <c r="AU284" s="195" t="s">
        <v>151</v>
      </c>
      <c r="AY284" s="15" t="s">
        <v>173</v>
      </c>
      <c r="BE284" s="196">
        <f>IF(N284="základná",J284,0)</f>
        <v>0</v>
      </c>
      <c r="BF284" s="196">
        <f>IF(N284="znížená",J284,0)</f>
        <v>0</v>
      </c>
      <c r="BG284" s="196">
        <f>IF(N284="zákl. prenesená",J284,0)</f>
        <v>0</v>
      </c>
      <c r="BH284" s="196">
        <f>IF(N284="zníž. prenesená",J284,0)</f>
        <v>0</v>
      </c>
      <c r="BI284" s="196">
        <f>IF(N284="nulová",J284,0)</f>
        <v>0</v>
      </c>
      <c r="BJ284" s="15" t="s">
        <v>151</v>
      </c>
      <c r="BK284" s="197">
        <f>ROUND(I284*H284,3)</f>
        <v>0</v>
      </c>
      <c r="BL284" s="15" t="s">
        <v>240</v>
      </c>
      <c r="BM284" s="195" t="s">
        <v>598</v>
      </c>
    </row>
    <row r="285" s="2" customFormat="1" ht="14.4" customHeight="1">
      <c r="A285" s="34"/>
      <c r="B285" s="148"/>
      <c r="C285" s="184" t="s">
        <v>599</v>
      </c>
      <c r="D285" s="184" t="s">
        <v>175</v>
      </c>
      <c r="E285" s="185" t="s">
        <v>600</v>
      </c>
      <c r="F285" s="186" t="s">
        <v>601</v>
      </c>
      <c r="G285" s="187" t="s">
        <v>222</v>
      </c>
      <c r="H285" s="188">
        <v>6</v>
      </c>
      <c r="I285" s="189"/>
      <c r="J285" s="188">
        <f>ROUND(I285*H285,3)</f>
        <v>0</v>
      </c>
      <c r="K285" s="190"/>
      <c r="L285" s="35"/>
      <c r="M285" s="191" t="s">
        <v>1</v>
      </c>
      <c r="N285" s="192" t="s">
        <v>40</v>
      </c>
      <c r="O285" s="73"/>
      <c r="P285" s="193">
        <f>O285*H285</f>
        <v>0</v>
      </c>
      <c r="Q285" s="193">
        <v>0</v>
      </c>
      <c r="R285" s="193">
        <f>Q285*H285</f>
        <v>0</v>
      </c>
      <c r="S285" s="193">
        <v>0</v>
      </c>
      <c r="T285" s="194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240</v>
      </c>
      <c r="AT285" s="195" t="s">
        <v>175</v>
      </c>
      <c r="AU285" s="195" t="s">
        <v>151</v>
      </c>
      <c r="AY285" s="15" t="s">
        <v>173</v>
      </c>
      <c r="BE285" s="196">
        <f>IF(N285="základná",J285,0)</f>
        <v>0</v>
      </c>
      <c r="BF285" s="196">
        <f>IF(N285="znížená",J285,0)</f>
        <v>0</v>
      </c>
      <c r="BG285" s="196">
        <f>IF(N285="zákl. prenesená",J285,0)</f>
        <v>0</v>
      </c>
      <c r="BH285" s="196">
        <f>IF(N285="zníž. prenesená",J285,0)</f>
        <v>0</v>
      </c>
      <c r="BI285" s="196">
        <f>IF(N285="nulová",J285,0)</f>
        <v>0</v>
      </c>
      <c r="BJ285" s="15" t="s">
        <v>151</v>
      </c>
      <c r="BK285" s="197">
        <f>ROUND(I285*H285,3)</f>
        <v>0</v>
      </c>
      <c r="BL285" s="15" t="s">
        <v>240</v>
      </c>
      <c r="BM285" s="195" t="s">
        <v>602</v>
      </c>
    </row>
    <row r="286" s="2" customFormat="1" ht="14.4" customHeight="1">
      <c r="A286" s="34"/>
      <c r="B286" s="148"/>
      <c r="C286" s="198" t="s">
        <v>603</v>
      </c>
      <c r="D286" s="198" t="s">
        <v>197</v>
      </c>
      <c r="E286" s="199" t="s">
        <v>604</v>
      </c>
      <c r="F286" s="200" t="s">
        <v>605</v>
      </c>
      <c r="G286" s="201" t="s">
        <v>222</v>
      </c>
      <c r="H286" s="202">
        <v>6</v>
      </c>
      <c r="I286" s="203"/>
      <c r="J286" s="202">
        <f>ROUND(I286*H286,3)</f>
        <v>0</v>
      </c>
      <c r="K286" s="204"/>
      <c r="L286" s="205"/>
      <c r="M286" s="206" t="s">
        <v>1</v>
      </c>
      <c r="N286" s="207" t="s">
        <v>40</v>
      </c>
      <c r="O286" s="73"/>
      <c r="P286" s="193">
        <f>O286*H286</f>
        <v>0</v>
      </c>
      <c r="Q286" s="193">
        <v>0</v>
      </c>
      <c r="R286" s="193">
        <f>Q286*H286</f>
        <v>0</v>
      </c>
      <c r="S286" s="193">
        <v>0</v>
      </c>
      <c r="T286" s="194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5" t="s">
        <v>307</v>
      </c>
      <c r="AT286" s="195" t="s">
        <v>197</v>
      </c>
      <c r="AU286" s="195" t="s">
        <v>151</v>
      </c>
      <c r="AY286" s="15" t="s">
        <v>173</v>
      </c>
      <c r="BE286" s="196">
        <f>IF(N286="základná",J286,0)</f>
        <v>0</v>
      </c>
      <c r="BF286" s="196">
        <f>IF(N286="znížená",J286,0)</f>
        <v>0</v>
      </c>
      <c r="BG286" s="196">
        <f>IF(N286="zákl. prenesená",J286,0)</f>
        <v>0</v>
      </c>
      <c r="BH286" s="196">
        <f>IF(N286="zníž. prenesená",J286,0)</f>
        <v>0</v>
      </c>
      <c r="BI286" s="196">
        <f>IF(N286="nulová",J286,0)</f>
        <v>0</v>
      </c>
      <c r="BJ286" s="15" t="s">
        <v>151</v>
      </c>
      <c r="BK286" s="197">
        <f>ROUND(I286*H286,3)</f>
        <v>0</v>
      </c>
      <c r="BL286" s="15" t="s">
        <v>240</v>
      </c>
      <c r="BM286" s="195" t="s">
        <v>606</v>
      </c>
    </row>
    <row r="287" s="2" customFormat="1" ht="14.4" customHeight="1">
      <c r="A287" s="34"/>
      <c r="B287" s="148"/>
      <c r="C287" s="184" t="s">
        <v>607</v>
      </c>
      <c r="D287" s="184" t="s">
        <v>175</v>
      </c>
      <c r="E287" s="185" t="s">
        <v>608</v>
      </c>
      <c r="F287" s="186" t="s">
        <v>609</v>
      </c>
      <c r="G287" s="187" t="s">
        <v>222</v>
      </c>
      <c r="H287" s="188">
        <v>1</v>
      </c>
      <c r="I287" s="189"/>
      <c r="J287" s="188">
        <f>ROUND(I287*H287,3)</f>
        <v>0</v>
      </c>
      <c r="K287" s="190"/>
      <c r="L287" s="35"/>
      <c r="M287" s="191" t="s">
        <v>1</v>
      </c>
      <c r="N287" s="192" t="s">
        <v>40</v>
      </c>
      <c r="O287" s="73"/>
      <c r="P287" s="193">
        <f>O287*H287</f>
        <v>0</v>
      </c>
      <c r="Q287" s="193">
        <v>0</v>
      </c>
      <c r="R287" s="193">
        <f>Q287*H287</f>
        <v>0</v>
      </c>
      <c r="S287" s="193">
        <v>0</v>
      </c>
      <c r="T287" s="194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5" t="s">
        <v>240</v>
      </c>
      <c r="AT287" s="195" t="s">
        <v>175</v>
      </c>
      <c r="AU287" s="195" t="s">
        <v>151</v>
      </c>
      <c r="AY287" s="15" t="s">
        <v>173</v>
      </c>
      <c r="BE287" s="196">
        <f>IF(N287="základná",J287,0)</f>
        <v>0</v>
      </c>
      <c r="BF287" s="196">
        <f>IF(N287="znížená",J287,0)</f>
        <v>0</v>
      </c>
      <c r="BG287" s="196">
        <f>IF(N287="zákl. prenesená",J287,0)</f>
        <v>0</v>
      </c>
      <c r="BH287" s="196">
        <f>IF(N287="zníž. prenesená",J287,0)</f>
        <v>0</v>
      </c>
      <c r="BI287" s="196">
        <f>IF(N287="nulová",J287,0)</f>
        <v>0</v>
      </c>
      <c r="BJ287" s="15" t="s">
        <v>151</v>
      </c>
      <c r="BK287" s="197">
        <f>ROUND(I287*H287,3)</f>
        <v>0</v>
      </c>
      <c r="BL287" s="15" t="s">
        <v>240</v>
      </c>
      <c r="BM287" s="195" t="s">
        <v>610</v>
      </c>
    </row>
    <row r="288" s="2" customFormat="1" ht="14.4" customHeight="1">
      <c r="A288" s="34"/>
      <c r="B288" s="148"/>
      <c r="C288" s="198" t="s">
        <v>611</v>
      </c>
      <c r="D288" s="198" t="s">
        <v>197</v>
      </c>
      <c r="E288" s="199" t="s">
        <v>612</v>
      </c>
      <c r="F288" s="200" t="s">
        <v>613</v>
      </c>
      <c r="G288" s="201" t="s">
        <v>222</v>
      </c>
      <c r="H288" s="202">
        <v>1</v>
      </c>
      <c r="I288" s="203"/>
      <c r="J288" s="202">
        <f>ROUND(I288*H288,3)</f>
        <v>0</v>
      </c>
      <c r="K288" s="204"/>
      <c r="L288" s="205"/>
      <c r="M288" s="206" t="s">
        <v>1</v>
      </c>
      <c r="N288" s="207" t="s">
        <v>40</v>
      </c>
      <c r="O288" s="73"/>
      <c r="P288" s="193">
        <f>O288*H288</f>
        <v>0</v>
      </c>
      <c r="Q288" s="193">
        <v>0</v>
      </c>
      <c r="R288" s="193">
        <f>Q288*H288</f>
        <v>0</v>
      </c>
      <c r="S288" s="193">
        <v>0</v>
      </c>
      <c r="T288" s="194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307</v>
      </c>
      <c r="AT288" s="195" t="s">
        <v>197</v>
      </c>
      <c r="AU288" s="195" t="s">
        <v>151</v>
      </c>
      <c r="AY288" s="15" t="s">
        <v>173</v>
      </c>
      <c r="BE288" s="196">
        <f>IF(N288="základná",J288,0)</f>
        <v>0</v>
      </c>
      <c r="BF288" s="196">
        <f>IF(N288="znížená",J288,0)</f>
        <v>0</v>
      </c>
      <c r="BG288" s="196">
        <f>IF(N288="zákl. prenesená",J288,0)</f>
        <v>0</v>
      </c>
      <c r="BH288" s="196">
        <f>IF(N288="zníž. prenesená",J288,0)</f>
        <v>0</v>
      </c>
      <c r="BI288" s="196">
        <f>IF(N288="nulová",J288,0)</f>
        <v>0</v>
      </c>
      <c r="BJ288" s="15" t="s">
        <v>151</v>
      </c>
      <c r="BK288" s="197">
        <f>ROUND(I288*H288,3)</f>
        <v>0</v>
      </c>
      <c r="BL288" s="15" t="s">
        <v>240</v>
      </c>
      <c r="BM288" s="195" t="s">
        <v>614</v>
      </c>
    </row>
    <row r="289" s="2" customFormat="1" ht="24.15" customHeight="1">
      <c r="A289" s="34"/>
      <c r="B289" s="148"/>
      <c r="C289" s="184" t="s">
        <v>615</v>
      </c>
      <c r="D289" s="184" t="s">
        <v>175</v>
      </c>
      <c r="E289" s="185" t="s">
        <v>616</v>
      </c>
      <c r="F289" s="186" t="s">
        <v>617</v>
      </c>
      <c r="G289" s="187" t="s">
        <v>222</v>
      </c>
      <c r="H289" s="188">
        <v>1</v>
      </c>
      <c r="I289" s="189"/>
      <c r="J289" s="188">
        <f>ROUND(I289*H289,3)</f>
        <v>0</v>
      </c>
      <c r="K289" s="190"/>
      <c r="L289" s="35"/>
      <c r="M289" s="191" t="s">
        <v>1</v>
      </c>
      <c r="N289" s="192" t="s">
        <v>40</v>
      </c>
      <c r="O289" s="73"/>
      <c r="P289" s="193">
        <f>O289*H289</f>
        <v>0</v>
      </c>
      <c r="Q289" s="193">
        <v>0</v>
      </c>
      <c r="R289" s="193">
        <f>Q289*H289</f>
        <v>0</v>
      </c>
      <c r="S289" s="193">
        <v>0</v>
      </c>
      <c r="T289" s="194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5" t="s">
        <v>240</v>
      </c>
      <c r="AT289" s="195" t="s">
        <v>175</v>
      </c>
      <c r="AU289" s="195" t="s">
        <v>151</v>
      </c>
      <c r="AY289" s="15" t="s">
        <v>173</v>
      </c>
      <c r="BE289" s="196">
        <f>IF(N289="základná",J289,0)</f>
        <v>0</v>
      </c>
      <c r="BF289" s="196">
        <f>IF(N289="znížená",J289,0)</f>
        <v>0</v>
      </c>
      <c r="BG289" s="196">
        <f>IF(N289="zákl. prenesená",J289,0)</f>
        <v>0</v>
      </c>
      <c r="BH289" s="196">
        <f>IF(N289="zníž. prenesená",J289,0)</f>
        <v>0</v>
      </c>
      <c r="BI289" s="196">
        <f>IF(N289="nulová",J289,0)</f>
        <v>0</v>
      </c>
      <c r="BJ289" s="15" t="s">
        <v>151</v>
      </c>
      <c r="BK289" s="197">
        <f>ROUND(I289*H289,3)</f>
        <v>0</v>
      </c>
      <c r="BL289" s="15" t="s">
        <v>240</v>
      </c>
      <c r="BM289" s="195" t="s">
        <v>618</v>
      </c>
    </row>
    <row r="290" s="2" customFormat="1" ht="37.8" customHeight="1">
      <c r="A290" s="34"/>
      <c r="B290" s="148"/>
      <c r="C290" s="198" t="s">
        <v>619</v>
      </c>
      <c r="D290" s="198" t="s">
        <v>197</v>
      </c>
      <c r="E290" s="199" t="s">
        <v>620</v>
      </c>
      <c r="F290" s="200" t="s">
        <v>621</v>
      </c>
      <c r="G290" s="201" t="s">
        <v>222</v>
      </c>
      <c r="H290" s="202">
        <v>1</v>
      </c>
      <c r="I290" s="203"/>
      <c r="J290" s="202">
        <f>ROUND(I290*H290,3)</f>
        <v>0</v>
      </c>
      <c r="K290" s="204"/>
      <c r="L290" s="205"/>
      <c r="M290" s="206" t="s">
        <v>1</v>
      </c>
      <c r="N290" s="207" t="s">
        <v>40</v>
      </c>
      <c r="O290" s="73"/>
      <c r="P290" s="193">
        <f>O290*H290</f>
        <v>0</v>
      </c>
      <c r="Q290" s="193">
        <v>0</v>
      </c>
      <c r="R290" s="193">
        <f>Q290*H290</f>
        <v>0</v>
      </c>
      <c r="S290" s="193">
        <v>0</v>
      </c>
      <c r="T290" s="194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5" t="s">
        <v>307</v>
      </c>
      <c r="AT290" s="195" t="s">
        <v>197</v>
      </c>
      <c r="AU290" s="195" t="s">
        <v>151</v>
      </c>
      <c r="AY290" s="15" t="s">
        <v>173</v>
      </c>
      <c r="BE290" s="196">
        <f>IF(N290="základná",J290,0)</f>
        <v>0</v>
      </c>
      <c r="BF290" s="196">
        <f>IF(N290="znížená",J290,0)</f>
        <v>0</v>
      </c>
      <c r="BG290" s="196">
        <f>IF(N290="zákl. prenesená",J290,0)</f>
        <v>0</v>
      </c>
      <c r="BH290" s="196">
        <f>IF(N290="zníž. prenesená",J290,0)</f>
        <v>0</v>
      </c>
      <c r="BI290" s="196">
        <f>IF(N290="nulová",J290,0)</f>
        <v>0</v>
      </c>
      <c r="BJ290" s="15" t="s">
        <v>151</v>
      </c>
      <c r="BK290" s="197">
        <f>ROUND(I290*H290,3)</f>
        <v>0</v>
      </c>
      <c r="BL290" s="15" t="s">
        <v>240</v>
      </c>
      <c r="BM290" s="195" t="s">
        <v>622</v>
      </c>
    </row>
    <row r="291" s="2" customFormat="1" ht="14.4" customHeight="1">
      <c r="A291" s="34"/>
      <c r="B291" s="148"/>
      <c r="C291" s="184" t="s">
        <v>623</v>
      </c>
      <c r="D291" s="184" t="s">
        <v>175</v>
      </c>
      <c r="E291" s="185" t="s">
        <v>624</v>
      </c>
      <c r="F291" s="186" t="s">
        <v>625</v>
      </c>
      <c r="G291" s="187" t="s">
        <v>222</v>
      </c>
      <c r="H291" s="188">
        <v>1</v>
      </c>
      <c r="I291" s="189"/>
      <c r="J291" s="188">
        <f>ROUND(I291*H291,3)</f>
        <v>0</v>
      </c>
      <c r="K291" s="190"/>
      <c r="L291" s="35"/>
      <c r="M291" s="191" t="s">
        <v>1</v>
      </c>
      <c r="N291" s="192" t="s">
        <v>40</v>
      </c>
      <c r="O291" s="73"/>
      <c r="P291" s="193">
        <f>O291*H291</f>
        <v>0</v>
      </c>
      <c r="Q291" s="193">
        <v>0</v>
      </c>
      <c r="R291" s="193">
        <f>Q291*H291</f>
        <v>0</v>
      </c>
      <c r="S291" s="193">
        <v>0</v>
      </c>
      <c r="T291" s="194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240</v>
      </c>
      <c r="AT291" s="195" t="s">
        <v>175</v>
      </c>
      <c r="AU291" s="195" t="s">
        <v>151</v>
      </c>
      <c r="AY291" s="15" t="s">
        <v>173</v>
      </c>
      <c r="BE291" s="196">
        <f>IF(N291="základná",J291,0)</f>
        <v>0</v>
      </c>
      <c r="BF291" s="196">
        <f>IF(N291="znížená",J291,0)</f>
        <v>0</v>
      </c>
      <c r="BG291" s="196">
        <f>IF(N291="zákl. prenesená",J291,0)</f>
        <v>0</v>
      </c>
      <c r="BH291" s="196">
        <f>IF(N291="zníž. prenesená",J291,0)</f>
        <v>0</v>
      </c>
      <c r="BI291" s="196">
        <f>IF(N291="nulová",J291,0)</f>
        <v>0</v>
      </c>
      <c r="BJ291" s="15" t="s">
        <v>151</v>
      </c>
      <c r="BK291" s="197">
        <f>ROUND(I291*H291,3)</f>
        <v>0</v>
      </c>
      <c r="BL291" s="15" t="s">
        <v>240</v>
      </c>
      <c r="BM291" s="195" t="s">
        <v>626</v>
      </c>
    </row>
    <row r="292" s="2" customFormat="1" ht="37.8" customHeight="1">
      <c r="A292" s="34"/>
      <c r="B292" s="148"/>
      <c r="C292" s="198" t="s">
        <v>627</v>
      </c>
      <c r="D292" s="198" t="s">
        <v>197</v>
      </c>
      <c r="E292" s="199" t="s">
        <v>628</v>
      </c>
      <c r="F292" s="200" t="s">
        <v>629</v>
      </c>
      <c r="G292" s="201" t="s">
        <v>222</v>
      </c>
      <c r="H292" s="202">
        <v>1</v>
      </c>
      <c r="I292" s="203"/>
      <c r="J292" s="202">
        <f>ROUND(I292*H292,3)</f>
        <v>0</v>
      </c>
      <c r="K292" s="204"/>
      <c r="L292" s="205"/>
      <c r="M292" s="206" t="s">
        <v>1</v>
      </c>
      <c r="N292" s="207" t="s">
        <v>40</v>
      </c>
      <c r="O292" s="73"/>
      <c r="P292" s="193">
        <f>O292*H292</f>
        <v>0</v>
      </c>
      <c r="Q292" s="193">
        <v>0</v>
      </c>
      <c r="R292" s="193">
        <f>Q292*H292</f>
        <v>0</v>
      </c>
      <c r="S292" s="193">
        <v>0</v>
      </c>
      <c r="T292" s="194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5" t="s">
        <v>307</v>
      </c>
      <c r="AT292" s="195" t="s">
        <v>197</v>
      </c>
      <c r="AU292" s="195" t="s">
        <v>151</v>
      </c>
      <c r="AY292" s="15" t="s">
        <v>173</v>
      </c>
      <c r="BE292" s="196">
        <f>IF(N292="základná",J292,0)</f>
        <v>0</v>
      </c>
      <c r="BF292" s="196">
        <f>IF(N292="znížená",J292,0)</f>
        <v>0</v>
      </c>
      <c r="BG292" s="196">
        <f>IF(N292="zákl. prenesená",J292,0)</f>
        <v>0</v>
      </c>
      <c r="BH292" s="196">
        <f>IF(N292="zníž. prenesená",J292,0)</f>
        <v>0</v>
      </c>
      <c r="BI292" s="196">
        <f>IF(N292="nulová",J292,0)</f>
        <v>0</v>
      </c>
      <c r="BJ292" s="15" t="s">
        <v>151</v>
      </c>
      <c r="BK292" s="197">
        <f>ROUND(I292*H292,3)</f>
        <v>0</v>
      </c>
      <c r="BL292" s="15" t="s">
        <v>240</v>
      </c>
      <c r="BM292" s="195" t="s">
        <v>630</v>
      </c>
    </row>
    <row r="293" s="2" customFormat="1" ht="14.4" customHeight="1">
      <c r="A293" s="34"/>
      <c r="B293" s="148"/>
      <c r="C293" s="184" t="s">
        <v>631</v>
      </c>
      <c r="D293" s="184" t="s">
        <v>175</v>
      </c>
      <c r="E293" s="185" t="s">
        <v>632</v>
      </c>
      <c r="F293" s="186" t="s">
        <v>633</v>
      </c>
      <c r="G293" s="187" t="s">
        <v>222</v>
      </c>
      <c r="H293" s="188">
        <v>3</v>
      </c>
      <c r="I293" s="189"/>
      <c r="J293" s="188">
        <f>ROUND(I293*H293,3)</f>
        <v>0</v>
      </c>
      <c r="K293" s="190"/>
      <c r="L293" s="35"/>
      <c r="M293" s="191" t="s">
        <v>1</v>
      </c>
      <c r="N293" s="192" t="s">
        <v>40</v>
      </c>
      <c r="O293" s="73"/>
      <c r="P293" s="193">
        <f>O293*H293</f>
        <v>0</v>
      </c>
      <c r="Q293" s="193">
        <v>0</v>
      </c>
      <c r="R293" s="193">
        <f>Q293*H293</f>
        <v>0</v>
      </c>
      <c r="S293" s="193">
        <v>0</v>
      </c>
      <c r="T293" s="194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5" t="s">
        <v>240</v>
      </c>
      <c r="AT293" s="195" t="s">
        <v>175</v>
      </c>
      <c r="AU293" s="195" t="s">
        <v>151</v>
      </c>
      <c r="AY293" s="15" t="s">
        <v>173</v>
      </c>
      <c r="BE293" s="196">
        <f>IF(N293="základná",J293,0)</f>
        <v>0</v>
      </c>
      <c r="BF293" s="196">
        <f>IF(N293="znížená",J293,0)</f>
        <v>0</v>
      </c>
      <c r="BG293" s="196">
        <f>IF(N293="zákl. prenesená",J293,0)</f>
        <v>0</v>
      </c>
      <c r="BH293" s="196">
        <f>IF(N293="zníž. prenesená",J293,0)</f>
        <v>0</v>
      </c>
      <c r="BI293" s="196">
        <f>IF(N293="nulová",J293,0)</f>
        <v>0</v>
      </c>
      <c r="BJ293" s="15" t="s">
        <v>151</v>
      </c>
      <c r="BK293" s="197">
        <f>ROUND(I293*H293,3)</f>
        <v>0</v>
      </c>
      <c r="BL293" s="15" t="s">
        <v>240</v>
      </c>
      <c r="BM293" s="195" t="s">
        <v>634</v>
      </c>
    </row>
    <row r="294" s="2" customFormat="1" ht="24.15" customHeight="1">
      <c r="A294" s="34"/>
      <c r="B294" s="148"/>
      <c r="C294" s="198" t="s">
        <v>635</v>
      </c>
      <c r="D294" s="198" t="s">
        <v>197</v>
      </c>
      <c r="E294" s="199" t="s">
        <v>636</v>
      </c>
      <c r="F294" s="200" t="s">
        <v>637</v>
      </c>
      <c r="G294" s="201" t="s">
        <v>222</v>
      </c>
      <c r="H294" s="202">
        <v>3</v>
      </c>
      <c r="I294" s="203"/>
      <c r="J294" s="202">
        <f>ROUND(I294*H294,3)</f>
        <v>0</v>
      </c>
      <c r="K294" s="204"/>
      <c r="L294" s="205"/>
      <c r="M294" s="206" t="s">
        <v>1</v>
      </c>
      <c r="N294" s="207" t="s">
        <v>40</v>
      </c>
      <c r="O294" s="73"/>
      <c r="P294" s="193">
        <f>O294*H294</f>
        <v>0</v>
      </c>
      <c r="Q294" s="193">
        <v>0</v>
      </c>
      <c r="R294" s="193">
        <f>Q294*H294</f>
        <v>0</v>
      </c>
      <c r="S294" s="193">
        <v>0</v>
      </c>
      <c r="T294" s="194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307</v>
      </c>
      <c r="AT294" s="195" t="s">
        <v>197</v>
      </c>
      <c r="AU294" s="195" t="s">
        <v>151</v>
      </c>
      <c r="AY294" s="15" t="s">
        <v>173</v>
      </c>
      <c r="BE294" s="196">
        <f>IF(N294="základná",J294,0)</f>
        <v>0</v>
      </c>
      <c r="BF294" s="196">
        <f>IF(N294="znížená",J294,0)</f>
        <v>0</v>
      </c>
      <c r="BG294" s="196">
        <f>IF(N294="zákl. prenesená",J294,0)</f>
        <v>0</v>
      </c>
      <c r="BH294" s="196">
        <f>IF(N294="zníž. prenesená",J294,0)</f>
        <v>0</v>
      </c>
      <c r="BI294" s="196">
        <f>IF(N294="nulová",J294,0)</f>
        <v>0</v>
      </c>
      <c r="BJ294" s="15" t="s">
        <v>151</v>
      </c>
      <c r="BK294" s="197">
        <f>ROUND(I294*H294,3)</f>
        <v>0</v>
      </c>
      <c r="BL294" s="15" t="s">
        <v>240</v>
      </c>
      <c r="BM294" s="195" t="s">
        <v>638</v>
      </c>
    </row>
    <row r="295" s="2" customFormat="1" ht="14.4" customHeight="1">
      <c r="A295" s="34"/>
      <c r="B295" s="148"/>
      <c r="C295" s="184" t="s">
        <v>639</v>
      </c>
      <c r="D295" s="184" t="s">
        <v>175</v>
      </c>
      <c r="E295" s="185" t="s">
        <v>640</v>
      </c>
      <c r="F295" s="186" t="s">
        <v>641</v>
      </c>
      <c r="G295" s="187" t="s">
        <v>222</v>
      </c>
      <c r="H295" s="188">
        <v>2</v>
      </c>
      <c r="I295" s="189"/>
      <c r="J295" s="188">
        <f>ROUND(I295*H295,3)</f>
        <v>0</v>
      </c>
      <c r="K295" s="190"/>
      <c r="L295" s="35"/>
      <c r="M295" s="191" t="s">
        <v>1</v>
      </c>
      <c r="N295" s="192" t="s">
        <v>40</v>
      </c>
      <c r="O295" s="73"/>
      <c r="P295" s="193">
        <f>O295*H295</f>
        <v>0</v>
      </c>
      <c r="Q295" s="193">
        <v>0</v>
      </c>
      <c r="R295" s="193">
        <f>Q295*H295</f>
        <v>0</v>
      </c>
      <c r="S295" s="193">
        <v>0</v>
      </c>
      <c r="T295" s="194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5" t="s">
        <v>240</v>
      </c>
      <c r="AT295" s="195" t="s">
        <v>175</v>
      </c>
      <c r="AU295" s="195" t="s">
        <v>151</v>
      </c>
      <c r="AY295" s="15" t="s">
        <v>173</v>
      </c>
      <c r="BE295" s="196">
        <f>IF(N295="základná",J295,0)</f>
        <v>0</v>
      </c>
      <c r="BF295" s="196">
        <f>IF(N295="znížená",J295,0)</f>
        <v>0</v>
      </c>
      <c r="BG295" s="196">
        <f>IF(N295="zákl. prenesená",J295,0)</f>
        <v>0</v>
      </c>
      <c r="BH295" s="196">
        <f>IF(N295="zníž. prenesená",J295,0)</f>
        <v>0</v>
      </c>
      <c r="BI295" s="196">
        <f>IF(N295="nulová",J295,0)</f>
        <v>0</v>
      </c>
      <c r="BJ295" s="15" t="s">
        <v>151</v>
      </c>
      <c r="BK295" s="197">
        <f>ROUND(I295*H295,3)</f>
        <v>0</v>
      </c>
      <c r="BL295" s="15" t="s">
        <v>240</v>
      </c>
      <c r="BM295" s="195" t="s">
        <v>642</v>
      </c>
    </row>
    <row r="296" s="2" customFormat="1" ht="24.15" customHeight="1">
      <c r="A296" s="34"/>
      <c r="B296" s="148"/>
      <c r="C296" s="198" t="s">
        <v>643</v>
      </c>
      <c r="D296" s="198" t="s">
        <v>197</v>
      </c>
      <c r="E296" s="199" t="s">
        <v>644</v>
      </c>
      <c r="F296" s="200" t="s">
        <v>645</v>
      </c>
      <c r="G296" s="201" t="s">
        <v>222</v>
      </c>
      <c r="H296" s="202">
        <v>2</v>
      </c>
      <c r="I296" s="203"/>
      <c r="J296" s="202">
        <f>ROUND(I296*H296,3)</f>
        <v>0</v>
      </c>
      <c r="K296" s="204"/>
      <c r="L296" s="205"/>
      <c r="M296" s="206" t="s">
        <v>1</v>
      </c>
      <c r="N296" s="207" t="s">
        <v>40</v>
      </c>
      <c r="O296" s="73"/>
      <c r="P296" s="193">
        <f>O296*H296</f>
        <v>0</v>
      </c>
      <c r="Q296" s="193">
        <v>0</v>
      </c>
      <c r="R296" s="193">
        <f>Q296*H296</f>
        <v>0</v>
      </c>
      <c r="S296" s="193">
        <v>0</v>
      </c>
      <c r="T296" s="194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5" t="s">
        <v>307</v>
      </c>
      <c r="AT296" s="195" t="s">
        <v>197</v>
      </c>
      <c r="AU296" s="195" t="s">
        <v>151</v>
      </c>
      <c r="AY296" s="15" t="s">
        <v>173</v>
      </c>
      <c r="BE296" s="196">
        <f>IF(N296="základná",J296,0)</f>
        <v>0</v>
      </c>
      <c r="BF296" s="196">
        <f>IF(N296="znížená",J296,0)</f>
        <v>0</v>
      </c>
      <c r="BG296" s="196">
        <f>IF(N296="zákl. prenesená",J296,0)</f>
        <v>0</v>
      </c>
      <c r="BH296" s="196">
        <f>IF(N296="zníž. prenesená",J296,0)</f>
        <v>0</v>
      </c>
      <c r="BI296" s="196">
        <f>IF(N296="nulová",J296,0)</f>
        <v>0</v>
      </c>
      <c r="BJ296" s="15" t="s">
        <v>151</v>
      </c>
      <c r="BK296" s="197">
        <f>ROUND(I296*H296,3)</f>
        <v>0</v>
      </c>
      <c r="BL296" s="15" t="s">
        <v>240</v>
      </c>
      <c r="BM296" s="195" t="s">
        <v>646</v>
      </c>
    </row>
    <row r="297" s="2" customFormat="1" ht="14.4" customHeight="1">
      <c r="A297" s="34"/>
      <c r="B297" s="148"/>
      <c r="C297" s="184" t="s">
        <v>647</v>
      </c>
      <c r="D297" s="184" t="s">
        <v>175</v>
      </c>
      <c r="E297" s="185" t="s">
        <v>648</v>
      </c>
      <c r="F297" s="186" t="s">
        <v>649</v>
      </c>
      <c r="G297" s="187" t="s">
        <v>222</v>
      </c>
      <c r="H297" s="188">
        <v>1</v>
      </c>
      <c r="I297" s="189"/>
      <c r="J297" s="188">
        <f>ROUND(I297*H297,3)</f>
        <v>0</v>
      </c>
      <c r="K297" s="190"/>
      <c r="L297" s="35"/>
      <c r="M297" s="191" t="s">
        <v>1</v>
      </c>
      <c r="N297" s="192" t="s">
        <v>40</v>
      </c>
      <c r="O297" s="73"/>
      <c r="P297" s="193">
        <f>O297*H297</f>
        <v>0</v>
      </c>
      <c r="Q297" s="193">
        <v>0</v>
      </c>
      <c r="R297" s="193">
        <f>Q297*H297</f>
        <v>0</v>
      </c>
      <c r="S297" s="193">
        <v>0</v>
      </c>
      <c r="T297" s="194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240</v>
      </c>
      <c r="AT297" s="195" t="s">
        <v>175</v>
      </c>
      <c r="AU297" s="195" t="s">
        <v>151</v>
      </c>
      <c r="AY297" s="15" t="s">
        <v>173</v>
      </c>
      <c r="BE297" s="196">
        <f>IF(N297="základná",J297,0)</f>
        <v>0</v>
      </c>
      <c r="BF297" s="196">
        <f>IF(N297="znížená",J297,0)</f>
        <v>0</v>
      </c>
      <c r="BG297" s="196">
        <f>IF(N297="zákl. prenesená",J297,0)</f>
        <v>0</v>
      </c>
      <c r="BH297" s="196">
        <f>IF(N297="zníž. prenesená",J297,0)</f>
        <v>0</v>
      </c>
      <c r="BI297" s="196">
        <f>IF(N297="nulová",J297,0)</f>
        <v>0</v>
      </c>
      <c r="BJ297" s="15" t="s">
        <v>151</v>
      </c>
      <c r="BK297" s="197">
        <f>ROUND(I297*H297,3)</f>
        <v>0</v>
      </c>
      <c r="BL297" s="15" t="s">
        <v>240</v>
      </c>
      <c r="BM297" s="195" t="s">
        <v>650</v>
      </c>
    </row>
    <row r="298" s="2" customFormat="1" ht="14.4" customHeight="1">
      <c r="A298" s="34"/>
      <c r="B298" s="148"/>
      <c r="C298" s="198" t="s">
        <v>651</v>
      </c>
      <c r="D298" s="198" t="s">
        <v>197</v>
      </c>
      <c r="E298" s="199" t="s">
        <v>652</v>
      </c>
      <c r="F298" s="200" t="s">
        <v>653</v>
      </c>
      <c r="G298" s="201" t="s">
        <v>222</v>
      </c>
      <c r="H298" s="202">
        <v>1</v>
      </c>
      <c r="I298" s="203"/>
      <c r="J298" s="202">
        <f>ROUND(I298*H298,3)</f>
        <v>0</v>
      </c>
      <c r="K298" s="204"/>
      <c r="L298" s="205"/>
      <c r="M298" s="206" t="s">
        <v>1</v>
      </c>
      <c r="N298" s="207" t="s">
        <v>40</v>
      </c>
      <c r="O298" s="73"/>
      <c r="P298" s="193">
        <f>O298*H298</f>
        <v>0</v>
      </c>
      <c r="Q298" s="193">
        <v>0</v>
      </c>
      <c r="R298" s="193">
        <f>Q298*H298</f>
        <v>0</v>
      </c>
      <c r="S298" s="193">
        <v>0</v>
      </c>
      <c r="T298" s="194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5" t="s">
        <v>307</v>
      </c>
      <c r="AT298" s="195" t="s">
        <v>197</v>
      </c>
      <c r="AU298" s="195" t="s">
        <v>151</v>
      </c>
      <c r="AY298" s="15" t="s">
        <v>173</v>
      </c>
      <c r="BE298" s="196">
        <f>IF(N298="základná",J298,0)</f>
        <v>0</v>
      </c>
      <c r="BF298" s="196">
        <f>IF(N298="znížená",J298,0)</f>
        <v>0</v>
      </c>
      <c r="BG298" s="196">
        <f>IF(N298="zákl. prenesená",J298,0)</f>
        <v>0</v>
      </c>
      <c r="BH298" s="196">
        <f>IF(N298="zníž. prenesená",J298,0)</f>
        <v>0</v>
      </c>
      <c r="BI298" s="196">
        <f>IF(N298="nulová",J298,0)</f>
        <v>0</v>
      </c>
      <c r="BJ298" s="15" t="s">
        <v>151</v>
      </c>
      <c r="BK298" s="197">
        <f>ROUND(I298*H298,3)</f>
        <v>0</v>
      </c>
      <c r="BL298" s="15" t="s">
        <v>240</v>
      </c>
      <c r="BM298" s="195" t="s">
        <v>654</v>
      </c>
    </row>
    <row r="299" s="2" customFormat="1" ht="37.8" customHeight="1">
      <c r="A299" s="34"/>
      <c r="B299" s="148"/>
      <c r="C299" s="184" t="s">
        <v>655</v>
      </c>
      <c r="D299" s="184" t="s">
        <v>175</v>
      </c>
      <c r="E299" s="185" t="s">
        <v>656</v>
      </c>
      <c r="F299" s="186" t="s">
        <v>657</v>
      </c>
      <c r="G299" s="187" t="s">
        <v>222</v>
      </c>
      <c r="H299" s="188">
        <v>1</v>
      </c>
      <c r="I299" s="189"/>
      <c r="J299" s="188">
        <f>ROUND(I299*H299,3)</f>
        <v>0</v>
      </c>
      <c r="K299" s="190"/>
      <c r="L299" s="35"/>
      <c r="M299" s="191" t="s">
        <v>1</v>
      </c>
      <c r="N299" s="192" t="s">
        <v>40</v>
      </c>
      <c r="O299" s="73"/>
      <c r="P299" s="193">
        <f>O299*H299</f>
        <v>0</v>
      </c>
      <c r="Q299" s="193">
        <v>2.0000000000000002E-05</v>
      </c>
      <c r="R299" s="193">
        <f>Q299*H299</f>
        <v>2.0000000000000002E-05</v>
      </c>
      <c r="S299" s="193">
        <v>0</v>
      </c>
      <c r="T299" s="194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240</v>
      </c>
      <c r="AT299" s="195" t="s">
        <v>175</v>
      </c>
      <c r="AU299" s="195" t="s">
        <v>151</v>
      </c>
      <c r="AY299" s="15" t="s">
        <v>173</v>
      </c>
      <c r="BE299" s="196">
        <f>IF(N299="základná",J299,0)</f>
        <v>0</v>
      </c>
      <c r="BF299" s="196">
        <f>IF(N299="znížená",J299,0)</f>
        <v>0</v>
      </c>
      <c r="BG299" s="196">
        <f>IF(N299="zákl. prenesená",J299,0)</f>
        <v>0</v>
      </c>
      <c r="BH299" s="196">
        <f>IF(N299="zníž. prenesená",J299,0)</f>
        <v>0</v>
      </c>
      <c r="BI299" s="196">
        <f>IF(N299="nulová",J299,0)</f>
        <v>0</v>
      </c>
      <c r="BJ299" s="15" t="s">
        <v>151</v>
      </c>
      <c r="BK299" s="197">
        <f>ROUND(I299*H299,3)</f>
        <v>0</v>
      </c>
      <c r="BL299" s="15" t="s">
        <v>240</v>
      </c>
      <c r="BM299" s="195" t="s">
        <v>658</v>
      </c>
    </row>
    <row r="300" s="2" customFormat="1" ht="24.15" customHeight="1">
      <c r="A300" s="34"/>
      <c r="B300" s="148"/>
      <c r="C300" s="198" t="s">
        <v>659</v>
      </c>
      <c r="D300" s="198" t="s">
        <v>197</v>
      </c>
      <c r="E300" s="199" t="s">
        <v>660</v>
      </c>
      <c r="F300" s="200" t="s">
        <v>661</v>
      </c>
      <c r="G300" s="201" t="s">
        <v>222</v>
      </c>
      <c r="H300" s="202">
        <v>1</v>
      </c>
      <c r="I300" s="203"/>
      <c r="J300" s="202">
        <f>ROUND(I300*H300,3)</f>
        <v>0</v>
      </c>
      <c r="K300" s="204"/>
      <c r="L300" s="205"/>
      <c r="M300" s="206" t="s">
        <v>1</v>
      </c>
      <c r="N300" s="207" t="s">
        <v>40</v>
      </c>
      <c r="O300" s="73"/>
      <c r="P300" s="193">
        <f>O300*H300</f>
        <v>0</v>
      </c>
      <c r="Q300" s="193">
        <v>0.0011900000000000001</v>
      </c>
      <c r="R300" s="193">
        <f>Q300*H300</f>
        <v>0.0011900000000000001</v>
      </c>
      <c r="S300" s="193">
        <v>0</v>
      </c>
      <c r="T300" s="194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5" t="s">
        <v>307</v>
      </c>
      <c r="AT300" s="195" t="s">
        <v>197</v>
      </c>
      <c r="AU300" s="195" t="s">
        <v>151</v>
      </c>
      <c r="AY300" s="15" t="s">
        <v>173</v>
      </c>
      <c r="BE300" s="196">
        <f>IF(N300="základná",J300,0)</f>
        <v>0</v>
      </c>
      <c r="BF300" s="196">
        <f>IF(N300="znížená",J300,0)</f>
        <v>0</v>
      </c>
      <c r="BG300" s="196">
        <f>IF(N300="zákl. prenesená",J300,0)</f>
        <v>0</v>
      </c>
      <c r="BH300" s="196">
        <f>IF(N300="zníž. prenesená",J300,0)</f>
        <v>0</v>
      </c>
      <c r="BI300" s="196">
        <f>IF(N300="nulová",J300,0)</f>
        <v>0</v>
      </c>
      <c r="BJ300" s="15" t="s">
        <v>151</v>
      </c>
      <c r="BK300" s="197">
        <f>ROUND(I300*H300,3)</f>
        <v>0</v>
      </c>
      <c r="BL300" s="15" t="s">
        <v>240</v>
      </c>
      <c r="BM300" s="195" t="s">
        <v>662</v>
      </c>
    </row>
    <row r="301" s="2" customFormat="1" ht="24.15" customHeight="1">
      <c r="A301" s="34"/>
      <c r="B301" s="148"/>
      <c r="C301" s="184" t="s">
        <v>663</v>
      </c>
      <c r="D301" s="184" t="s">
        <v>175</v>
      </c>
      <c r="E301" s="185" t="s">
        <v>664</v>
      </c>
      <c r="F301" s="186" t="s">
        <v>665</v>
      </c>
      <c r="G301" s="187" t="s">
        <v>222</v>
      </c>
      <c r="H301" s="188">
        <v>2</v>
      </c>
      <c r="I301" s="189"/>
      <c r="J301" s="188">
        <f>ROUND(I301*H301,3)</f>
        <v>0</v>
      </c>
      <c r="K301" s="190"/>
      <c r="L301" s="35"/>
      <c r="M301" s="191" t="s">
        <v>1</v>
      </c>
      <c r="N301" s="192" t="s">
        <v>40</v>
      </c>
      <c r="O301" s="73"/>
      <c r="P301" s="193">
        <f>O301*H301</f>
        <v>0</v>
      </c>
      <c r="Q301" s="193">
        <v>0</v>
      </c>
      <c r="R301" s="193">
        <f>Q301*H301</f>
        <v>0</v>
      </c>
      <c r="S301" s="193">
        <v>0</v>
      </c>
      <c r="T301" s="194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240</v>
      </c>
      <c r="AT301" s="195" t="s">
        <v>175</v>
      </c>
      <c r="AU301" s="195" t="s">
        <v>151</v>
      </c>
      <c r="AY301" s="15" t="s">
        <v>173</v>
      </c>
      <c r="BE301" s="196">
        <f>IF(N301="základná",J301,0)</f>
        <v>0</v>
      </c>
      <c r="BF301" s="196">
        <f>IF(N301="znížená",J301,0)</f>
        <v>0</v>
      </c>
      <c r="BG301" s="196">
        <f>IF(N301="zákl. prenesená",J301,0)</f>
        <v>0</v>
      </c>
      <c r="BH301" s="196">
        <f>IF(N301="zníž. prenesená",J301,0)</f>
        <v>0</v>
      </c>
      <c r="BI301" s="196">
        <f>IF(N301="nulová",J301,0)</f>
        <v>0</v>
      </c>
      <c r="BJ301" s="15" t="s">
        <v>151</v>
      </c>
      <c r="BK301" s="197">
        <f>ROUND(I301*H301,3)</f>
        <v>0</v>
      </c>
      <c r="BL301" s="15" t="s">
        <v>240</v>
      </c>
      <c r="BM301" s="195" t="s">
        <v>666</v>
      </c>
    </row>
    <row r="302" s="2" customFormat="1" ht="24.15" customHeight="1">
      <c r="A302" s="34"/>
      <c r="B302" s="148"/>
      <c r="C302" s="198" t="s">
        <v>667</v>
      </c>
      <c r="D302" s="198" t="s">
        <v>197</v>
      </c>
      <c r="E302" s="199" t="s">
        <v>668</v>
      </c>
      <c r="F302" s="200" t="s">
        <v>669</v>
      </c>
      <c r="G302" s="201" t="s">
        <v>222</v>
      </c>
      <c r="H302" s="202">
        <v>2</v>
      </c>
      <c r="I302" s="203"/>
      <c r="J302" s="202">
        <f>ROUND(I302*H302,3)</f>
        <v>0</v>
      </c>
      <c r="K302" s="204"/>
      <c r="L302" s="205"/>
      <c r="M302" s="206" t="s">
        <v>1</v>
      </c>
      <c r="N302" s="207" t="s">
        <v>40</v>
      </c>
      <c r="O302" s="73"/>
      <c r="P302" s="193">
        <f>O302*H302</f>
        <v>0</v>
      </c>
      <c r="Q302" s="193">
        <v>0</v>
      </c>
      <c r="R302" s="193">
        <f>Q302*H302</f>
        <v>0</v>
      </c>
      <c r="S302" s="193">
        <v>0</v>
      </c>
      <c r="T302" s="194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5" t="s">
        <v>307</v>
      </c>
      <c r="AT302" s="195" t="s">
        <v>197</v>
      </c>
      <c r="AU302" s="195" t="s">
        <v>151</v>
      </c>
      <c r="AY302" s="15" t="s">
        <v>173</v>
      </c>
      <c r="BE302" s="196">
        <f>IF(N302="základná",J302,0)</f>
        <v>0</v>
      </c>
      <c r="BF302" s="196">
        <f>IF(N302="znížená",J302,0)</f>
        <v>0</v>
      </c>
      <c r="BG302" s="196">
        <f>IF(N302="zákl. prenesená",J302,0)</f>
        <v>0</v>
      </c>
      <c r="BH302" s="196">
        <f>IF(N302="zníž. prenesená",J302,0)</f>
        <v>0</v>
      </c>
      <c r="BI302" s="196">
        <f>IF(N302="nulová",J302,0)</f>
        <v>0</v>
      </c>
      <c r="BJ302" s="15" t="s">
        <v>151</v>
      </c>
      <c r="BK302" s="197">
        <f>ROUND(I302*H302,3)</f>
        <v>0</v>
      </c>
      <c r="BL302" s="15" t="s">
        <v>240</v>
      </c>
      <c r="BM302" s="195" t="s">
        <v>670</v>
      </c>
    </row>
    <row r="303" s="2" customFormat="1" ht="14.4" customHeight="1">
      <c r="A303" s="34"/>
      <c r="B303" s="148"/>
      <c r="C303" s="184" t="s">
        <v>671</v>
      </c>
      <c r="D303" s="184" t="s">
        <v>175</v>
      </c>
      <c r="E303" s="185" t="s">
        <v>672</v>
      </c>
      <c r="F303" s="186" t="s">
        <v>673</v>
      </c>
      <c r="G303" s="187" t="s">
        <v>674</v>
      </c>
      <c r="H303" s="188">
        <v>2</v>
      </c>
      <c r="I303" s="189"/>
      <c r="J303" s="188">
        <f>ROUND(I303*H303,3)</f>
        <v>0</v>
      </c>
      <c r="K303" s="190"/>
      <c r="L303" s="35"/>
      <c r="M303" s="191" t="s">
        <v>1</v>
      </c>
      <c r="N303" s="192" t="s">
        <v>40</v>
      </c>
      <c r="O303" s="73"/>
      <c r="P303" s="193">
        <f>O303*H303</f>
        <v>0</v>
      </c>
      <c r="Q303" s="193">
        <v>0</v>
      </c>
      <c r="R303" s="193">
        <f>Q303*H303</f>
        <v>0</v>
      </c>
      <c r="S303" s="193">
        <v>0</v>
      </c>
      <c r="T303" s="19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240</v>
      </c>
      <c r="AT303" s="195" t="s">
        <v>175</v>
      </c>
      <c r="AU303" s="195" t="s">
        <v>151</v>
      </c>
      <c r="AY303" s="15" t="s">
        <v>173</v>
      </c>
      <c r="BE303" s="196">
        <f>IF(N303="základná",J303,0)</f>
        <v>0</v>
      </c>
      <c r="BF303" s="196">
        <f>IF(N303="znížená",J303,0)</f>
        <v>0</v>
      </c>
      <c r="BG303" s="196">
        <f>IF(N303="zákl. prenesená",J303,0)</f>
        <v>0</v>
      </c>
      <c r="BH303" s="196">
        <f>IF(N303="zníž. prenesená",J303,0)</f>
        <v>0</v>
      </c>
      <c r="BI303" s="196">
        <f>IF(N303="nulová",J303,0)</f>
        <v>0</v>
      </c>
      <c r="BJ303" s="15" t="s">
        <v>151</v>
      </c>
      <c r="BK303" s="197">
        <f>ROUND(I303*H303,3)</f>
        <v>0</v>
      </c>
      <c r="BL303" s="15" t="s">
        <v>240</v>
      </c>
      <c r="BM303" s="195" t="s">
        <v>675</v>
      </c>
    </row>
    <row r="304" s="2" customFormat="1" ht="14.4" customHeight="1">
      <c r="A304" s="34"/>
      <c r="B304" s="148"/>
      <c r="C304" s="198" t="s">
        <v>676</v>
      </c>
      <c r="D304" s="198" t="s">
        <v>197</v>
      </c>
      <c r="E304" s="199" t="s">
        <v>677</v>
      </c>
      <c r="F304" s="200" t="s">
        <v>678</v>
      </c>
      <c r="G304" s="201" t="s">
        <v>222</v>
      </c>
      <c r="H304" s="202">
        <v>2</v>
      </c>
      <c r="I304" s="203"/>
      <c r="J304" s="202">
        <f>ROUND(I304*H304,3)</f>
        <v>0</v>
      </c>
      <c r="K304" s="204"/>
      <c r="L304" s="205"/>
      <c r="M304" s="206" t="s">
        <v>1</v>
      </c>
      <c r="N304" s="207" t="s">
        <v>40</v>
      </c>
      <c r="O304" s="73"/>
      <c r="P304" s="193">
        <f>O304*H304</f>
        <v>0</v>
      </c>
      <c r="Q304" s="193">
        <v>0</v>
      </c>
      <c r="R304" s="193">
        <f>Q304*H304</f>
        <v>0</v>
      </c>
      <c r="S304" s="193">
        <v>0</v>
      </c>
      <c r="T304" s="194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5" t="s">
        <v>307</v>
      </c>
      <c r="AT304" s="195" t="s">
        <v>197</v>
      </c>
      <c r="AU304" s="195" t="s">
        <v>151</v>
      </c>
      <c r="AY304" s="15" t="s">
        <v>173</v>
      </c>
      <c r="BE304" s="196">
        <f>IF(N304="základná",J304,0)</f>
        <v>0</v>
      </c>
      <c r="BF304" s="196">
        <f>IF(N304="znížená",J304,0)</f>
        <v>0</v>
      </c>
      <c r="BG304" s="196">
        <f>IF(N304="zákl. prenesená",J304,0)</f>
        <v>0</v>
      </c>
      <c r="BH304" s="196">
        <f>IF(N304="zníž. prenesená",J304,0)</f>
        <v>0</v>
      </c>
      <c r="BI304" s="196">
        <f>IF(N304="nulová",J304,0)</f>
        <v>0</v>
      </c>
      <c r="BJ304" s="15" t="s">
        <v>151</v>
      </c>
      <c r="BK304" s="197">
        <f>ROUND(I304*H304,3)</f>
        <v>0</v>
      </c>
      <c r="BL304" s="15" t="s">
        <v>240</v>
      </c>
      <c r="BM304" s="195" t="s">
        <v>679</v>
      </c>
    </row>
    <row r="305" s="2" customFormat="1" ht="24.15" customHeight="1">
      <c r="A305" s="34"/>
      <c r="B305" s="148"/>
      <c r="C305" s="184" t="s">
        <v>680</v>
      </c>
      <c r="D305" s="184" t="s">
        <v>175</v>
      </c>
      <c r="E305" s="185" t="s">
        <v>681</v>
      </c>
      <c r="F305" s="186" t="s">
        <v>682</v>
      </c>
      <c r="G305" s="187" t="s">
        <v>222</v>
      </c>
      <c r="H305" s="188">
        <v>2</v>
      </c>
      <c r="I305" s="189"/>
      <c r="J305" s="188">
        <f>ROUND(I305*H305,3)</f>
        <v>0</v>
      </c>
      <c r="K305" s="190"/>
      <c r="L305" s="35"/>
      <c r="M305" s="191" t="s">
        <v>1</v>
      </c>
      <c r="N305" s="192" t="s">
        <v>40</v>
      </c>
      <c r="O305" s="73"/>
      <c r="P305" s="193">
        <f>O305*H305</f>
        <v>0</v>
      </c>
      <c r="Q305" s="193">
        <v>0.00191</v>
      </c>
      <c r="R305" s="193">
        <f>Q305*H305</f>
        <v>0.00382</v>
      </c>
      <c r="S305" s="193">
        <v>0</v>
      </c>
      <c r="T305" s="194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5" t="s">
        <v>240</v>
      </c>
      <c r="AT305" s="195" t="s">
        <v>175</v>
      </c>
      <c r="AU305" s="195" t="s">
        <v>151</v>
      </c>
      <c r="AY305" s="15" t="s">
        <v>173</v>
      </c>
      <c r="BE305" s="196">
        <f>IF(N305="základná",J305,0)</f>
        <v>0</v>
      </c>
      <c r="BF305" s="196">
        <f>IF(N305="znížená",J305,0)</f>
        <v>0</v>
      </c>
      <c r="BG305" s="196">
        <f>IF(N305="zákl. prenesená",J305,0)</f>
        <v>0</v>
      </c>
      <c r="BH305" s="196">
        <f>IF(N305="zníž. prenesená",J305,0)</f>
        <v>0</v>
      </c>
      <c r="BI305" s="196">
        <f>IF(N305="nulová",J305,0)</f>
        <v>0</v>
      </c>
      <c r="BJ305" s="15" t="s">
        <v>151</v>
      </c>
      <c r="BK305" s="197">
        <f>ROUND(I305*H305,3)</f>
        <v>0</v>
      </c>
      <c r="BL305" s="15" t="s">
        <v>240</v>
      </c>
      <c r="BM305" s="195" t="s">
        <v>683</v>
      </c>
    </row>
    <row r="306" s="2" customFormat="1" ht="14.4" customHeight="1">
      <c r="A306" s="34"/>
      <c r="B306" s="148"/>
      <c r="C306" s="198" t="s">
        <v>684</v>
      </c>
      <c r="D306" s="198" t="s">
        <v>197</v>
      </c>
      <c r="E306" s="199" t="s">
        <v>685</v>
      </c>
      <c r="F306" s="200" t="s">
        <v>686</v>
      </c>
      <c r="G306" s="201" t="s">
        <v>222</v>
      </c>
      <c r="H306" s="202">
        <v>1</v>
      </c>
      <c r="I306" s="203"/>
      <c r="J306" s="202">
        <f>ROUND(I306*H306,3)</f>
        <v>0</v>
      </c>
      <c r="K306" s="204"/>
      <c r="L306" s="205"/>
      <c r="M306" s="206" t="s">
        <v>1</v>
      </c>
      <c r="N306" s="207" t="s">
        <v>40</v>
      </c>
      <c r="O306" s="73"/>
      <c r="P306" s="193">
        <f>O306*H306</f>
        <v>0</v>
      </c>
      <c r="Q306" s="193">
        <v>0.00075000000000000002</v>
      </c>
      <c r="R306" s="193">
        <f>Q306*H306</f>
        <v>0.00075000000000000002</v>
      </c>
      <c r="S306" s="193">
        <v>0</v>
      </c>
      <c r="T306" s="194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307</v>
      </c>
      <c r="AT306" s="195" t="s">
        <v>197</v>
      </c>
      <c r="AU306" s="195" t="s">
        <v>151</v>
      </c>
      <c r="AY306" s="15" t="s">
        <v>173</v>
      </c>
      <c r="BE306" s="196">
        <f>IF(N306="základná",J306,0)</f>
        <v>0</v>
      </c>
      <c r="BF306" s="196">
        <f>IF(N306="znížená",J306,0)</f>
        <v>0</v>
      </c>
      <c r="BG306" s="196">
        <f>IF(N306="zákl. prenesená",J306,0)</f>
        <v>0</v>
      </c>
      <c r="BH306" s="196">
        <f>IF(N306="zníž. prenesená",J306,0)</f>
        <v>0</v>
      </c>
      <c r="BI306" s="196">
        <f>IF(N306="nulová",J306,0)</f>
        <v>0</v>
      </c>
      <c r="BJ306" s="15" t="s">
        <v>151</v>
      </c>
      <c r="BK306" s="197">
        <f>ROUND(I306*H306,3)</f>
        <v>0</v>
      </c>
      <c r="BL306" s="15" t="s">
        <v>240</v>
      </c>
      <c r="BM306" s="195" t="s">
        <v>687</v>
      </c>
    </row>
    <row r="307" s="2" customFormat="1" ht="14.4" customHeight="1">
      <c r="A307" s="34"/>
      <c r="B307" s="148"/>
      <c r="C307" s="198" t="s">
        <v>688</v>
      </c>
      <c r="D307" s="198" t="s">
        <v>197</v>
      </c>
      <c r="E307" s="199" t="s">
        <v>689</v>
      </c>
      <c r="F307" s="200" t="s">
        <v>690</v>
      </c>
      <c r="G307" s="201" t="s">
        <v>222</v>
      </c>
      <c r="H307" s="202">
        <v>1</v>
      </c>
      <c r="I307" s="203"/>
      <c r="J307" s="202">
        <f>ROUND(I307*H307,3)</f>
        <v>0</v>
      </c>
      <c r="K307" s="204"/>
      <c r="L307" s="205"/>
      <c r="M307" s="206" t="s">
        <v>1</v>
      </c>
      <c r="N307" s="207" t="s">
        <v>40</v>
      </c>
      <c r="O307" s="73"/>
      <c r="P307" s="193">
        <f>O307*H307</f>
        <v>0</v>
      </c>
      <c r="Q307" s="193">
        <v>0.00081999999999999998</v>
      </c>
      <c r="R307" s="193">
        <f>Q307*H307</f>
        <v>0.00081999999999999998</v>
      </c>
      <c r="S307" s="193">
        <v>0</v>
      </c>
      <c r="T307" s="194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5" t="s">
        <v>307</v>
      </c>
      <c r="AT307" s="195" t="s">
        <v>197</v>
      </c>
      <c r="AU307" s="195" t="s">
        <v>151</v>
      </c>
      <c r="AY307" s="15" t="s">
        <v>173</v>
      </c>
      <c r="BE307" s="196">
        <f>IF(N307="základná",J307,0)</f>
        <v>0</v>
      </c>
      <c r="BF307" s="196">
        <f>IF(N307="znížená",J307,0)</f>
        <v>0</v>
      </c>
      <c r="BG307" s="196">
        <f>IF(N307="zákl. prenesená",J307,0)</f>
        <v>0</v>
      </c>
      <c r="BH307" s="196">
        <f>IF(N307="zníž. prenesená",J307,0)</f>
        <v>0</v>
      </c>
      <c r="BI307" s="196">
        <f>IF(N307="nulová",J307,0)</f>
        <v>0</v>
      </c>
      <c r="BJ307" s="15" t="s">
        <v>151</v>
      </c>
      <c r="BK307" s="197">
        <f>ROUND(I307*H307,3)</f>
        <v>0</v>
      </c>
      <c r="BL307" s="15" t="s">
        <v>240</v>
      </c>
      <c r="BM307" s="195" t="s">
        <v>691</v>
      </c>
    </row>
    <row r="308" s="2" customFormat="1" ht="24.15" customHeight="1">
      <c r="A308" s="34"/>
      <c r="B308" s="148"/>
      <c r="C308" s="184" t="s">
        <v>692</v>
      </c>
      <c r="D308" s="184" t="s">
        <v>175</v>
      </c>
      <c r="E308" s="185" t="s">
        <v>693</v>
      </c>
      <c r="F308" s="186" t="s">
        <v>694</v>
      </c>
      <c r="G308" s="187" t="s">
        <v>314</v>
      </c>
      <c r="H308" s="188">
        <v>256</v>
      </c>
      <c r="I308" s="189"/>
      <c r="J308" s="188">
        <f>ROUND(I308*H308,3)</f>
        <v>0</v>
      </c>
      <c r="K308" s="190"/>
      <c r="L308" s="35"/>
      <c r="M308" s="191" t="s">
        <v>1</v>
      </c>
      <c r="N308" s="192" t="s">
        <v>40</v>
      </c>
      <c r="O308" s="73"/>
      <c r="P308" s="193">
        <f>O308*H308</f>
        <v>0</v>
      </c>
      <c r="Q308" s="193">
        <v>0</v>
      </c>
      <c r="R308" s="193">
        <f>Q308*H308</f>
        <v>0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240</v>
      </c>
      <c r="AT308" s="195" t="s">
        <v>175</v>
      </c>
      <c r="AU308" s="195" t="s">
        <v>151</v>
      </c>
      <c r="AY308" s="15" t="s">
        <v>173</v>
      </c>
      <c r="BE308" s="196">
        <f>IF(N308="základná",J308,0)</f>
        <v>0</v>
      </c>
      <c r="BF308" s="196">
        <f>IF(N308="znížená",J308,0)</f>
        <v>0</v>
      </c>
      <c r="BG308" s="196">
        <f>IF(N308="zákl. prenesená",J308,0)</f>
        <v>0</v>
      </c>
      <c r="BH308" s="196">
        <f>IF(N308="zníž. prenesená",J308,0)</f>
        <v>0</v>
      </c>
      <c r="BI308" s="196">
        <f>IF(N308="nulová",J308,0)</f>
        <v>0</v>
      </c>
      <c r="BJ308" s="15" t="s">
        <v>151</v>
      </c>
      <c r="BK308" s="197">
        <f>ROUND(I308*H308,3)</f>
        <v>0</v>
      </c>
      <c r="BL308" s="15" t="s">
        <v>240</v>
      </c>
      <c r="BM308" s="195" t="s">
        <v>695</v>
      </c>
    </row>
    <row r="309" s="2" customFormat="1" ht="24.15" customHeight="1">
      <c r="A309" s="34"/>
      <c r="B309" s="148"/>
      <c r="C309" s="184" t="s">
        <v>696</v>
      </c>
      <c r="D309" s="184" t="s">
        <v>175</v>
      </c>
      <c r="E309" s="185" t="s">
        <v>697</v>
      </c>
      <c r="F309" s="186" t="s">
        <v>698</v>
      </c>
      <c r="G309" s="187" t="s">
        <v>368</v>
      </c>
      <c r="H309" s="189"/>
      <c r="I309" s="189"/>
      <c r="J309" s="188">
        <f>ROUND(I309*H309,3)</f>
        <v>0</v>
      </c>
      <c r="K309" s="190"/>
      <c r="L309" s="35"/>
      <c r="M309" s="191" t="s">
        <v>1</v>
      </c>
      <c r="N309" s="192" t="s">
        <v>40</v>
      </c>
      <c r="O309" s="73"/>
      <c r="P309" s="193">
        <f>O309*H309</f>
        <v>0</v>
      </c>
      <c r="Q309" s="193">
        <v>0</v>
      </c>
      <c r="R309" s="193">
        <f>Q309*H309</f>
        <v>0</v>
      </c>
      <c r="S309" s="193">
        <v>0</v>
      </c>
      <c r="T309" s="194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240</v>
      </c>
      <c r="AT309" s="195" t="s">
        <v>175</v>
      </c>
      <c r="AU309" s="195" t="s">
        <v>151</v>
      </c>
      <c r="AY309" s="15" t="s">
        <v>173</v>
      </c>
      <c r="BE309" s="196">
        <f>IF(N309="základná",J309,0)</f>
        <v>0</v>
      </c>
      <c r="BF309" s="196">
        <f>IF(N309="znížená",J309,0)</f>
        <v>0</v>
      </c>
      <c r="BG309" s="196">
        <f>IF(N309="zákl. prenesená",J309,0)</f>
        <v>0</v>
      </c>
      <c r="BH309" s="196">
        <f>IF(N309="zníž. prenesená",J309,0)</f>
        <v>0</v>
      </c>
      <c r="BI309" s="196">
        <f>IF(N309="nulová",J309,0)</f>
        <v>0</v>
      </c>
      <c r="BJ309" s="15" t="s">
        <v>151</v>
      </c>
      <c r="BK309" s="197">
        <f>ROUND(I309*H309,3)</f>
        <v>0</v>
      </c>
      <c r="BL309" s="15" t="s">
        <v>240</v>
      </c>
      <c r="BM309" s="195" t="s">
        <v>699</v>
      </c>
    </row>
    <row r="310" s="12" customFormat="1" ht="22.8" customHeight="1">
      <c r="A310" s="12"/>
      <c r="B310" s="171"/>
      <c r="C310" s="12"/>
      <c r="D310" s="172" t="s">
        <v>73</v>
      </c>
      <c r="E310" s="182" t="s">
        <v>700</v>
      </c>
      <c r="F310" s="182" t="s">
        <v>701</v>
      </c>
      <c r="G310" s="12"/>
      <c r="H310" s="12"/>
      <c r="I310" s="174"/>
      <c r="J310" s="183">
        <f>BK310</f>
        <v>0</v>
      </c>
      <c r="K310" s="12"/>
      <c r="L310" s="171"/>
      <c r="M310" s="176"/>
      <c r="N310" s="177"/>
      <c r="O310" s="177"/>
      <c r="P310" s="178">
        <f>SUM(P311:P322)</f>
        <v>0</v>
      </c>
      <c r="Q310" s="177"/>
      <c r="R310" s="178">
        <f>SUM(R311:R322)</f>
        <v>0.023280120000000001</v>
      </c>
      <c r="S310" s="177"/>
      <c r="T310" s="179">
        <f>SUM(T311:T322)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72" t="s">
        <v>151</v>
      </c>
      <c r="AT310" s="180" t="s">
        <v>73</v>
      </c>
      <c r="AU310" s="180" t="s">
        <v>82</v>
      </c>
      <c r="AY310" s="172" t="s">
        <v>173</v>
      </c>
      <c r="BK310" s="181">
        <f>SUM(BK311:BK322)</f>
        <v>0</v>
      </c>
    </row>
    <row r="311" s="2" customFormat="1" ht="24.15" customHeight="1">
      <c r="A311" s="34"/>
      <c r="B311" s="148"/>
      <c r="C311" s="184" t="s">
        <v>702</v>
      </c>
      <c r="D311" s="184" t="s">
        <v>175</v>
      </c>
      <c r="E311" s="185" t="s">
        <v>703</v>
      </c>
      <c r="F311" s="186" t="s">
        <v>704</v>
      </c>
      <c r="G311" s="187" t="s">
        <v>674</v>
      </c>
      <c r="H311" s="188">
        <v>1</v>
      </c>
      <c r="I311" s="189"/>
      <c r="J311" s="188">
        <f>ROUND(I311*H311,3)</f>
        <v>0</v>
      </c>
      <c r="K311" s="190"/>
      <c r="L311" s="35"/>
      <c r="M311" s="191" t="s">
        <v>1</v>
      </c>
      <c r="N311" s="192" t="s">
        <v>40</v>
      </c>
      <c r="O311" s="73"/>
      <c r="P311" s="193">
        <f>O311*H311</f>
        <v>0</v>
      </c>
      <c r="Q311" s="193">
        <v>0.0097900599999999997</v>
      </c>
      <c r="R311" s="193">
        <f>Q311*H311</f>
        <v>0.0097900599999999997</v>
      </c>
      <c r="S311" s="193">
        <v>0</v>
      </c>
      <c r="T311" s="194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240</v>
      </c>
      <c r="AT311" s="195" t="s">
        <v>175</v>
      </c>
      <c r="AU311" s="195" t="s">
        <v>151</v>
      </c>
      <c r="AY311" s="15" t="s">
        <v>173</v>
      </c>
      <c r="BE311" s="196">
        <f>IF(N311="základná",J311,0)</f>
        <v>0</v>
      </c>
      <c r="BF311" s="196">
        <f>IF(N311="znížená",J311,0)</f>
        <v>0</v>
      </c>
      <c r="BG311" s="196">
        <f>IF(N311="zákl. prenesená",J311,0)</f>
        <v>0</v>
      </c>
      <c r="BH311" s="196">
        <f>IF(N311="zníž. prenesená",J311,0)</f>
        <v>0</v>
      </c>
      <c r="BI311" s="196">
        <f>IF(N311="nulová",J311,0)</f>
        <v>0</v>
      </c>
      <c r="BJ311" s="15" t="s">
        <v>151</v>
      </c>
      <c r="BK311" s="197">
        <f>ROUND(I311*H311,3)</f>
        <v>0</v>
      </c>
      <c r="BL311" s="15" t="s">
        <v>240</v>
      </c>
      <c r="BM311" s="195" t="s">
        <v>705</v>
      </c>
    </row>
    <row r="312" s="2" customFormat="1" ht="14.4" customHeight="1">
      <c r="A312" s="34"/>
      <c r="B312" s="148"/>
      <c r="C312" s="198" t="s">
        <v>706</v>
      </c>
      <c r="D312" s="198" t="s">
        <v>197</v>
      </c>
      <c r="E312" s="199" t="s">
        <v>707</v>
      </c>
      <c r="F312" s="200" t="s">
        <v>708</v>
      </c>
      <c r="G312" s="201" t="s">
        <v>222</v>
      </c>
      <c r="H312" s="202">
        <v>1</v>
      </c>
      <c r="I312" s="203"/>
      <c r="J312" s="202">
        <f>ROUND(I312*H312,3)</f>
        <v>0</v>
      </c>
      <c r="K312" s="204"/>
      <c r="L312" s="205"/>
      <c r="M312" s="206" t="s">
        <v>1</v>
      </c>
      <c r="N312" s="207" t="s">
        <v>40</v>
      </c>
      <c r="O312" s="73"/>
      <c r="P312" s="193">
        <f>O312*H312</f>
        <v>0</v>
      </c>
      <c r="Q312" s="193">
        <v>0</v>
      </c>
      <c r="R312" s="193">
        <f>Q312*H312</f>
        <v>0</v>
      </c>
      <c r="S312" s="193">
        <v>0</v>
      </c>
      <c r="T312" s="194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307</v>
      </c>
      <c r="AT312" s="195" t="s">
        <v>197</v>
      </c>
      <c r="AU312" s="195" t="s">
        <v>151</v>
      </c>
      <c r="AY312" s="15" t="s">
        <v>173</v>
      </c>
      <c r="BE312" s="196">
        <f>IF(N312="základná",J312,0)</f>
        <v>0</v>
      </c>
      <c r="BF312" s="196">
        <f>IF(N312="znížená",J312,0)</f>
        <v>0</v>
      </c>
      <c r="BG312" s="196">
        <f>IF(N312="zákl. prenesená",J312,0)</f>
        <v>0</v>
      </c>
      <c r="BH312" s="196">
        <f>IF(N312="zníž. prenesená",J312,0)</f>
        <v>0</v>
      </c>
      <c r="BI312" s="196">
        <f>IF(N312="nulová",J312,0)</f>
        <v>0</v>
      </c>
      <c r="BJ312" s="15" t="s">
        <v>151</v>
      </c>
      <c r="BK312" s="197">
        <f>ROUND(I312*H312,3)</f>
        <v>0</v>
      </c>
      <c r="BL312" s="15" t="s">
        <v>240</v>
      </c>
      <c r="BM312" s="195" t="s">
        <v>709</v>
      </c>
    </row>
    <row r="313" s="2" customFormat="1" ht="14.4" customHeight="1">
      <c r="A313" s="34"/>
      <c r="B313" s="148"/>
      <c r="C313" s="198" t="s">
        <v>710</v>
      </c>
      <c r="D313" s="198" t="s">
        <v>197</v>
      </c>
      <c r="E313" s="199" t="s">
        <v>711</v>
      </c>
      <c r="F313" s="200" t="s">
        <v>712</v>
      </c>
      <c r="G313" s="201" t="s">
        <v>222</v>
      </c>
      <c r="H313" s="202">
        <v>1</v>
      </c>
      <c r="I313" s="203"/>
      <c r="J313" s="202">
        <f>ROUND(I313*H313,3)</f>
        <v>0</v>
      </c>
      <c r="K313" s="204"/>
      <c r="L313" s="205"/>
      <c r="M313" s="206" t="s">
        <v>1</v>
      </c>
      <c r="N313" s="207" t="s">
        <v>40</v>
      </c>
      <c r="O313" s="73"/>
      <c r="P313" s="193">
        <f>O313*H313</f>
        <v>0</v>
      </c>
      <c r="Q313" s="193">
        <v>0</v>
      </c>
      <c r="R313" s="193">
        <f>Q313*H313</f>
        <v>0</v>
      </c>
      <c r="S313" s="193">
        <v>0</v>
      </c>
      <c r="T313" s="194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5" t="s">
        <v>307</v>
      </c>
      <c r="AT313" s="195" t="s">
        <v>197</v>
      </c>
      <c r="AU313" s="195" t="s">
        <v>151</v>
      </c>
      <c r="AY313" s="15" t="s">
        <v>173</v>
      </c>
      <c r="BE313" s="196">
        <f>IF(N313="základná",J313,0)</f>
        <v>0</v>
      </c>
      <c r="BF313" s="196">
        <f>IF(N313="znížená",J313,0)</f>
        <v>0</v>
      </c>
      <c r="BG313" s="196">
        <f>IF(N313="zákl. prenesená",J313,0)</f>
        <v>0</v>
      </c>
      <c r="BH313" s="196">
        <f>IF(N313="zníž. prenesená",J313,0)</f>
        <v>0</v>
      </c>
      <c r="BI313" s="196">
        <f>IF(N313="nulová",J313,0)</f>
        <v>0</v>
      </c>
      <c r="BJ313" s="15" t="s">
        <v>151</v>
      </c>
      <c r="BK313" s="197">
        <f>ROUND(I313*H313,3)</f>
        <v>0</v>
      </c>
      <c r="BL313" s="15" t="s">
        <v>240</v>
      </c>
      <c r="BM313" s="195" t="s">
        <v>713</v>
      </c>
    </row>
    <row r="314" s="2" customFormat="1" ht="14.4" customHeight="1">
      <c r="A314" s="34"/>
      <c r="B314" s="148"/>
      <c r="C314" s="184" t="s">
        <v>714</v>
      </c>
      <c r="D314" s="184" t="s">
        <v>175</v>
      </c>
      <c r="E314" s="185" t="s">
        <v>715</v>
      </c>
      <c r="F314" s="186" t="s">
        <v>716</v>
      </c>
      <c r="G314" s="187" t="s">
        <v>674</v>
      </c>
      <c r="H314" s="188">
        <v>1</v>
      </c>
      <c r="I314" s="189"/>
      <c r="J314" s="188">
        <f>ROUND(I314*H314,3)</f>
        <v>0</v>
      </c>
      <c r="K314" s="190"/>
      <c r="L314" s="35"/>
      <c r="M314" s="191" t="s">
        <v>1</v>
      </c>
      <c r="N314" s="192" t="s">
        <v>40</v>
      </c>
      <c r="O314" s="73"/>
      <c r="P314" s="193">
        <f>O314*H314</f>
        <v>0</v>
      </c>
      <c r="Q314" s="193">
        <v>0.0097900599999999997</v>
      </c>
      <c r="R314" s="193">
        <f>Q314*H314</f>
        <v>0.0097900599999999997</v>
      </c>
      <c r="S314" s="193">
        <v>0</v>
      </c>
      <c r="T314" s="194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240</v>
      </c>
      <c r="AT314" s="195" t="s">
        <v>175</v>
      </c>
      <c r="AU314" s="195" t="s">
        <v>151</v>
      </c>
      <c r="AY314" s="15" t="s">
        <v>173</v>
      </c>
      <c r="BE314" s="196">
        <f>IF(N314="základná",J314,0)</f>
        <v>0</v>
      </c>
      <c r="BF314" s="196">
        <f>IF(N314="znížená",J314,0)</f>
        <v>0</v>
      </c>
      <c r="BG314" s="196">
        <f>IF(N314="zákl. prenesená",J314,0)</f>
        <v>0</v>
      </c>
      <c r="BH314" s="196">
        <f>IF(N314="zníž. prenesená",J314,0)</f>
        <v>0</v>
      </c>
      <c r="BI314" s="196">
        <f>IF(N314="nulová",J314,0)</f>
        <v>0</v>
      </c>
      <c r="BJ314" s="15" t="s">
        <v>151</v>
      </c>
      <c r="BK314" s="197">
        <f>ROUND(I314*H314,3)</f>
        <v>0</v>
      </c>
      <c r="BL314" s="15" t="s">
        <v>240</v>
      </c>
      <c r="BM314" s="195" t="s">
        <v>717</v>
      </c>
    </row>
    <row r="315" s="2" customFormat="1" ht="14.4" customHeight="1">
      <c r="A315" s="34"/>
      <c r="B315" s="148"/>
      <c r="C315" s="198" t="s">
        <v>718</v>
      </c>
      <c r="D315" s="198" t="s">
        <v>197</v>
      </c>
      <c r="E315" s="199" t="s">
        <v>719</v>
      </c>
      <c r="F315" s="200" t="s">
        <v>720</v>
      </c>
      <c r="G315" s="201" t="s">
        <v>222</v>
      </c>
      <c r="H315" s="202">
        <v>1</v>
      </c>
      <c r="I315" s="203"/>
      <c r="J315" s="202">
        <f>ROUND(I315*H315,3)</f>
        <v>0</v>
      </c>
      <c r="K315" s="204"/>
      <c r="L315" s="205"/>
      <c r="M315" s="206" t="s">
        <v>1</v>
      </c>
      <c r="N315" s="207" t="s">
        <v>40</v>
      </c>
      <c r="O315" s="73"/>
      <c r="P315" s="193">
        <f>O315*H315</f>
        <v>0</v>
      </c>
      <c r="Q315" s="193">
        <v>0.0025999999999999999</v>
      </c>
      <c r="R315" s="193">
        <f>Q315*H315</f>
        <v>0.0025999999999999999</v>
      </c>
      <c r="S315" s="193">
        <v>0</v>
      </c>
      <c r="T315" s="194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307</v>
      </c>
      <c r="AT315" s="195" t="s">
        <v>197</v>
      </c>
      <c r="AU315" s="195" t="s">
        <v>151</v>
      </c>
      <c r="AY315" s="15" t="s">
        <v>173</v>
      </c>
      <c r="BE315" s="196">
        <f>IF(N315="základná",J315,0)</f>
        <v>0</v>
      </c>
      <c r="BF315" s="196">
        <f>IF(N315="znížená",J315,0)</f>
        <v>0</v>
      </c>
      <c r="BG315" s="196">
        <f>IF(N315="zákl. prenesená",J315,0)</f>
        <v>0</v>
      </c>
      <c r="BH315" s="196">
        <f>IF(N315="zníž. prenesená",J315,0)</f>
        <v>0</v>
      </c>
      <c r="BI315" s="196">
        <f>IF(N315="nulová",J315,0)</f>
        <v>0</v>
      </c>
      <c r="BJ315" s="15" t="s">
        <v>151</v>
      </c>
      <c r="BK315" s="197">
        <f>ROUND(I315*H315,3)</f>
        <v>0</v>
      </c>
      <c r="BL315" s="15" t="s">
        <v>240</v>
      </c>
      <c r="BM315" s="195" t="s">
        <v>721</v>
      </c>
    </row>
    <row r="316" s="2" customFormat="1" ht="14.4" customHeight="1">
      <c r="A316" s="34"/>
      <c r="B316" s="148"/>
      <c r="C316" s="198" t="s">
        <v>722</v>
      </c>
      <c r="D316" s="198" t="s">
        <v>197</v>
      </c>
      <c r="E316" s="199" t="s">
        <v>723</v>
      </c>
      <c r="F316" s="200" t="s">
        <v>724</v>
      </c>
      <c r="G316" s="201" t="s">
        <v>222</v>
      </c>
      <c r="H316" s="202">
        <v>1</v>
      </c>
      <c r="I316" s="203"/>
      <c r="J316" s="202">
        <f>ROUND(I316*H316,3)</f>
        <v>0</v>
      </c>
      <c r="K316" s="204"/>
      <c r="L316" s="205"/>
      <c r="M316" s="206" t="s">
        <v>1</v>
      </c>
      <c r="N316" s="207" t="s">
        <v>40</v>
      </c>
      <c r="O316" s="73"/>
      <c r="P316" s="193">
        <f>O316*H316</f>
        <v>0</v>
      </c>
      <c r="Q316" s="193">
        <v>0.00089999999999999998</v>
      </c>
      <c r="R316" s="193">
        <f>Q316*H316</f>
        <v>0.00089999999999999998</v>
      </c>
      <c r="S316" s="193">
        <v>0</v>
      </c>
      <c r="T316" s="194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307</v>
      </c>
      <c r="AT316" s="195" t="s">
        <v>197</v>
      </c>
      <c r="AU316" s="195" t="s">
        <v>151</v>
      </c>
      <c r="AY316" s="15" t="s">
        <v>173</v>
      </c>
      <c r="BE316" s="196">
        <f>IF(N316="základná",J316,0)</f>
        <v>0</v>
      </c>
      <c r="BF316" s="196">
        <f>IF(N316="znížená",J316,0)</f>
        <v>0</v>
      </c>
      <c r="BG316" s="196">
        <f>IF(N316="zákl. prenesená",J316,0)</f>
        <v>0</v>
      </c>
      <c r="BH316" s="196">
        <f>IF(N316="zníž. prenesená",J316,0)</f>
        <v>0</v>
      </c>
      <c r="BI316" s="196">
        <f>IF(N316="nulová",J316,0)</f>
        <v>0</v>
      </c>
      <c r="BJ316" s="15" t="s">
        <v>151</v>
      </c>
      <c r="BK316" s="197">
        <f>ROUND(I316*H316,3)</f>
        <v>0</v>
      </c>
      <c r="BL316" s="15" t="s">
        <v>240</v>
      </c>
      <c r="BM316" s="195" t="s">
        <v>725</v>
      </c>
    </row>
    <row r="317" s="2" customFormat="1" ht="14.4" customHeight="1">
      <c r="A317" s="34"/>
      <c r="B317" s="148"/>
      <c r="C317" s="198" t="s">
        <v>726</v>
      </c>
      <c r="D317" s="198" t="s">
        <v>197</v>
      </c>
      <c r="E317" s="199" t="s">
        <v>727</v>
      </c>
      <c r="F317" s="200" t="s">
        <v>728</v>
      </c>
      <c r="G317" s="201" t="s">
        <v>222</v>
      </c>
      <c r="H317" s="202">
        <v>1</v>
      </c>
      <c r="I317" s="203"/>
      <c r="J317" s="202">
        <f>ROUND(I317*H317,3)</f>
        <v>0</v>
      </c>
      <c r="K317" s="204"/>
      <c r="L317" s="205"/>
      <c r="M317" s="206" t="s">
        <v>1</v>
      </c>
      <c r="N317" s="207" t="s">
        <v>40</v>
      </c>
      <c r="O317" s="73"/>
      <c r="P317" s="193">
        <f>O317*H317</f>
        <v>0</v>
      </c>
      <c r="Q317" s="193">
        <v>0.00020000000000000001</v>
      </c>
      <c r="R317" s="193">
        <f>Q317*H317</f>
        <v>0.00020000000000000001</v>
      </c>
      <c r="S317" s="193">
        <v>0</v>
      </c>
      <c r="T317" s="19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307</v>
      </c>
      <c r="AT317" s="195" t="s">
        <v>197</v>
      </c>
      <c r="AU317" s="195" t="s">
        <v>151</v>
      </c>
      <c r="AY317" s="15" t="s">
        <v>173</v>
      </c>
      <c r="BE317" s="196">
        <f>IF(N317="základná",J317,0)</f>
        <v>0</v>
      </c>
      <c r="BF317" s="196">
        <f>IF(N317="znížená",J317,0)</f>
        <v>0</v>
      </c>
      <c r="BG317" s="196">
        <f>IF(N317="zákl. prenesená",J317,0)</f>
        <v>0</v>
      </c>
      <c r="BH317" s="196">
        <f>IF(N317="zníž. prenesená",J317,0)</f>
        <v>0</v>
      </c>
      <c r="BI317" s="196">
        <f>IF(N317="nulová",J317,0)</f>
        <v>0</v>
      </c>
      <c r="BJ317" s="15" t="s">
        <v>151</v>
      </c>
      <c r="BK317" s="197">
        <f>ROUND(I317*H317,3)</f>
        <v>0</v>
      </c>
      <c r="BL317" s="15" t="s">
        <v>240</v>
      </c>
      <c r="BM317" s="195" t="s">
        <v>729</v>
      </c>
    </row>
    <row r="318" s="2" customFormat="1" ht="24.15" customHeight="1">
      <c r="A318" s="34"/>
      <c r="B318" s="148"/>
      <c r="C318" s="184" t="s">
        <v>730</v>
      </c>
      <c r="D318" s="184" t="s">
        <v>175</v>
      </c>
      <c r="E318" s="185" t="s">
        <v>731</v>
      </c>
      <c r="F318" s="186" t="s">
        <v>732</v>
      </c>
      <c r="G318" s="187" t="s">
        <v>733</v>
      </c>
      <c r="H318" s="188">
        <v>1</v>
      </c>
      <c r="I318" s="189"/>
      <c r="J318" s="188">
        <f>ROUND(I318*H318,3)</f>
        <v>0</v>
      </c>
      <c r="K318" s="190"/>
      <c r="L318" s="35"/>
      <c r="M318" s="191" t="s">
        <v>1</v>
      </c>
      <c r="N318" s="192" t="s">
        <v>40</v>
      </c>
      <c r="O318" s="73"/>
      <c r="P318" s="193">
        <f>O318*H318</f>
        <v>0</v>
      </c>
      <c r="Q318" s="193">
        <v>0</v>
      </c>
      <c r="R318" s="193">
        <f>Q318*H318</f>
        <v>0</v>
      </c>
      <c r="S318" s="193">
        <v>0</v>
      </c>
      <c r="T318" s="194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5" t="s">
        <v>240</v>
      </c>
      <c r="AT318" s="195" t="s">
        <v>175</v>
      </c>
      <c r="AU318" s="195" t="s">
        <v>151</v>
      </c>
      <c r="AY318" s="15" t="s">
        <v>173</v>
      </c>
      <c r="BE318" s="196">
        <f>IF(N318="základná",J318,0)</f>
        <v>0</v>
      </c>
      <c r="BF318" s="196">
        <f>IF(N318="znížená",J318,0)</f>
        <v>0</v>
      </c>
      <c r="BG318" s="196">
        <f>IF(N318="zákl. prenesená",J318,0)</f>
        <v>0</v>
      </c>
      <c r="BH318" s="196">
        <f>IF(N318="zníž. prenesená",J318,0)</f>
        <v>0</v>
      </c>
      <c r="BI318" s="196">
        <f>IF(N318="nulová",J318,0)</f>
        <v>0</v>
      </c>
      <c r="BJ318" s="15" t="s">
        <v>151</v>
      </c>
      <c r="BK318" s="197">
        <f>ROUND(I318*H318,3)</f>
        <v>0</v>
      </c>
      <c r="BL318" s="15" t="s">
        <v>240</v>
      </c>
      <c r="BM318" s="195" t="s">
        <v>734</v>
      </c>
    </row>
    <row r="319" s="2" customFormat="1" ht="14.4" customHeight="1">
      <c r="A319" s="34"/>
      <c r="B319" s="148"/>
      <c r="C319" s="198" t="s">
        <v>735</v>
      </c>
      <c r="D319" s="198" t="s">
        <v>197</v>
      </c>
      <c r="E319" s="199" t="s">
        <v>736</v>
      </c>
      <c r="F319" s="200" t="s">
        <v>737</v>
      </c>
      <c r="G319" s="201" t="s">
        <v>674</v>
      </c>
      <c r="H319" s="202">
        <v>1</v>
      </c>
      <c r="I319" s="203"/>
      <c r="J319" s="202">
        <f>ROUND(I319*H319,3)</f>
        <v>0</v>
      </c>
      <c r="K319" s="204"/>
      <c r="L319" s="205"/>
      <c r="M319" s="206" t="s">
        <v>1</v>
      </c>
      <c r="N319" s="207" t="s">
        <v>40</v>
      </c>
      <c r="O319" s="73"/>
      <c r="P319" s="193">
        <f>O319*H319</f>
        <v>0</v>
      </c>
      <c r="Q319" s="193">
        <v>0</v>
      </c>
      <c r="R319" s="193">
        <f>Q319*H319</f>
        <v>0</v>
      </c>
      <c r="S319" s="193">
        <v>0</v>
      </c>
      <c r="T319" s="194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5" t="s">
        <v>307</v>
      </c>
      <c r="AT319" s="195" t="s">
        <v>197</v>
      </c>
      <c r="AU319" s="195" t="s">
        <v>151</v>
      </c>
      <c r="AY319" s="15" t="s">
        <v>173</v>
      </c>
      <c r="BE319" s="196">
        <f>IF(N319="základná",J319,0)</f>
        <v>0</v>
      </c>
      <c r="BF319" s="196">
        <f>IF(N319="znížená",J319,0)</f>
        <v>0</v>
      </c>
      <c r="BG319" s="196">
        <f>IF(N319="zákl. prenesená",J319,0)</f>
        <v>0</v>
      </c>
      <c r="BH319" s="196">
        <f>IF(N319="zníž. prenesená",J319,0)</f>
        <v>0</v>
      </c>
      <c r="BI319" s="196">
        <f>IF(N319="nulová",J319,0)</f>
        <v>0</v>
      </c>
      <c r="BJ319" s="15" t="s">
        <v>151</v>
      </c>
      <c r="BK319" s="197">
        <f>ROUND(I319*H319,3)</f>
        <v>0</v>
      </c>
      <c r="BL319" s="15" t="s">
        <v>240</v>
      </c>
      <c r="BM319" s="195" t="s">
        <v>738</v>
      </c>
    </row>
    <row r="320" s="2" customFormat="1" ht="24.15" customHeight="1">
      <c r="A320" s="34"/>
      <c r="B320" s="148"/>
      <c r="C320" s="184" t="s">
        <v>739</v>
      </c>
      <c r="D320" s="184" t="s">
        <v>175</v>
      </c>
      <c r="E320" s="185" t="s">
        <v>740</v>
      </c>
      <c r="F320" s="186" t="s">
        <v>741</v>
      </c>
      <c r="G320" s="187" t="s">
        <v>674</v>
      </c>
      <c r="H320" s="188">
        <v>2</v>
      </c>
      <c r="I320" s="189"/>
      <c r="J320" s="188">
        <f>ROUND(I320*H320,3)</f>
        <v>0</v>
      </c>
      <c r="K320" s="190"/>
      <c r="L320" s="35"/>
      <c r="M320" s="191" t="s">
        <v>1</v>
      </c>
      <c r="N320" s="192" t="s">
        <v>40</v>
      </c>
      <c r="O320" s="73"/>
      <c r="P320" s="193">
        <f>O320*H320</f>
        <v>0</v>
      </c>
      <c r="Q320" s="193">
        <v>0</v>
      </c>
      <c r="R320" s="193">
        <f>Q320*H320</f>
        <v>0</v>
      </c>
      <c r="S320" s="193">
        <v>0</v>
      </c>
      <c r="T320" s="194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5" t="s">
        <v>240</v>
      </c>
      <c r="AT320" s="195" t="s">
        <v>175</v>
      </c>
      <c r="AU320" s="195" t="s">
        <v>151</v>
      </c>
      <c r="AY320" s="15" t="s">
        <v>173</v>
      </c>
      <c r="BE320" s="196">
        <f>IF(N320="základná",J320,0)</f>
        <v>0</v>
      </c>
      <c r="BF320" s="196">
        <f>IF(N320="znížená",J320,0)</f>
        <v>0</v>
      </c>
      <c r="BG320" s="196">
        <f>IF(N320="zákl. prenesená",J320,0)</f>
        <v>0</v>
      </c>
      <c r="BH320" s="196">
        <f>IF(N320="zníž. prenesená",J320,0)</f>
        <v>0</v>
      </c>
      <c r="BI320" s="196">
        <f>IF(N320="nulová",J320,0)</f>
        <v>0</v>
      </c>
      <c r="BJ320" s="15" t="s">
        <v>151</v>
      </c>
      <c r="BK320" s="197">
        <f>ROUND(I320*H320,3)</f>
        <v>0</v>
      </c>
      <c r="BL320" s="15" t="s">
        <v>240</v>
      </c>
      <c r="BM320" s="195" t="s">
        <v>742</v>
      </c>
    </row>
    <row r="321" s="2" customFormat="1" ht="24.15" customHeight="1">
      <c r="A321" s="34"/>
      <c r="B321" s="148"/>
      <c r="C321" s="184" t="s">
        <v>743</v>
      </c>
      <c r="D321" s="184" t="s">
        <v>175</v>
      </c>
      <c r="E321" s="185" t="s">
        <v>744</v>
      </c>
      <c r="F321" s="186" t="s">
        <v>745</v>
      </c>
      <c r="G321" s="187" t="s">
        <v>222</v>
      </c>
      <c r="H321" s="188">
        <v>2</v>
      </c>
      <c r="I321" s="189"/>
      <c r="J321" s="188">
        <f>ROUND(I321*H321,3)</f>
        <v>0</v>
      </c>
      <c r="K321" s="190"/>
      <c r="L321" s="35"/>
      <c r="M321" s="191" t="s">
        <v>1</v>
      </c>
      <c r="N321" s="192" t="s">
        <v>40</v>
      </c>
      <c r="O321" s="73"/>
      <c r="P321" s="193">
        <f>O321*H321</f>
        <v>0</v>
      </c>
      <c r="Q321" s="193">
        <v>0</v>
      </c>
      <c r="R321" s="193">
        <f>Q321*H321</f>
        <v>0</v>
      </c>
      <c r="S321" s="193">
        <v>0</v>
      </c>
      <c r="T321" s="194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5" t="s">
        <v>240</v>
      </c>
      <c r="AT321" s="195" t="s">
        <v>175</v>
      </c>
      <c r="AU321" s="195" t="s">
        <v>151</v>
      </c>
      <c r="AY321" s="15" t="s">
        <v>173</v>
      </c>
      <c r="BE321" s="196">
        <f>IF(N321="základná",J321,0)</f>
        <v>0</v>
      </c>
      <c r="BF321" s="196">
        <f>IF(N321="znížená",J321,0)</f>
        <v>0</v>
      </c>
      <c r="BG321" s="196">
        <f>IF(N321="zákl. prenesená",J321,0)</f>
        <v>0</v>
      </c>
      <c r="BH321" s="196">
        <f>IF(N321="zníž. prenesená",J321,0)</f>
        <v>0</v>
      </c>
      <c r="BI321" s="196">
        <f>IF(N321="nulová",J321,0)</f>
        <v>0</v>
      </c>
      <c r="BJ321" s="15" t="s">
        <v>151</v>
      </c>
      <c r="BK321" s="197">
        <f>ROUND(I321*H321,3)</f>
        <v>0</v>
      </c>
      <c r="BL321" s="15" t="s">
        <v>240</v>
      </c>
      <c r="BM321" s="195" t="s">
        <v>746</v>
      </c>
    </row>
    <row r="322" s="2" customFormat="1" ht="24.15" customHeight="1">
      <c r="A322" s="34"/>
      <c r="B322" s="148"/>
      <c r="C322" s="184" t="s">
        <v>747</v>
      </c>
      <c r="D322" s="184" t="s">
        <v>175</v>
      </c>
      <c r="E322" s="185" t="s">
        <v>748</v>
      </c>
      <c r="F322" s="186" t="s">
        <v>749</v>
      </c>
      <c r="G322" s="187" t="s">
        <v>368</v>
      </c>
      <c r="H322" s="189"/>
      <c r="I322" s="189"/>
      <c r="J322" s="188">
        <f>ROUND(I322*H322,3)</f>
        <v>0</v>
      </c>
      <c r="K322" s="190"/>
      <c r="L322" s="35"/>
      <c r="M322" s="191" t="s">
        <v>1</v>
      </c>
      <c r="N322" s="192" t="s">
        <v>40</v>
      </c>
      <c r="O322" s="73"/>
      <c r="P322" s="193">
        <f>O322*H322</f>
        <v>0</v>
      </c>
      <c r="Q322" s="193">
        <v>0</v>
      </c>
      <c r="R322" s="193">
        <f>Q322*H322</f>
        <v>0</v>
      </c>
      <c r="S322" s="193">
        <v>0</v>
      </c>
      <c r="T322" s="194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5" t="s">
        <v>240</v>
      </c>
      <c r="AT322" s="195" t="s">
        <v>175</v>
      </c>
      <c r="AU322" s="195" t="s">
        <v>151</v>
      </c>
      <c r="AY322" s="15" t="s">
        <v>173</v>
      </c>
      <c r="BE322" s="196">
        <f>IF(N322="základná",J322,0)</f>
        <v>0</v>
      </c>
      <c r="BF322" s="196">
        <f>IF(N322="znížená",J322,0)</f>
        <v>0</v>
      </c>
      <c r="BG322" s="196">
        <f>IF(N322="zákl. prenesená",J322,0)</f>
        <v>0</v>
      </c>
      <c r="BH322" s="196">
        <f>IF(N322="zníž. prenesená",J322,0)</f>
        <v>0</v>
      </c>
      <c r="BI322" s="196">
        <f>IF(N322="nulová",J322,0)</f>
        <v>0</v>
      </c>
      <c r="BJ322" s="15" t="s">
        <v>151</v>
      </c>
      <c r="BK322" s="197">
        <f>ROUND(I322*H322,3)</f>
        <v>0</v>
      </c>
      <c r="BL322" s="15" t="s">
        <v>240</v>
      </c>
      <c r="BM322" s="195" t="s">
        <v>750</v>
      </c>
    </row>
    <row r="323" s="12" customFormat="1" ht="22.8" customHeight="1">
      <c r="A323" s="12"/>
      <c r="B323" s="171"/>
      <c r="C323" s="12"/>
      <c r="D323" s="172" t="s">
        <v>73</v>
      </c>
      <c r="E323" s="182" t="s">
        <v>751</v>
      </c>
      <c r="F323" s="182" t="s">
        <v>752</v>
      </c>
      <c r="G323" s="12"/>
      <c r="H323" s="12"/>
      <c r="I323" s="174"/>
      <c r="J323" s="183">
        <f>BK323</f>
        <v>0</v>
      </c>
      <c r="K323" s="12"/>
      <c r="L323" s="171"/>
      <c r="M323" s="176"/>
      <c r="N323" s="177"/>
      <c r="O323" s="177"/>
      <c r="P323" s="178">
        <f>SUM(P324:P367)</f>
        <v>0</v>
      </c>
      <c r="Q323" s="177"/>
      <c r="R323" s="178">
        <f>SUM(R324:R367)</f>
        <v>0.030000000000000002</v>
      </c>
      <c r="S323" s="177"/>
      <c r="T323" s="179">
        <f>SUM(T324:T367)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72" t="s">
        <v>151</v>
      </c>
      <c r="AT323" s="180" t="s">
        <v>73</v>
      </c>
      <c r="AU323" s="180" t="s">
        <v>82</v>
      </c>
      <c r="AY323" s="172" t="s">
        <v>173</v>
      </c>
      <c r="BK323" s="181">
        <f>SUM(BK324:BK367)</f>
        <v>0</v>
      </c>
    </row>
    <row r="324" s="2" customFormat="1" ht="24.15" customHeight="1">
      <c r="A324" s="34"/>
      <c r="B324" s="148"/>
      <c r="C324" s="184" t="s">
        <v>753</v>
      </c>
      <c r="D324" s="184" t="s">
        <v>175</v>
      </c>
      <c r="E324" s="185" t="s">
        <v>754</v>
      </c>
      <c r="F324" s="186" t="s">
        <v>755</v>
      </c>
      <c r="G324" s="187" t="s">
        <v>733</v>
      </c>
      <c r="H324" s="188">
        <v>12</v>
      </c>
      <c r="I324" s="189"/>
      <c r="J324" s="188">
        <f>ROUND(I324*H324,3)</f>
        <v>0</v>
      </c>
      <c r="K324" s="190"/>
      <c r="L324" s="35"/>
      <c r="M324" s="191" t="s">
        <v>1</v>
      </c>
      <c r="N324" s="192" t="s">
        <v>40</v>
      </c>
      <c r="O324" s="73"/>
      <c r="P324" s="193">
        <f>O324*H324</f>
        <v>0</v>
      </c>
      <c r="Q324" s="193">
        <v>0</v>
      </c>
      <c r="R324" s="193">
        <f>Q324*H324</f>
        <v>0</v>
      </c>
      <c r="S324" s="193">
        <v>0</v>
      </c>
      <c r="T324" s="194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240</v>
      </c>
      <c r="AT324" s="195" t="s">
        <v>175</v>
      </c>
      <c r="AU324" s="195" t="s">
        <v>151</v>
      </c>
      <c r="AY324" s="15" t="s">
        <v>173</v>
      </c>
      <c r="BE324" s="196">
        <f>IF(N324="základná",J324,0)</f>
        <v>0</v>
      </c>
      <c r="BF324" s="196">
        <f>IF(N324="znížená",J324,0)</f>
        <v>0</v>
      </c>
      <c r="BG324" s="196">
        <f>IF(N324="zákl. prenesená",J324,0)</f>
        <v>0</v>
      </c>
      <c r="BH324" s="196">
        <f>IF(N324="zníž. prenesená",J324,0)</f>
        <v>0</v>
      </c>
      <c r="BI324" s="196">
        <f>IF(N324="nulová",J324,0)</f>
        <v>0</v>
      </c>
      <c r="BJ324" s="15" t="s">
        <v>151</v>
      </c>
      <c r="BK324" s="197">
        <f>ROUND(I324*H324,3)</f>
        <v>0</v>
      </c>
      <c r="BL324" s="15" t="s">
        <v>240</v>
      </c>
      <c r="BM324" s="195" t="s">
        <v>756</v>
      </c>
    </row>
    <row r="325" s="2" customFormat="1" ht="14.4" customHeight="1">
      <c r="A325" s="34"/>
      <c r="B325" s="148"/>
      <c r="C325" s="198" t="s">
        <v>757</v>
      </c>
      <c r="D325" s="198" t="s">
        <v>197</v>
      </c>
      <c r="E325" s="199" t="s">
        <v>758</v>
      </c>
      <c r="F325" s="200" t="s">
        <v>759</v>
      </c>
      <c r="G325" s="201" t="s">
        <v>222</v>
      </c>
      <c r="H325" s="202">
        <v>3</v>
      </c>
      <c r="I325" s="203"/>
      <c r="J325" s="202">
        <f>ROUND(I325*H325,3)</f>
        <v>0</v>
      </c>
      <c r="K325" s="204"/>
      <c r="L325" s="205"/>
      <c r="M325" s="206" t="s">
        <v>1</v>
      </c>
      <c r="N325" s="207" t="s">
        <v>40</v>
      </c>
      <c r="O325" s="73"/>
      <c r="P325" s="193">
        <f>O325*H325</f>
        <v>0</v>
      </c>
      <c r="Q325" s="193">
        <v>0</v>
      </c>
      <c r="R325" s="193">
        <f>Q325*H325</f>
        <v>0</v>
      </c>
      <c r="S325" s="193">
        <v>0</v>
      </c>
      <c r="T325" s="194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5" t="s">
        <v>307</v>
      </c>
      <c r="AT325" s="195" t="s">
        <v>197</v>
      </c>
      <c r="AU325" s="195" t="s">
        <v>151</v>
      </c>
      <c r="AY325" s="15" t="s">
        <v>173</v>
      </c>
      <c r="BE325" s="196">
        <f>IF(N325="základná",J325,0)</f>
        <v>0</v>
      </c>
      <c r="BF325" s="196">
        <f>IF(N325="znížená",J325,0)</f>
        <v>0</v>
      </c>
      <c r="BG325" s="196">
        <f>IF(N325="zákl. prenesená",J325,0)</f>
        <v>0</v>
      </c>
      <c r="BH325" s="196">
        <f>IF(N325="zníž. prenesená",J325,0)</f>
        <v>0</v>
      </c>
      <c r="BI325" s="196">
        <f>IF(N325="nulová",J325,0)</f>
        <v>0</v>
      </c>
      <c r="BJ325" s="15" t="s">
        <v>151</v>
      </c>
      <c r="BK325" s="197">
        <f>ROUND(I325*H325,3)</f>
        <v>0</v>
      </c>
      <c r="BL325" s="15" t="s">
        <v>240</v>
      </c>
      <c r="BM325" s="195" t="s">
        <v>760</v>
      </c>
    </row>
    <row r="326" s="2" customFormat="1" ht="24.15" customHeight="1">
      <c r="A326" s="34"/>
      <c r="B326" s="148"/>
      <c r="C326" s="198" t="s">
        <v>761</v>
      </c>
      <c r="D326" s="198" t="s">
        <v>197</v>
      </c>
      <c r="E326" s="199" t="s">
        <v>762</v>
      </c>
      <c r="F326" s="200" t="s">
        <v>763</v>
      </c>
      <c r="G326" s="201" t="s">
        <v>222</v>
      </c>
      <c r="H326" s="202">
        <v>8</v>
      </c>
      <c r="I326" s="203"/>
      <c r="J326" s="202">
        <f>ROUND(I326*H326,3)</f>
        <v>0</v>
      </c>
      <c r="K326" s="204"/>
      <c r="L326" s="205"/>
      <c r="M326" s="206" t="s">
        <v>1</v>
      </c>
      <c r="N326" s="207" t="s">
        <v>40</v>
      </c>
      <c r="O326" s="73"/>
      <c r="P326" s="193">
        <f>O326*H326</f>
        <v>0</v>
      </c>
      <c r="Q326" s="193">
        <v>0</v>
      </c>
      <c r="R326" s="193">
        <f>Q326*H326</f>
        <v>0</v>
      </c>
      <c r="S326" s="193">
        <v>0</v>
      </c>
      <c r="T326" s="194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307</v>
      </c>
      <c r="AT326" s="195" t="s">
        <v>197</v>
      </c>
      <c r="AU326" s="195" t="s">
        <v>151</v>
      </c>
      <c r="AY326" s="15" t="s">
        <v>173</v>
      </c>
      <c r="BE326" s="196">
        <f>IF(N326="základná",J326,0)</f>
        <v>0</v>
      </c>
      <c r="BF326" s="196">
        <f>IF(N326="znížená",J326,0)</f>
        <v>0</v>
      </c>
      <c r="BG326" s="196">
        <f>IF(N326="zákl. prenesená",J326,0)</f>
        <v>0</v>
      </c>
      <c r="BH326" s="196">
        <f>IF(N326="zníž. prenesená",J326,0)</f>
        <v>0</v>
      </c>
      <c r="BI326" s="196">
        <f>IF(N326="nulová",J326,0)</f>
        <v>0</v>
      </c>
      <c r="BJ326" s="15" t="s">
        <v>151</v>
      </c>
      <c r="BK326" s="197">
        <f>ROUND(I326*H326,3)</f>
        <v>0</v>
      </c>
      <c r="BL326" s="15" t="s">
        <v>240</v>
      </c>
      <c r="BM326" s="195" t="s">
        <v>764</v>
      </c>
    </row>
    <row r="327" s="2" customFormat="1" ht="14.4" customHeight="1">
      <c r="A327" s="34"/>
      <c r="B327" s="148"/>
      <c r="C327" s="198" t="s">
        <v>765</v>
      </c>
      <c r="D327" s="198" t="s">
        <v>197</v>
      </c>
      <c r="E327" s="199" t="s">
        <v>766</v>
      </c>
      <c r="F327" s="200" t="s">
        <v>767</v>
      </c>
      <c r="G327" s="201" t="s">
        <v>222</v>
      </c>
      <c r="H327" s="202">
        <v>1</v>
      </c>
      <c r="I327" s="203"/>
      <c r="J327" s="202">
        <f>ROUND(I327*H327,3)</f>
        <v>0</v>
      </c>
      <c r="K327" s="204"/>
      <c r="L327" s="205"/>
      <c r="M327" s="206" t="s">
        <v>1</v>
      </c>
      <c r="N327" s="207" t="s">
        <v>40</v>
      </c>
      <c r="O327" s="73"/>
      <c r="P327" s="193">
        <f>O327*H327</f>
        <v>0</v>
      </c>
      <c r="Q327" s="193">
        <v>0.0050000000000000001</v>
      </c>
      <c r="R327" s="193">
        <f>Q327*H327</f>
        <v>0.0050000000000000001</v>
      </c>
      <c r="S327" s="193">
        <v>0</v>
      </c>
      <c r="T327" s="194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5" t="s">
        <v>307</v>
      </c>
      <c r="AT327" s="195" t="s">
        <v>197</v>
      </c>
      <c r="AU327" s="195" t="s">
        <v>151</v>
      </c>
      <c r="AY327" s="15" t="s">
        <v>173</v>
      </c>
      <c r="BE327" s="196">
        <f>IF(N327="základná",J327,0)</f>
        <v>0</v>
      </c>
      <c r="BF327" s="196">
        <f>IF(N327="znížená",J327,0)</f>
        <v>0</v>
      </c>
      <c r="BG327" s="196">
        <f>IF(N327="zákl. prenesená",J327,0)</f>
        <v>0</v>
      </c>
      <c r="BH327" s="196">
        <f>IF(N327="zníž. prenesená",J327,0)</f>
        <v>0</v>
      </c>
      <c r="BI327" s="196">
        <f>IF(N327="nulová",J327,0)</f>
        <v>0</v>
      </c>
      <c r="BJ327" s="15" t="s">
        <v>151</v>
      </c>
      <c r="BK327" s="197">
        <f>ROUND(I327*H327,3)</f>
        <v>0</v>
      </c>
      <c r="BL327" s="15" t="s">
        <v>240</v>
      </c>
      <c r="BM327" s="195" t="s">
        <v>768</v>
      </c>
    </row>
    <row r="328" s="2" customFormat="1" ht="14.4" customHeight="1">
      <c r="A328" s="34"/>
      <c r="B328" s="148"/>
      <c r="C328" s="184" t="s">
        <v>769</v>
      </c>
      <c r="D328" s="184" t="s">
        <v>175</v>
      </c>
      <c r="E328" s="185" t="s">
        <v>770</v>
      </c>
      <c r="F328" s="186" t="s">
        <v>771</v>
      </c>
      <c r="G328" s="187" t="s">
        <v>733</v>
      </c>
      <c r="H328" s="188">
        <v>14</v>
      </c>
      <c r="I328" s="189"/>
      <c r="J328" s="188">
        <f>ROUND(I328*H328,3)</f>
        <v>0</v>
      </c>
      <c r="K328" s="190"/>
      <c r="L328" s="35"/>
      <c r="M328" s="191" t="s">
        <v>1</v>
      </c>
      <c r="N328" s="192" t="s">
        <v>40</v>
      </c>
      <c r="O328" s="73"/>
      <c r="P328" s="193">
        <f>O328*H328</f>
        <v>0</v>
      </c>
      <c r="Q328" s="193">
        <v>0</v>
      </c>
      <c r="R328" s="193">
        <f>Q328*H328</f>
        <v>0</v>
      </c>
      <c r="S328" s="193">
        <v>0</v>
      </c>
      <c r="T328" s="194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5" t="s">
        <v>240</v>
      </c>
      <c r="AT328" s="195" t="s">
        <v>175</v>
      </c>
      <c r="AU328" s="195" t="s">
        <v>151</v>
      </c>
      <c r="AY328" s="15" t="s">
        <v>173</v>
      </c>
      <c r="BE328" s="196">
        <f>IF(N328="základná",J328,0)</f>
        <v>0</v>
      </c>
      <c r="BF328" s="196">
        <f>IF(N328="znížená",J328,0)</f>
        <v>0</v>
      </c>
      <c r="BG328" s="196">
        <f>IF(N328="zákl. prenesená",J328,0)</f>
        <v>0</v>
      </c>
      <c r="BH328" s="196">
        <f>IF(N328="zníž. prenesená",J328,0)</f>
        <v>0</v>
      </c>
      <c r="BI328" s="196">
        <f>IF(N328="nulová",J328,0)</f>
        <v>0</v>
      </c>
      <c r="BJ328" s="15" t="s">
        <v>151</v>
      </c>
      <c r="BK328" s="197">
        <f>ROUND(I328*H328,3)</f>
        <v>0</v>
      </c>
      <c r="BL328" s="15" t="s">
        <v>240</v>
      </c>
      <c r="BM328" s="195" t="s">
        <v>772</v>
      </c>
    </row>
    <row r="329" s="2" customFormat="1" ht="14.4" customHeight="1">
      <c r="A329" s="34"/>
      <c r="B329" s="148"/>
      <c r="C329" s="198" t="s">
        <v>773</v>
      </c>
      <c r="D329" s="198" t="s">
        <v>197</v>
      </c>
      <c r="E329" s="199" t="s">
        <v>774</v>
      </c>
      <c r="F329" s="200" t="s">
        <v>775</v>
      </c>
      <c r="G329" s="201" t="s">
        <v>222</v>
      </c>
      <c r="H329" s="202">
        <v>4</v>
      </c>
      <c r="I329" s="203"/>
      <c r="J329" s="202">
        <f>ROUND(I329*H329,3)</f>
        <v>0</v>
      </c>
      <c r="K329" s="204"/>
      <c r="L329" s="205"/>
      <c r="M329" s="206" t="s">
        <v>1</v>
      </c>
      <c r="N329" s="207" t="s">
        <v>40</v>
      </c>
      <c r="O329" s="73"/>
      <c r="P329" s="193">
        <f>O329*H329</f>
        <v>0</v>
      </c>
      <c r="Q329" s="193">
        <v>0</v>
      </c>
      <c r="R329" s="193">
        <f>Q329*H329</f>
        <v>0</v>
      </c>
      <c r="S329" s="193">
        <v>0</v>
      </c>
      <c r="T329" s="194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5" t="s">
        <v>307</v>
      </c>
      <c r="AT329" s="195" t="s">
        <v>197</v>
      </c>
      <c r="AU329" s="195" t="s">
        <v>151</v>
      </c>
      <c r="AY329" s="15" t="s">
        <v>173</v>
      </c>
      <c r="BE329" s="196">
        <f>IF(N329="základná",J329,0)</f>
        <v>0</v>
      </c>
      <c r="BF329" s="196">
        <f>IF(N329="znížená",J329,0)</f>
        <v>0</v>
      </c>
      <c r="BG329" s="196">
        <f>IF(N329="zákl. prenesená",J329,0)</f>
        <v>0</v>
      </c>
      <c r="BH329" s="196">
        <f>IF(N329="zníž. prenesená",J329,0)</f>
        <v>0</v>
      </c>
      <c r="BI329" s="196">
        <f>IF(N329="nulová",J329,0)</f>
        <v>0</v>
      </c>
      <c r="BJ329" s="15" t="s">
        <v>151</v>
      </c>
      <c r="BK329" s="197">
        <f>ROUND(I329*H329,3)</f>
        <v>0</v>
      </c>
      <c r="BL329" s="15" t="s">
        <v>240</v>
      </c>
      <c r="BM329" s="195" t="s">
        <v>776</v>
      </c>
    </row>
    <row r="330" s="2" customFormat="1" ht="14.4" customHeight="1">
      <c r="A330" s="34"/>
      <c r="B330" s="148"/>
      <c r="C330" s="198" t="s">
        <v>777</v>
      </c>
      <c r="D330" s="198" t="s">
        <v>197</v>
      </c>
      <c r="E330" s="199" t="s">
        <v>778</v>
      </c>
      <c r="F330" s="200" t="s">
        <v>779</v>
      </c>
      <c r="G330" s="201" t="s">
        <v>222</v>
      </c>
      <c r="H330" s="202">
        <v>1</v>
      </c>
      <c r="I330" s="203"/>
      <c r="J330" s="202">
        <f>ROUND(I330*H330,3)</f>
        <v>0</v>
      </c>
      <c r="K330" s="204"/>
      <c r="L330" s="205"/>
      <c r="M330" s="206" t="s">
        <v>1</v>
      </c>
      <c r="N330" s="207" t="s">
        <v>40</v>
      </c>
      <c r="O330" s="73"/>
      <c r="P330" s="193">
        <f>O330*H330</f>
        <v>0</v>
      </c>
      <c r="Q330" s="193">
        <v>0.025000000000000001</v>
      </c>
      <c r="R330" s="193">
        <f>Q330*H330</f>
        <v>0.025000000000000001</v>
      </c>
      <c r="S330" s="193">
        <v>0</v>
      </c>
      <c r="T330" s="194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5" t="s">
        <v>307</v>
      </c>
      <c r="AT330" s="195" t="s">
        <v>197</v>
      </c>
      <c r="AU330" s="195" t="s">
        <v>151</v>
      </c>
      <c r="AY330" s="15" t="s">
        <v>173</v>
      </c>
      <c r="BE330" s="196">
        <f>IF(N330="základná",J330,0)</f>
        <v>0</v>
      </c>
      <c r="BF330" s="196">
        <f>IF(N330="znížená",J330,0)</f>
        <v>0</v>
      </c>
      <c r="BG330" s="196">
        <f>IF(N330="zákl. prenesená",J330,0)</f>
        <v>0</v>
      </c>
      <c r="BH330" s="196">
        <f>IF(N330="zníž. prenesená",J330,0)</f>
        <v>0</v>
      </c>
      <c r="BI330" s="196">
        <f>IF(N330="nulová",J330,0)</f>
        <v>0</v>
      </c>
      <c r="BJ330" s="15" t="s">
        <v>151</v>
      </c>
      <c r="BK330" s="197">
        <f>ROUND(I330*H330,3)</f>
        <v>0</v>
      </c>
      <c r="BL330" s="15" t="s">
        <v>240</v>
      </c>
      <c r="BM330" s="195" t="s">
        <v>780</v>
      </c>
    </row>
    <row r="331" s="2" customFormat="1" ht="14.4" customHeight="1">
      <c r="A331" s="34"/>
      <c r="B331" s="148"/>
      <c r="C331" s="198" t="s">
        <v>781</v>
      </c>
      <c r="D331" s="198" t="s">
        <v>197</v>
      </c>
      <c r="E331" s="199" t="s">
        <v>782</v>
      </c>
      <c r="F331" s="200" t="s">
        <v>783</v>
      </c>
      <c r="G331" s="201" t="s">
        <v>222</v>
      </c>
      <c r="H331" s="202">
        <v>10</v>
      </c>
      <c r="I331" s="203"/>
      <c r="J331" s="202">
        <f>ROUND(I331*H331,3)</f>
        <v>0</v>
      </c>
      <c r="K331" s="204"/>
      <c r="L331" s="205"/>
      <c r="M331" s="206" t="s">
        <v>1</v>
      </c>
      <c r="N331" s="207" t="s">
        <v>40</v>
      </c>
      <c r="O331" s="73"/>
      <c r="P331" s="193">
        <f>O331*H331</f>
        <v>0</v>
      </c>
      <c r="Q331" s="193">
        <v>0</v>
      </c>
      <c r="R331" s="193">
        <f>Q331*H331</f>
        <v>0</v>
      </c>
      <c r="S331" s="193">
        <v>0</v>
      </c>
      <c r="T331" s="194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5" t="s">
        <v>307</v>
      </c>
      <c r="AT331" s="195" t="s">
        <v>197</v>
      </c>
      <c r="AU331" s="195" t="s">
        <v>151</v>
      </c>
      <c r="AY331" s="15" t="s">
        <v>173</v>
      </c>
      <c r="BE331" s="196">
        <f>IF(N331="základná",J331,0)</f>
        <v>0</v>
      </c>
      <c r="BF331" s="196">
        <f>IF(N331="znížená",J331,0)</f>
        <v>0</v>
      </c>
      <c r="BG331" s="196">
        <f>IF(N331="zákl. prenesená",J331,0)</f>
        <v>0</v>
      </c>
      <c r="BH331" s="196">
        <f>IF(N331="zníž. prenesená",J331,0)</f>
        <v>0</v>
      </c>
      <c r="BI331" s="196">
        <f>IF(N331="nulová",J331,0)</f>
        <v>0</v>
      </c>
      <c r="BJ331" s="15" t="s">
        <v>151</v>
      </c>
      <c r="BK331" s="197">
        <f>ROUND(I331*H331,3)</f>
        <v>0</v>
      </c>
      <c r="BL331" s="15" t="s">
        <v>240</v>
      </c>
      <c r="BM331" s="195" t="s">
        <v>784</v>
      </c>
    </row>
    <row r="332" s="2" customFormat="1" ht="14.4" customHeight="1">
      <c r="A332" s="34"/>
      <c r="B332" s="148"/>
      <c r="C332" s="198" t="s">
        <v>785</v>
      </c>
      <c r="D332" s="198" t="s">
        <v>197</v>
      </c>
      <c r="E332" s="199" t="s">
        <v>786</v>
      </c>
      <c r="F332" s="200" t="s">
        <v>787</v>
      </c>
      <c r="G332" s="201" t="s">
        <v>222</v>
      </c>
      <c r="H332" s="202">
        <v>14</v>
      </c>
      <c r="I332" s="203"/>
      <c r="J332" s="202">
        <f>ROUND(I332*H332,3)</f>
        <v>0</v>
      </c>
      <c r="K332" s="204"/>
      <c r="L332" s="205"/>
      <c r="M332" s="206" t="s">
        <v>1</v>
      </c>
      <c r="N332" s="207" t="s">
        <v>40</v>
      </c>
      <c r="O332" s="73"/>
      <c r="P332" s="193">
        <f>O332*H332</f>
        <v>0</v>
      </c>
      <c r="Q332" s="193">
        <v>0</v>
      </c>
      <c r="R332" s="193">
        <f>Q332*H332</f>
        <v>0</v>
      </c>
      <c r="S332" s="193">
        <v>0</v>
      </c>
      <c r="T332" s="194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5" t="s">
        <v>307</v>
      </c>
      <c r="AT332" s="195" t="s">
        <v>197</v>
      </c>
      <c r="AU332" s="195" t="s">
        <v>151</v>
      </c>
      <c r="AY332" s="15" t="s">
        <v>173</v>
      </c>
      <c r="BE332" s="196">
        <f>IF(N332="základná",J332,0)</f>
        <v>0</v>
      </c>
      <c r="BF332" s="196">
        <f>IF(N332="znížená",J332,0)</f>
        <v>0</v>
      </c>
      <c r="BG332" s="196">
        <f>IF(N332="zákl. prenesená",J332,0)</f>
        <v>0</v>
      </c>
      <c r="BH332" s="196">
        <f>IF(N332="zníž. prenesená",J332,0)</f>
        <v>0</v>
      </c>
      <c r="BI332" s="196">
        <f>IF(N332="nulová",J332,0)</f>
        <v>0</v>
      </c>
      <c r="BJ332" s="15" t="s">
        <v>151</v>
      </c>
      <c r="BK332" s="197">
        <f>ROUND(I332*H332,3)</f>
        <v>0</v>
      </c>
      <c r="BL332" s="15" t="s">
        <v>240</v>
      </c>
      <c r="BM332" s="195" t="s">
        <v>788</v>
      </c>
    </row>
    <row r="333" s="2" customFormat="1" ht="24.15" customHeight="1">
      <c r="A333" s="34"/>
      <c r="B333" s="148"/>
      <c r="C333" s="184" t="s">
        <v>789</v>
      </c>
      <c r="D333" s="184" t="s">
        <v>175</v>
      </c>
      <c r="E333" s="185" t="s">
        <v>790</v>
      </c>
      <c r="F333" s="186" t="s">
        <v>791</v>
      </c>
      <c r="G333" s="187" t="s">
        <v>733</v>
      </c>
      <c r="H333" s="188">
        <v>2</v>
      </c>
      <c r="I333" s="189"/>
      <c r="J333" s="188">
        <f>ROUND(I333*H333,3)</f>
        <v>0</v>
      </c>
      <c r="K333" s="190"/>
      <c r="L333" s="35"/>
      <c r="M333" s="191" t="s">
        <v>1</v>
      </c>
      <c r="N333" s="192" t="s">
        <v>40</v>
      </c>
      <c r="O333" s="73"/>
      <c r="P333" s="193">
        <f>O333*H333</f>
        <v>0</v>
      </c>
      <c r="Q333" s="193">
        <v>0</v>
      </c>
      <c r="R333" s="193">
        <f>Q333*H333</f>
        <v>0</v>
      </c>
      <c r="S333" s="193">
        <v>0</v>
      </c>
      <c r="T333" s="194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5" t="s">
        <v>240</v>
      </c>
      <c r="AT333" s="195" t="s">
        <v>175</v>
      </c>
      <c r="AU333" s="195" t="s">
        <v>151</v>
      </c>
      <c r="AY333" s="15" t="s">
        <v>173</v>
      </c>
      <c r="BE333" s="196">
        <f>IF(N333="základná",J333,0)</f>
        <v>0</v>
      </c>
      <c r="BF333" s="196">
        <f>IF(N333="znížená",J333,0)</f>
        <v>0</v>
      </c>
      <c r="BG333" s="196">
        <f>IF(N333="zákl. prenesená",J333,0)</f>
        <v>0</v>
      </c>
      <c r="BH333" s="196">
        <f>IF(N333="zníž. prenesená",J333,0)</f>
        <v>0</v>
      </c>
      <c r="BI333" s="196">
        <f>IF(N333="nulová",J333,0)</f>
        <v>0</v>
      </c>
      <c r="BJ333" s="15" t="s">
        <v>151</v>
      </c>
      <c r="BK333" s="197">
        <f>ROUND(I333*H333,3)</f>
        <v>0</v>
      </c>
      <c r="BL333" s="15" t="s">
        <v>240</v>
      </c>
      <c r="BM333" s="195" t="s">
        <v>792</v>
      </c>
    </row>
    <row r="334" s="2" customFormat="1" ht="14.4" customHeight="1">
      <c r="A334" s="34"/>
      <c r="B334" s="148"/>
      <c r="C334" s="198" t="s">
        <v>793</v>
      </c>
      <c r="D334" s="198" t="s">
        <v>197</v>
      </c>
      <c r="E334" s="199" t="s">
        <v>794</v>
      </c>
      <c r="F334" s="200" t="s">
        <v>795</v>
      </c>
      <c r="G334" s="201" t="s">
        <v>222</v>
      </c>
      <c r="H334" s="202">
        <v>2</v>
      </c>
      <c r="I334" s="203"/>
      <c r="J334" s="202">
        <f>ROUND(I334*H334,3)</f>
        <v>0</v>
      </c>
      <c r="K334" s="204"/>
      <c r="L334" s="205"/>
      <c r="M334" s="206" t="s">
        <v>1</v>
      </c>
      <c r="N334" s="207" t="s">
        <v>40</v>
      </c>
      <c r="O334" s="73"/>
      <c r="P334" s="193">
        <f>O334*H334</f>
        <v>0</v>
      </c>
      <c r="Q334" s="193">
        <v>0</v>
      </c>
      <c r="R334" s="193">
        <f>Q334*H334</f>
        <v>0</v>
      </c>
      <c r="S334" s="193">
        <v>0</v>
      </c>
      <c r="T334" s="194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307</v>
      </c>
      <c r="AT334" s="195" t="s">
        <v>197</v>
      </c>
      <c r="AU334" s="195" t="s">
        <v>151</v>
      </c>
      <c r="AY334" s="15" t="s">
        <v>173</v>
      </c>
      <c r="BE334" s="196">
        <f>IF(N334="základná",J334,0)</f>
        <v>0</v>
      </c>
      <c r="BF334" s="196">
        <f>IF(N334="znížená",J334,0)</f>
        <v>0</v>
      </c>
      <c r="BG334" s="196">
        <f>IF(N334="zákl. prenesená",J334,0)</f>
        <v>0</v>
      </c>
      <c r="BH334" s="196">
        <f>IF(N334="zníž. prenesená",J334,0)</f>
        <v>0</v>
      </c>
      <c r="BI334" s="196">
        <f>IF(N334="nulová",J334,0)</f>
        <v>0</v>
      </c>
      <c r="BJ334" s="15" t="s">
        <v>151</v>
      </c>
      <c r="BK334" s="197">
        <f>ROUND(I334*H334,3)</f>
        <v>0</v>
      </c>
      <c r="BL334" s="15" t="s">
        <v>240</v>
      </c>
      <c r="BM334" s="195" t="s">
        <v>796</v>
      </c>
    </row>
    <row r="335" s="2" customFormat="1" ht="24.15" customHeight="1">
      <c r="A335" s="34"/>
      <c r="B335" s="148"/>
      <c r="C335" s="184" t="s">
        <v>797</v>
      </c>
      <c r="D335" s="184" t="s">
        <v>175</v>
      </c>
      <c r="E335" s="185" t="s">
        <v>798</v>
      </c>
      <c r="F335" s="186" t="s">
        <v>799</v>
      </c>
      <c r="G335" s="187" t="s">
        <v>733</v>
      </c>
      <c r="H335" s="188">
        <v>12</v>
      </c>
      <c r="I335" s="189"/>
      <c r="J335" s="188">
        <f>ROUND(I335*H335,3)</f>
        <v>0</v>
      </c>
      <c r="K335" s="190"/>
      <c r="L335" s="35"/>
      <c r="M335" s="191" t="s">
        <v>1</v>
      </c>
      <c r="N335" s="192" t="s">
        <v>40</v>
      </c>
      <c r="O335" s="73"/>
      <c r="P335" s="193">
        <f>O335*H335</f>
        <v>0</v>
      </c>
      <c r="Q335" s="193">
        <v>0</v>
      </c>
      <c r="R335" s="193">
        <f>Q335*H335</f>
        <v>0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240</v>
      </c>
      <c r="AT335" s="195" t="s">
        <v>175</v>
      </c>
      <c r="AU335" s="195" t="s">
        <v>151</v>
      </c>
      <c r="AY335" s="15" t="s">
        <v>173</v>
      </c>
      <c r="BE335" s="196">
        <f>IF(N335="základná",J335,0)</f>
        <v>0</v>
      </c>
      <c r="BF335" s="196">
        <f>IF(N335="znížená",J335,0)</f>
        <v>0</v>
      </c>
      <c r="BG335" s="196">
        <f>IF(N335="zákl. prenesená",J335,0)</f>
        <v>0</v>
      </c>
      <c r="BH335" s="196">
        <f>IF(N335="zníž. prenesená",J335,0)</f>
        <v>0</v>
      </c>
      <c r="BI335" s="196">
        <f>IF(N335="nulová",J335,0)</f>
        <v>0</v>
      </c>
      <c r="BJ335" s="15" t="s">
        <v>151</v>
      </c>
      <c r="BK335" s="197">
        <f>ROUND(I335*H335,3)</f>
        <v>0</v>
      </c>
      <c r="BL335" s="15" t="s">
        <v>240</v>
      </c>
      <c r="BM335" s="195" t="s">
        <v>800</v>
      </c>
    </row>
    <row r="336" s="2" customFormat="1" ht="14.4" customHeight="1">
      <c r="A336" s="34"/>
      <c r="B336" s="148"/>
      <c r="C336" s="198" t="s">
        <v>801</v>
      </c>
      <c r="D336" s="198" t="s">
        <v>197</v>
      </c>
      <c r="E336" s="199" t="s">
        <v>802</v>
      </c>
      <c r="F336" s="200" t="s">
        <v>803</v>
      </c>
      <c r="G336" s="201" t="s">
        <v>222</v>
      </c>
      <c r="H336" s="202">
        <v>4</v>
      </c>
      <c r="I336" s="203"/>
      <c r="J336" s="202">
        <f>ROUND(I336*H336,3)</f>
        <v>0</v>
      </c>
      <c r="K336" s="204"/>
      <c r="L336" s="205"/>
      <c r="M336" s="206" t="s">
        <v>1</v>
      </c>
      <c r="N336" s="207" t="s">
        <v>40</v>
      </c>
      <c r="O336" s="73"/>
      <c r="P336" s="193">
        <f>O336*H336</f>
        <v>0</v>
      </c>
      <c r="Q336" s="193">
        <v>0</v>
      </c>
      <c r="R336" s="193">
        <f>Q336*H336</f>
        <v>0</v>
      </c>
      <c r="S336" s="193">
        <v>0</v>
      </c>
      <c r="T336" s="194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5" t="s">
        <v>307</v>
      </c>
      <c r="AT336" s="195" t="s">
        <v>197</v>
      </c>
      <c r="AU336" s="195" t="s">
        <v>151</v>
      </c>
      <c r="AY336" s="15" t="s">
        <v>173</v>
      </c>
      <c r="BE336" s="196">
        <f>IF(N336="základná",J336,0)</f>
        <v>0</v>
      </c>
      <c r="BF336" s="196">
        <f>IF(N336="znížená",J336,0)</f>
        <v>0</v>
      </c>
      <c r="BG336" s="196">
        <f>IF(N336="zákl. prenesená",J336,0)</f>
        <v>0</v>
      </c>
      <c r="BH336" s="196">
        <f>IF(N336="zníž. prenesená",J336,0)</f>
        <v>0</v>
      </c>
      <c r="BI336" s="196">
        <f>IF(N336="nulová",J336,0)</f>
        <v>0</v>
      </c>
      <c r="BJ336" s="15" t="s">
        <v>151</v>
      </c>
      <c r="BK336" s="197">
        <f>ROUND(I336*H336,3)</f>
        <v>0</v>
      </c>
      <c r="BL336" s="15" t="s">
        <v>240</v>
      </c>
      <c r="BM336" s="195" t="s">
        <v>804</v>
      </c>
    </row>
    <row r="337" s="2" customFormat="1" ht="24.15" customHeight="1">
      <c r="A337" s="34"/>
      <c r="B337" s="148"/>
      <c r="C337" s="198" t="s">
        <v>805</v>
      </c>
      <c r="D337" s="198" t="s">
        <v>197</v>
      </c>
      <c r="E337" s="199" t="s">
        <v>806</v>
      </c>
      <c r="F337" s="200" t="s">
        <v>807</v>
      </c>
      <c r="G337" s="201" t="s">
        <v>222</v>
      </c>
      <c r="H337" s="202">
        <v>8</v>
      </c>
      <c r="I337" s="203"/>
      <c r="J337" s="202">
        <f>ROUND(I337*H337,3)</f>
        <v>0</v>
      </c>
      <c r="K337" s="204"/>
      <c r="L337" s="205"/>
      <c r="M337" s="206" t="s">
        <v>1</v>
      </c>
      <c r="N337" s="207" t="s">
        <v>40</v>
      </c>
      <c r="O337" s="73"/>
      <c r="P337" s="193">
        <f>O337*H337</f>
        <v>0</v>
      </c>
      <c r="Q337" s="193">
        <v>0</v>
      </c>
      <c r="R337" s="193">
        <f>Q337*H337</f>
        <v>0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307</v>
      </c>
      <c r="AT337" s="195" t="s">
        <v>197</v>
      </c>
      <c r="AU337" s="195" t="s">
        <v>151</v>
      </c>
      <c r="AY337" s="15" t="s">
        <v>173</v>
      </c>
      <c r="BE337" s="196">
        <f>IF(N337="základná",J337,0)</f>
        <v>0</v>
      </c>
      <c r="BF337" s="196">
        <f>IF(N337="znížená",J337,0)</f>
        <v>0</v>
      </c>
      <c r="BG337" s="196">
        <f>IF(N337="zákl. prenesená",J337,0)</f>
        <v>0</v>
      </c>
      <c r="BH337" s="196">
        <f>IF(N337="zníž. prenesená",J337,0)</f>
        <v>0</v>
      </c>
      <c r="BI337" s="196">
        <f>IF(N337="nulová",J337,0)</f>
        <v>0</v>
      </c>
      <c r="BJ337" s="15" t="s">
        <v>151</v>
      </c>
      <c r="BK337" s="197">
        <f>ROUND(I337*H337,3)</f>
        <v>0</v>
      </c>
      <c r="BL337" s="15" t="s">
        <v>240</v>
      </c>
      <c r="BM337" s="195" t="s">
        <v>808</v>
      </c>
    </row>
    <row r="338" s="2" customFormat="1" ht="24.15" customHeight="1">
      <c r="A338" s="34"/>
      <c r="B338" s="148"/>
      <c r="C338" s="184" t="s">
        <v>809</v>
      </c>
      <c r="D338" s="184" t="s">
        <v>175</v>
      </c>
      <c r="E338" s="185" t="s">
        <v>810</v>
      </c>
      <c r="F338" s="186" t="s">
        <v>811</v>
      </c>
      <c r="G338" s="187" t="s">
        <v>733</v>
      </c>
      <c r="H338" s="188">
        <v>1</v>
      </c>
      <c r="I338" s="189"/>
      <c r="J338" s="188">
        <f>ROUND(I338*H338,3)</f>
        <v>0</v>
      </c>
      <c r="K338" s="190"/>
      <c r="L338" s="35"/>
      <c r="M338" s="191" t="s">
        <v>1</v>
      </c>
      <c r="N338" s="192" t="s">
        <v>40</v>
      </c>
      <c r="O338" s="73"/>
      <c r="P338" s="193">
        <f>O338*H338</f>
        <v>0</v>
      </c>
      <c r="Q338" s="193">
        <v>0</v>
      </c>
      <c r="R338" s="193">
        <f>Q338*H338</f>
        <v>0</v>
      </c>
      <c r="S338" s="193">
        <v>0</v>
      </c>
      <c r="T338" s="194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5" t="s">
        <v>240</v>
      </c>
      <c r="AT338" s="195" t="s">
        <v>175</v>
      </c>
      <c r="AU338" s="195" t="s">
        <v>151</v>
      </c>
      <c r="AY338" s="15" t="s">
        <v>173</v>
      </c>
      <c r="BE338" s="196">
        <f>IF(N338="základná",J338,0)</f>
        <v>0</v>
      </c>
      <c r="BF338" s="196">
        <f>IF(N338="znížená",J338,0)</f>
        <v>0</v>
      </c>
      <c r="BG338" s="196">
        <f>IF(N338="zákl. prenesená",J338,0)</f>
        <v>0</v>
      </c>
      <c r="BH338" s="196">
        <f>IF(N338="zníž. prenesená",J338,0)</f>
        <v>0</v>
      </c>
      <c r="BI338" s="196">
        <f>IF(N338="nulová",J338,0)</f>
        <v>0</v>
      </c>
      <c r="BJ338" s="15" t="s">
        <v>151</v>
      </c>
      <c r="BK338" s="197">
        <f>ROUND(I338*H338,3)</f>
        <v>0</v>
      </c>
      <c r="BL338" s="15" t="s">
        <v>240</v>
      </c>
      <c r="BM338" s="195" t="s">
        <v>812</v>
      </c>
    </row>
    <row r="339" s="2" customFormat="1" ht="14.4" customHeight="1">
      <c r="A339" s="34"/>
      <c r="B339" s="148"/>
      <c r="C339" s="198" t="s">
        <v>813</v>
      </c>
      <c r="D339" s="198" t="s">
        <v>197</v>
      </c>
      <c r="E339" s="199" t="s">
        <v>814</v>
      </c>
      <c r="F339" s="200" t="s">
        <v>815</v>
      </c>
      <c r="G339" s="201" t="s">
        <v>222</v>
      </c>
      <c r="H339" s="202">
        <v>1</v>
      </c>
      <c r="I339" s="203"/>
      <c r="J339" s="202">
        <f>ROUND(I339*H339,3)</f>
        <v>0</v>
      </c>
      <c r="K339" s="204"/>
      <c r="L339" s="205"/>
      <c r="M339" s="206" t="s">
        <v>1</v>
      </c>
      <c r="N339" s="207" t="s">
        <v>40</v>
      </c>
      <c r="O339" s="73"/>
      <c r="P339" s="193">
        <f>O339*H339</f>
        <v>0</v>
      </c>
      <c r="Q339" s="193">
        <v>0</v>
      </c>
      <c r="R339" s="193">
        <f>Q339*H339</f>
        <v>0</v>
      </c>
      <c r="S339" s="193">
        <v>0</v>
      </c>
      <c r="T339" s="194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5" t="s">
        <v>307</v>
      </c>
      <c r="AT339" s="195" t="s">
        <v>197</v>
      </c>
      <c r="AU339" s="195" t="s">
        <v>151</v>
      </c>
      <c r="AY339" s="15" t="s">
        <v>173</v>
      </c>
      <c r="BE339" s="196">
        <f>IF(N339="základná",J339,0)</f>
        <v>0</v>
      </c>
      <c r="BF339" s="196">
        <f>IF(N339="znížená",J339,0)</f>
        <v>0</v>
      </c>
      <c r="BG339" s="196">
        <f>IF(N339="zákl. prenesená",J339,0)</f>
        <v>0</v>
      </c>
      <c r="BH339" s="196">
        <f>IF(N339="zníž. prenesená",J339,0)</f>
        <v>0</v>
      </c>
      <c r="BI339" s="196">
        <f>IF(N339="nulová",J339,0)</f>
        <v>0</v>
      </c>
      <c r="BJ339" s="15" t="s">
        <v>151</v>
      </c>
      <c r="BK339" s="197">
        <f>ROUND(I339*H339,3)</f>
        <v>0</v>
      </c>
      <c r="BL339" s="15" t="s">
        <v>240</v>
      </c>
      <c r="BM339" s="195" t="s">
        <v>816</v>
      </c>
    </row>
    <row r="340" s="2" customFormat="1" ht="24.15" customHeight="1">
      <c r="A340" s="34"/>
      <c r="B340" s="148"/>
      <c r="C340" s="184" t="s">
        <v>817</v>
      </c>
      <c r="D340" s="184" t="s">
        <v>175</v>
      </c>
      <c r="E340" s="185" t="s">
        <v>818</v>
      </c>
      <c r="F340" s="186" t="s">
        <v>819</v>
      </c>
      <c r="G340" s="187" t="s">
        <v>733</v>
      </c>
      <c r="H340" s="188">
        <v>1</v>
      </c>
      <c r="I340" s="189"/>
      <c r="J340" s="188">
        <f>ROUND(I340*H340,3)</f>
        <v>0</v>
      </c>
      <c r="K340" s="190"/>
      <c r="L340" s="35"/>
      <c r="M340" s="191" t="s">
        <v>1</v>
      </c>
      <c r="N340" s="192" t="s">
        <v>40</v>
      </c>
      <c r="O340" s="73"/>
      <c r="P340" s="193">
        <f>O340*H340</f>
        <v>0</v>
      </c>
      <c r="Q340" s="193">
        <v>0</v>
      </c>
      <c r="R340" s="193">
        <f>Q340*H340</f>
        <v>0</v>
      </c>
      <c r="S340" s="193">
        <v>0</v>
      </c>
      <c r="T340" s="194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5" t="s">
        <v>240</v>
      </c>
      <c r="AT340" s="195" t="s">
        <v>175</v>
      </c>
      <c r="AU340" s="195" t="s">
        <v>151</v>
      </c>
      <c r="AY340" s="15" t="s">
        <v>173</v>
      </c>
      <c r="BE340" s="196">
        <f>IF(N340="základná",J340,0)</f>
        <v>0</v>
      </c>
      <c r="BF340" s="196">
        <f>IF(N340="znížená",J340,0)</f>
        <v>0</v>
      </c>
      <c r="BG340" s="196">
        <f>IF(N340="zákl. prenesená",J340,0)</f>
        <v>0</v>
      </c>
      <c r="BH340" s="196">
        <f>IF(N340="zníž. prenesená",J340,0)</f>
        <v>0</v>
      </c>
      <c r="BI340" s="196">
        <f>IF(N340="nulová",J340,0)</f>
        <v>0</v>
      </c>
      <c r="BJ340" s="15" t="s">
        <v>151</v>
      </c>
      <c r="BK340" s="197">
        <f>ROUND(I340*H340,3)</f>
        <v>0</v>
      </c>
      <c r="BL340" s="15" t="s">
        <v>240</v>
      </c>
      <c r="BM340" s="195" t="s">
        <v>820</v>
      </c>
    </row>
    <row r="341" s="2" customFormat="1" ht="24.15" customHeight="1">
      <c r="A341" s="34"/>
      <c r="B341" s="148"/>
      <c r="C341" s="198" t="s">
        <v>821</v>
      </c>
      <c r="D341" s="198" t="s">
        <v>197</v>
      </c>
      <c r="E341" s="199" t="s">
        <v>822</v>
      </c>
      <c r="F341" s="200" t="s">
        <v>823</v>
      </c>
      <c r="G341" s="201" t="s">
        <v>222</v>
      </c>
      <c r="H341" s="202">
        <v>1</v>
      </c>
      <c r="I341" s="203"/>
      <c r="J341" s="202">
        <f>ROUND(I341*H341,3)</f>
        <v>0</v>
      </c>
      <c r="K341" s="204"/>
      <c r="L341" s="205"/>
      <c r="M341" s="206" t="s">
        <v>1</v>
      </c>
      <c r="N341" s="207" t="s">
        <v>40</v>
      </c>
      <c r="O341" s="73"/>
      <c r="P341" s="193">
        <f>O341*H341</f>
        <v>0</v>
      </c>
      <c r="Q341" s="193">
        <v>0</v>
      </c>
      <c r="R341" s="193">
        <f>Q341*H341</f>
        <v>0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307</v>
      </c>
      <c r="AT341" s="195" t="s">
        <v>197</v>
      </c>
      <c r="AU341" s="195" t="s">
        <v>151</v>
      </c>
      <c r="AY341" s="15" t="s">
        <v>173</v>
      </c>
      <c r="BE341" s="196">
        <f>IF(N341="základná",J341,0)</f>
        <v>0</v>
      </c>
      <c r="BF341" s="196">
        <f>IF(N341="znížená",J341,0)</f>
        <v>0</v>
      </c>
      <c r="BG341" s="196">
        <f>IF(N341="zákl. prenesená",J341,0)</f>
        <v>0</v>
      </c>
      <c r="BH341" s="196">
        <f>IF(N341="zníž. prenesená",J341,0)</f>
        <v>0</v>
      </c>
      <c r="BI341" s="196">
        <f>IF(N341="nulová",J341,0)</f>
        <v>0</v>
      </c>
      <c r="BJ341" s="15" t="s">
        <v>151</v>
      </c>
      <c r="BK341" s="197">
        <f>ROUND(I341*H341,3)</f>
        <v>0</v>
      </c>
      <c r="BL341" s="15" t="s">
        <v>240</v>
      </c>
      <c r="BM341" s="195" t="s">
        <v>824</v>
      </c>
    </row>
    <row r="342" s="2" customFormat="1" ht="24.15" customHeight="1">
      <c r="A342" s="34"/>
      <c r="B342" s="148"/>
      <c r="C342" s="184" t="s">
        <v>825</v>
      </c>
      <c r="D342" s="184" t="s">
        <v>175</v>
      </c>
      <c r="E342" s="185" t="s">
        <v>826</v>
      </c>
      <c r="F342" s="186" t="s">
        <v>827</v>
      </c>
      <c r="G342" s="187" t="s">
        <v>733</v>
      </c>
      <c r="H342" s="188">
        <v>3</v>
      </c>
      <c r="I342" s="189"/>
      <c r="J342" s="188">
        <f>ROUND(I342*H342,3)</f>
        <v>0</v>
      </c>
      <c r="K342" s="190"/>
      <c r="L342" s="35"/>
      <c r="M342" s="191" t="s">
        <v>1</v>
      </c>
      <c r="N342" s="192" t="s">
        <v>40</v>
      </c>
      <c r="O342" s="73"/>
      <c r="P342" s="193">
        <f>O342*H342</f>
        <v>0</v>
      </c>
      <c r="Q342" s="193">
        <v>0</v>
      </c>
      <c r="R342" s="193">
        <f>Q342*H342</f>
        <v>0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240</v>
      </c>
      <c r="AT342" s="195" t="s">
        <v>175</v>
      </c>
      <c r="AU342" s="195" t="s">
        <v>151</v>
      </c>
      <c r="AY342" s="15" t="s">
        <v>173</v>
      </c>
      <c r="BE342" s="196">
        <f>IF(N342="základná",J342,0)</f>
        <v>0</v>
      </c>
      <c r="BF342" s="196">
        <f>IF(N342="znížená",J342,0)</f>
        <v>0</v>
      </c>
      <c r="BG342" s="196">
        <f>IF(N342="zákl. prenesená",J342,0)</f>
        <v>0</v>
      </c>
      <c r="BH342" s="196">
        <f>IF(N342="zníž. prenesená",J342,0)</f>
        <v>0</v>
      </c>
      <c r="BI342" s="196">
        <f>IF(N342="nulová",J342,0)</f>
        <v>0</v>
      </c>
      <c r="BJ342" s="15" t="s">
        <v>151</v>
      </c>
      <c r="BK342" s="197">
        <f>ROUND(I342*H342,3)</f>
        <v>0</v>
      </c>
      <c r="BL342" s="15" t="s">
        <v>240</v>
      </c>
      <c r="BM342" s="195" t="s">
        <v>828</v>
      </c>
    </row>
    <row r="343" s="2" customFormat="1" ht="24.15" customHeight="1">
      <c r="A343" s="34"/>
      <c r="B343" s="148"/>
      <c r="C343" s="198" t="s">
        <v>829</v>
      </c>
      <c r="D343" s="198" t="s">
        <v>197</v>
      </c>
      <c r="E343" s="199" t="s">
        <v>830</v>
      </c>
      <c r="F343" s="200" t="s">
        <v>831</v>
      </c>
      <c r="G343" s="201" t="s">
        <v>222</v>
      </c>
      <c r="H343" s="202">
        <v>3</v>
      </c>
      <c r="I343" s="203"/>
      <c r="J343" s="202">
        <f>ROUND(I343*H343,3)</f>
        <v>0</v>
      </c>
      <c r="K343" s="204"/>
      <c r="L343" s="205"/>
      <c r="M343" s="206" t="s">
        <v>1</v>
      </c>
      <c r="N343" s="207" t="s">
        <v>40</v>
      </c>
      <c r="O343" s="73"/>
      <c r="P343" s="193">
        <f>O343*H343</f>
        <v>0</v>
      </c>
      <c r="Q343" s="193">
        <v>0</v>
      </c>
      <c r="R343" s="193">
        <f>Q343*H343</f>
        <v>0</v>
      </c>
      <c r="S343" s="193">
        <v>0</v>
      </c>
      <c r="T343" s="194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5" t="s">
        <v>307</v>
      </c>
      <c r="AT343" s="195" t="s">
        <v>197</v>
      </c>
      <c r="AU343" s="195" t="s">
        <v>151</v>
      </c>
      <c r="AY343" s="15" t="s">
        <v>173</v>
      </c>
      <c r="BE343" s="196">
        <f>IF(N343="základná",J343,0)</f>
        <v>0</v>
      </c>
      <c r="BF343" s="196">
        <f>IF(N343="znížená",J343,0)</f>
        <v>0</v>
      </c>
      <c r="BG343" s="196">
        <f>IF(N343="zákl. prenesená",J343,0)</f>
        <v>0</v>
      </c>
      <c r="BH343" s="196">
        <f>IF(N343="zníž. prenesená",J343,0)</f>
        <v>0</v>
      </c>
      <c r="BI343" s="196">
        <f>IF(N343="nulová",J343,0)</f>
        <v>0</v>
      </c>
      <c r="BJ343" s="15" t="s">
        <v>151</v>
      </c>
      <c r="BK343" s="197">
        <f>ROUND(I343*H343,3)</f>
        <v>0</v>
      </c>
      <c r="BL343" s="15" t="s">
        <v>240</v>
      </c>
      <c r="BM343" s="195" t="s">
        <v>832</v>
      </c>
    </row>
    <row r="344" s="2" customFormat="1" ht="14.4" customHeight="1">
      <c r="A344" s="34"/>
      <c r="B344" s="148"/>
      <c r="C344" s="184" t="s">
        <v>833</v>
      </c>
      <c r="D344" s="184" t="s">
        <v>175</v>
      </c>
      <c r="E344" s="185" t="s">
        <v>834</v>
      </c>
      <c r="F344" s="186" t="s">
        <v>835</v>
      </c>
      <c r="G344" s="187" t="s">
        <v>733</v>
      </c>
      <c r="H344" s="188">
        <v>32</v>
      </c>
      <c r="I344" s="189"/>
      <c r="J344" s="188">
        <f>ROUND(I344*H344,3)</f>
        <v>0</v>
      </c>
      <c r="K344" s="190"/>
      <c r="L344" s="35"/>
      <c r="M344" s="191" t="s">
        <v>1</v>
      </c>
      <c r="N344" s="192" t="s">
        <v>40</v>
      </c>
      <c r="O344" s="73"/>
      <c r="P344" s="193">
        <f>O344*H344</f>
        <v>0</v>
      </c>
      <c r="Q344" s="193">
        <v>0</v>
      </c>
      <c r="R344" s="193">
        <f>Q344*H344</f>
        <v>0</v>
      </c>
      <c r="S344" s="193">
        <v>0</v>
      </c>
      <c r="T344" s="194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5" t="s">
        <v>240</v>
      </c>
      <c r="AT344" s="195" t="s">
        <v>175</v>
      </c>
      <c r="AU344" s="195" t="s">
        <v>151</v>
      </c>
      <c r="AY344" s="15" t="s">
        <v>173</v>
      </c>
      <c r="BE344" s="196">
        <f>IF(N344="základná",J344,0)</f>
        <v>0</v>
      </c>
      <c r="BF344" s="196">
        <f>IF(N344="znížená",J344,0)</f>
        <v>0</v>
      </c>
      <c r="BG344" s="196">
        <f>IF(N344="zákl. prenesená",J344,0)</f>
        <v>0</v>
      </c>
      <c r="BH344" s="196">
        <f>IF(N344="zníž. prenesená",J344,0)</f>
        <v>0</v>
      </c>
      <c r="BI344" s="196">
        <f>IF(N344="nulová",J344,0)</f>
        <v>0</v>
      </c>
      <c r="BJ344" s="15" t="s">
        <v>151</v>
      </c>
      <c r="BK344" s="197">
        <f>ROUND(I344*H344,3)</f>
        <v>0</v>
      </c>
      <c r="BL344" s="15" t="s">
        <v>240</v>
      </c>
      <c r="BM344" s="195" t="s">
        <v>836</v>
      </c>
    </row>
    <row r="345" s="2" customFormat="1" ht="24.15" customHeight="1">
      <c r="A345" s="34"/>
      <c r="B345" s="148"/>
      <c r="C345" s="198" t="s">
        <v>837</v>
      </c>
      <c r="D345" s="198" t="s">
        <v>197</v>
      </c>
      <c r="E345" s="199" t="s">
        <v>838</v>
      </c>
      <c r="F345" s="200" t="s">
        <v>839</v>
      </c>
      <c r="G345" s="201" t="s">
        <v>222</v>
      </c>
      <c r="H345" s="202">
        <v>32</v>
      </c>
      <c r="I345" s="203"/>
      <c r="J345" s="202">
        <f>ROUND(I345*H345,3)</f>
        <v>0</v>
      </c>
      <c r="K345" s="204"/>
      <c r="L345" s="205"/>
      <c r="M345" s="206" t="s">
        <v>1</v>
      </c>
      <c r="N345" s="207" t="s">
        <v>40</v>
      </c>
      <c r="O345" s="73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307</v>
      </c>
      <c r="AT345" s="195" t="s">
        <v>197</v>
      </c>
      <c r="AU345" s="195" t="s">
        <v>151</v>
      </c>
      <c r="AY345" s="15" t="s">
        <v>173</v>
      </c>
      <c r="BE345" s="196">
        <f>IF(N345="základná",J345,0)</f>
        <v>0</v>
      </c>
      <c r="BF345" s="196">
        <f>IF(N345="znížená",J345,0)</f>
        <v>0</v>
      </c>
      <c r="BG345" s="196">
        <f>IF(N345="zákl. prenesená",J345,0)</f>
        <v>0</v>
      </c>
      <c r="BH345" s="196">
        <f>IF(N345="zníž. prenesená",J345,0)</f>
        <v>0</v>
      </c>
      <c r="BI345" s="196">
        <f>IF(N345="nulová",J345,0)</f>
        <v>0</v>
      </c>
      <c r="BJ345" s="15" t="s">
        <v>151</v>
      </c>
      <c r="BK345" s="197">
        <f>ROUND(I345*H345,3)</f>
        <v>0</v>
      </c>
      <c r="BL345" s="15" t="s">
        <v>240</v>
      </c>
      <c r="BM345" s="195" t="s">
        <v>840</v>
      </c>
    </row>
    <row r="346" s="2" customFormat="1" ht="24.15" customHeight="1">
      <c r="A346" s="34"/>
      <c r="B346" s="148"/>
      <c r="C346" s="184" t="s">
        <v>841</v>
      </c>
      <c r="D346" s="184" t="s">
        <v>175</v>
      </c>
      <c r="E346" s="185" t="s">
        <v>842</v>
      </c>
      <c r="F346" s="186" t="s">
        <v>843</v>
      </c>
      <c r="G346" s="187" t="s">
        <v>222</v>
      </c>
      <c r="H346" s="188">
        <v>5</v>
      </c>
      <c r="I346" s="189"/>
      <c r="J346" s="188">
        <f>ROUND(I346*H346,3)</f>
        <v>0</v>
      </c>
      <c r="K346" s="190"/>
      <c r="L346" s="35"/>
      <c r="M346" s="191" t="s">
        <v>1</v>
      </c>
      <c r="N346" s="192" t="s">
        <v>40</v>
      </c>
      <c r="O346" s="73"/>
      <c r="P346" s="193">
        <f>O346*H346</f>
        <v>0</v>
      </c>
      <c r="Q346" s="193">
        <v>0</v>
      </c>
      <c r="R346" s="193">
        <f>Q346*H346</f>
        <v>0</v>
      </c>
      <c r="S346" s="193">
        <v>0</v>
      </c>
      <c r="T346" s="194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5" t="s">
        <v>240</v>
      </c>
      <c r="AT346" s="195" t="s">
        <v>175</v>
      </c>
      <c r="AU346" s="195" t="s">
        <v>151</v>
      </c>
      <c r="AY346" s="15" t="s">
        <v>173</v>
      </c>
      <c r="BE346" s="196">
        <f>IF(N346="základná",J346,0)</f>
        <v>0</v>
      </c>
      <c r="BF346" s="196">
        <f>IF(N346="znížená",J346,0)</f>
        <v>0</v>
      </c>
      <c r="BG346" s="196">
        <f>IF(N346="zákl. prenesená",J346,0)</f>
        <v>0</v>
      </c>
      <c r="BH346" s="196">
        <f>IF(N346="zníž. prenesená",J346,0)</f>
        <v>0</v>
      </c>
      <c r="BI346" s="196">
        <f>IF(N346="nulová",J346,0)</f>
        <v>0</v>
      </c>
      <c r="BJ346" s="15" t="s">
        <v>151</v>
      </c>
      <c r="BK346" s="197">
        <f>ROUND(I346*H346,3)</f>
        <v>0</v>
      </c>
      <c r="BL346" s="15" t="s">
        <v>240</v>
      </c>
      <c r="BM346" s="195" t="s">
        <v>844</v>
      </c>
    </row>
    <row r="347" s="2" customFormat="1" ht="24.15" customHeight="1">
      <c r="A347" s="34"/>
      <c r="B347" s="148"/>
      <c r="C347" s="198" t="s">
        <v>845</v>
      </c>
      <c r="D347" s="198" t="s">
        <v>197</v>
      </c>
      <c r="E347" s="199" t="s">
        <v>846</v>
      </c>
      <c r="F347" s="200" t="s">
        <v>847</v>
      </c>
      <c r="G347" s="201" t="s">
        <v>222</v>
      </c>
      <c r="H347" s="202">
        <v>5</v>
      </c>
      <c r="I347" s="203"/>
      <c r="J347" s="202">
        <f>ROUND(I347*H347,3)</f>
        <v>0</v>
      </c>
      <c r="K347" s="204"/>
      <c r="L347" s="205"/>
      <c r="M347" s="206" t="s">
        <v>1</v>
      </c>
      <c r="N347" s="207" t="s">
        <v>40</v>
      </c>
      <c r="O347" s="73"/>
      <c r="P347" s="193">
        <f>O347*H347</f>
        <v>0</v>
      </c>
      <c r="Q347" s="193">
        <v>0</v>
      </c>
      <c r="R347" s="193">
        <f>Q347*H347</f>
        <v>0</v>
      </c>
      <c r="S347" s="193">
        <v>0</v>
      </c>
      <c r="T347" s="19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5" t="s">
        <v>307</v>
      </c>
      <c r="AT347" s="195" t="s">
        <v>197</v>
      </c>
      <c r="AU347" s="195" t="s">
        <v>151</v>
      </c>
      <c r="AY347" s="15" t="s">
        <v>173</v>
      </c>
      <c r="BE347" s="196">
        <f>IF(N347="základná",J347,0)</f>
        <v>0</v>
      </c>
      <c r="BF347" s="196">
        <f>IF(N347="znížená",J347,0)</f>
        <v>0</v>
      </c>
      <c r="BG347" s="196">
        <f>IF(N347="zákl. prenesená",J347,0)</f>
        <v>0</v>
      </c>
      <c r="BH347" s="196">
        <f>IF(N347="zníž. prenesená",J347,0)</f>
        <v>0</v>
      </c>
      <c r="BI347" s="196">
        <f>IF(N347="nulová",J347,0)</f>
        <v>0</v>
      </c>
      <c r="BJ347" s="15" t="s">
        <v>151</v>
      </c>
      <c r="BK347" s="197">
        <f>ROUND(I347*H347,3)</f>
        <v>0</v>
      </c>
      <c r="BL347" s="15" t="s">
        <v>240</v>
      </c>
      <c r="BM347" s="195" t="s">
        <v>848</v>
      </c>
    </row>
    <row r="348" s="2" customFormat="1" ht="24.15" customHeight="1">
      <c r="A348" s="34"/>
      <c r="B348" s="148"/>
      <c r="C348" s="184" t="s">
        <v>849</v>
      </c>
      <c r="D348" s="184" t="s">
        <v>175</v>
      </c>
      <c r="E348" s="185" t="s">
        <v>850</v>
      </c>
      <c r="F348" s="186" t="s">
        <v>851</v>
      </c>
      <c r="G348" s="187" t="s">
        <v>222</v>
      </c>
      <c r="H348" s="188">
        <v>15</v>
      </c>
      <c r="I348" s="189"/>
      <c r="J348" s="188">
        <f>ROUND(I348*H348,3)</f>
        <v>0</v>
      </c>
      <c r="K348" s="190"/>
      <c r="L348" s="35"/>
      <c r="M348" s="191" t="s">
        <v>1</v>
      </c>
      <c r="N348" s="192" t="s">
        <v>40</v>
      </c>
      <c r="O348" s="73"/>
      <c r="P348" s="193">
        <f>O348*H348</f>
        <v>0</v>
      </c>
      <c r="Q348" s="193">
        <v>0</v>
      </c>
      <c r="R348" s="193">
        <f>Q348*H348</f>
        <v>0</v>
      </c>
      <c r="S348" s="193">
        <v>0</v>
      </c>
      <c r="T348" s="194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5" t="s">
        <v>240</v>
      </c>
      <c r="AT348" s="195" t="s">
        <v>175</v>
      </c>
      <c r="AU348" s="195" t="s">
        <v>151</v>
      </c>
      <c r="AY348" s="15" t="s">
        <v>173</v>
      </c>
      <c r="BE348" s="196">
        <f>IF(N348="základná",J348,0)</f>
        <v>0</v>
      </c>
      <c r="BF348" s="196">
        <f>IF(N348="znížená",J348,0)</f>
        <v>0</v>
      </c>
      <c r="BG348" s="196">
        <f>IF(N348="zákl. prenesená",J348,0)</f>
        <v>0</v>
      </c>
      <c r="BH348" s="196">
        <f>IF(N348="zníž. prenesená",J348,0)</f>
        <v>0</v>
      </c>
      <c r="BI348" s="196">
        <f>IF(N348="nulová",J348,0)</f>
        <v>0</v>
      </c>
      <c r="BJ348" s="15" t="s">
        <v>151</v>
      </c>
      <c r="BK348" s="197">
        <f>ROUND(I348*H348,3)</f>
        <v>0</v>
      </c>
      <c r="BL348" s="15" t="s">
        <v>240</v>
      </c>
      <c r="BM348" s="195" t="s">
        <v>852</v>
      </c>
    </row>
    <row r="349" s="2" customFormat="1" ht="24.15" customHeight="1">
      <c r="A349" s="34"/>
      <c r="B349" s="148"/>
      <c r="C349" s="198" t="s">
        <v>853</v>
      </c>
      <c r="D349" s="198" t="s">
        <v>197</v>
      </c>
      <c r="E349" s="199" t="s">
        <v>854</v>
      </c>
      <c r="F349" s="200" t="s">
        <v>855</v>
      </c>
      <c r="G349" s="201" t="s">
        <v>222</v>
      </c>
      <c r="H349" s="202">
        <v>10</v>
      </c>
      <c r="I349" s="203"/>
      <c r="J349" s="202">
        <f>ROUND(I349*H349,3)</f>
        <v>0</v>
      </c>
      <c r="K349" s="204"/>
      <c r="L349" s="205"/>
      <c r="M349" s="206" t="s">
        <v>1</v>
      </c>
      <c r="N349" s="207" t="s">
        <v>40</v>
      </c>
      <c r="O349" s="73"/>
      <c r="P349" s="193">
        <f>O349*H349</f>
        <v>0</v>
      </c>
      <c r="Q349" s="193">
        <v>0</v>
      </c>
      <c r="R349" s="193">
        <f>Q349*H349</f>
        <v>0</v>
      </c>
      <c r="S349" s="193">
        <v>0</v>
      </c>
      <c r="T349" s="19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5" t="s">
        <v>307</v>
      </c>
      <c r="AT349" s="195" t="s">
        <v>197</v>
      </c>
      <c r="AU349" s="195" t="s">
        <v>151</v>
      </c>
      <c r="AY349" s="15" t="s">
        <v>173</v>
      </c>
      <c r="BE349" s="196">
        <f>IF(N349="základná",J349,0)</f>
        <v>0</v>
      </c>
      <c r="BF349" s="196">
        <f>IF(N349="znížená",J349,0)</f>
        <v>0</v>
      </c>
      <c r="BG349" s="196">
        <f>IF(N349="zákl. prenesená",J349,0)</f>
        <v>0</v>
      </c>
      <c r="BH349" s="196">
        <f>IF(N349="zníž. prenesená",J349,0)</f>
        <v>0</v>
      </c>
      <c r="BI349" s="196">
        <f>IF(N349="nulová",J349,0)</f>
        <v>0</v>
      </c>
      <c r="BJ349" s="15" t="s">
        <v>151</v>
      </c>
      <c r="BK349" s="197">
        <f>ROUND(I349*H349,3)</f>
        <v>0</v>
      </c>
      <c r="BL349" s="15" t="s">
        <v>240</v>
      </c>
      <c r="BM349" s="195" t="s">
        <v>856</v>
      </c>
    </row>
    <row r="350" s="2" customFormat="1" ht="14.4" customHeight="1">
      <c r="A350" s="34"/>
      <c r="B350" s="148"/>
      <c r="C350" s="198" t="s">
        <v>857</v>
      </c>
      <c r="D350" s="198" t="s">
        <v>197</v>
      </c>
      <c r="E350" s="199" t="s">
        <v>858</v>
      </c>
      <c r="F350" s="200" t="s">
        <v>859</v>
      </c>
      <c r="G350" s="201" t="s">
        <v>222</v>
      </c>
      <c r="H350" s="202">
        <v>5</v>
      </c>
      <c r="I350" s="203"/>
      <c r="J350" s="202">
        <f>ROUND(I350*H350,3)</f>
        <v>0</v>
      </c>
      <c r="K350" s="204"/>
      <c r="L350" s="205"/>
      <c r="M350" s="206" t="s">
        <v>1</v>
      </c>
      <c r="N350" s="207" t="s">
        <v>40</v>
      </c>
      <c r="O350" s="73"/>
      <c r="P350" s="193">
        <f>O350*H350</f>
        <v>0</v>
      </c>
      <c r="Q350" s="193">
        <v>0</v>
      </c>
      <c r="R350" s="193">
        <f>Q350*H350</f>
        <v>0</v>
      </c>
      <c r="S350" s="193">
        <v>0</v>
      </c>
      <c r="T350" s="194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5" t="s">
        <v>307</v>
      </c>
      <c r="AT350" s="195" t="s">
        <v>197</v>
      </c>
      <c r="AU350" s="195" t="s">
        <v>151</v>
      </c>
      <c r="AY350" s="15" t="s">
        <v>173</v>
      </c>
      <c r="BE350" s="196">
        <f>IF(N350="základná",J350,0)</f>
        <v>0</v>
      </c>
      <c r="BF350" s="196">
        <f>IF(N350="znížená",J350,0)</f>
        <v>0</v>
      </c>
      <c r="BG350" s="196">
        <f>IF(N350="zákl. prenesená",J350,0)</f>
        <v>0</v>
      </c>
      <c r="BH350" s="196">
        <f>IF(N350="zníž. prenesená",J350,0)</f>
        <v>0</v>
      </c>
      <c r="BI350" s="196">
        <f>IF(N350="nulová",J350,0)</f>
        <v>0</v>
      </c>
      <c r="BJ350" s="15" t="s">
        <v>151</v>
      </c>
      <c r="BK350" s="197">
        <f>ROUND(I350*H350,3)</f>
        <v>0</v>
      </c>
      <c r="BL350" s="15" t="s">
        <v>240</v>
      </c>
      <c r="BM350" s="195" t="s">
        <v>860</v>
      </c>
    </row>
    <row r="351" s="2" customFormat="1" ht="14.4" customHeight="1">
      <c r="A351" s="34"/>
      <c r="B351" s="148"/>
      <c r="C351" s="184" t="s">
        <v>861</v>
      </c>
      <c r="D351" s="184" t="s">
        <v>175</v>
      </c>
      <c r="E351" s="185" t="s">
        <v>862</v>
      </c>
      <c r="F351" s="186" t="s">
        <v>863</v>
      </c>
      <c r="G351" s="187" t="s">
        <v>222</v>
      </c>
      <c r="H351" s="188">
        <v>2</v>
      </c>
      <c r="I351" s="189"/>
      <c r="J351" s="188">
        <f>ROUND(I351*H351,3)</f>
        <v>0</v>
      </c>
      <c r="K351" s="190"/>
      <c r="L351" s="35"/>
      <c r="M351" s="191" t="s">
        <v>1</v>
      </c>
      <c r="N351" s="192" t="s">
        <v>40</v>
      </c>
      <c r="O351" s="73"/>
      <c r="P351" s="193">
        <f>O351*H351</f>
        <v>0</v>
      </c>
      <c r="Q351" s="193">
        <v>0</v>
      </c>
      <c r="R351" s="193">
        <f>Q351*H351</f>
        <v>0</v>
      </c>
      <c r="S351" s="193">
        <v>0</v>
      </c>
      <c r="T351" s="194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5" t="s">
        <v>240</v>
      </c>
      <c r="AT351" s="195" t="s">
        <v>175</v>
      </c>
      <c r="AU351" s="195" t="s">
        <v>151</v>
      </c>
      <c r="AY351" s="15" t="s">
        <v>173</v>
      </c>
      <c r="BE351" s="196">
        <f>IF(N351="základná",J351,0)</f>
        <v>0</v>
      </c>
      <c r="BF351" s="196">
        <f>IF(N351="znížená",J351,0)</f>
        <v>0</v>
      </c>
      <c r="BG351" s="196">
        <f>IF(N351="zákl. prenesená",J351,0)</f>
        <v>0</v>
      </c>
      <c r="BH351" s="196">
        <f>IF(N351="zníž. prenesená",J351,0)</f>
        <v>0</v>
      </c>
      <c r="BI351" s="196">
        <f>IF(N351="nulová",J351,0)</f>
        <v>0</v>
      </c>
      <c r="BJ351" s="15" t="s">
        <v>151</v>
      </c>
      <c r="BK351" s="197">
        <f>ROUND(I351*H351,3)</f>
        <v>0</v>
      </c>
      <c r="BL351" s="15" t="s">
        <v>240</v>
      </c>
      <c r="BM351" s="195" t="s">
        <v>864</v>
      </c>
    </row>
    <row r="352" s="2" customFormat="1" ht="14.4" customHeight="1">
      <c r="A352" s="34"/>
      <c r="B352" s="148"/>
      <c r="C352" s="198" t="s">
        <v>865</v>
      </c>
      <c r="D352" s="198" t="s">
        <v>197</v>
      </c>
      <c r="E352" s="199" t="s">
        <v>866</v>
      </c>
      <c r="F352" s="200" t="s">
        <v>867</v>
      </c>
      <c r="G352" s="201" t="s">
        <v>222</v>
      </c>
      <c r="H352" s="202">
        <v>2</v>
      </c>
      <c r="I352" s="203"/>
      <c r="J352" s="202">
        <f>ROUND(I352*H352,3)</f>
        <v>0</v>
      </c>
      <c r="K352" s="204"/>
      <c r="L352" s="205"/>
      <c r="M352" s="206" t="s">
        <v>1</v>
      </c>
      <c r="N352" s="207" t="s">
        <v>40</v>
      </c>
      <c r="O352" s="73"/>
      <c r="P352" s="193">
        <f>O352*H352</f>
        <v>0</v>
      </c>
      <c r="Q352" s="193">
        <v>0</v>
      </c>
      <c r="R352" s="193">
        <f>Q352*H352</f>
        <v>0</v>
      </c>
      <c r="S352" s="193">
        <v>0</v>
      </c>
      <c r="T352" s="194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5" t="s">
        <v>307</v>
      </c>
      <c r="AT352" s="195" t="s">
        <v>197</v>
      </c>
      <c r="AU352" s="195" t="s">
        <v>151</v>
      </c>
      <c r="AY352" s="15" t="s">
        <v>173</v>
      </c>
      <c r="BE352" s="196">
        <f>IF(N352="základná",J352,0)</f>
        <v>0</v>
      </c>
      <c r="BF352" s="196">
        <f>IF(N352="znížená",J352,0)</f>
        <v>0</v>
      </c>
      <c r="BG352" s="196">
        <f>IF(N352="zákl. prenesená",J352,0)</f>
        <v>0</v>
      </c>
      <c r="BH352" s="196">
        <f>IF(N352="zníž. prenesená",J352,0)</f>
        <v>0</v>
      </c>
      <c r="BI352" s="196">
        <f>IF(N352="nulová",J352,0)</f>
        <v>0</v>
      </c>
      <c r="BJ352" s="15" t="s">
        <v>151</v>
      </c>
      <c r="BK352" s="197">
        <f>ROUND(I352*H352,3)</f>
        <v>0</v>
      </c>
      <c r="BL352" s="15" t="s">
        <v>240</v>
      </c>
      <c r="BM352" s="195" t="s">
        <v>868</v>
      </c>
    </row>
    <row r="353" s="2" customFormat="1" ht="24.15" customHeight="1">
      <c r="A353" s="34"/>
      <c r="B353" s="148"/>
      <c r="C353" s="184" t="s">
        <v>869</v>
      </c>
      <c r="D353" s="184" t="s">
        <v>175</v>
      </c>
      <c r="E353" s="185" t="s">
        <v>870</v>
      </c>
      <c r="F353" s="186" t="s">
        <v>871</v>
      </c>
      <c r="G353" s="187" t="s">
        <v>222</v>
      </c>
      <c r="H353" s="188">
        <v>2</v>
      </c>
      <c r="I353" s="189"/>
      <c r="J353" s="188">
        <f>ROUND(I353*H353,3)</f>
        <v>0</v>
      </c>
      <c r="K353" s="190"/>
      <c r="L353" s="35"/>
      <c r="M353" s="191" t="s">
        <v>1</v>
      </c>
      <c r="N353" s="192" t="s">
        <v>40</v>
      </c>
      <c r="O353" s="73"/>
      <c r="P353" s="193">
        <f>O353*H353</f>
        <v>0</v>
      </c>
      <c r="Q353" s="193">
        <v>0</v>
      </c>
      <c r="R353" s="193">
        <f>Q353*H353</f>
        <v>0</v>
      </c>
      <c r="S353" s="193">
        <v>0</v>
      </c>
      <c r="T353" s="19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5" t="s">
        <v>240</v>
      </c>
      <c r="AT353" s="195" t="s">
        <v>175</v>
      </c>
      <c r="AU353" s="195" t="s">
        <v>151</v>
      </c>
      <c r="AY353" s="15" t="s">
        <v>173</v>
      </c>
      <c r="BE353" s="196">
        <f>IF(N353="základná",J353,0)</f>
        <v>0</v>
      </c>
      <c r="BF353" s="196">
        <f>IF(N353="znížená",J353,0)</f>
        <v>0</v>
      </c>
      <c r="BG353" s="196">
        <f>IF(N353="zákl. prenesená",J353,0)</f>
        <v>0</v>
      </c>
      <c r="BH353" s="196">
        <f>IF(N353="zníž. prenesená",J353,0)</f>
        <v>0</v>
      </c>
      <c r="BI353" s="196">
        <f>IF(N353="nulová",J353,0)</f>
        <v>0</v>
      </c>
      <c r="BJ353" s="15" t="s">
        <v>151</v>
      </c>
      <c r="BK353" s="197">
        <f>ROUND(I353*H353,3)</f>
        <v>0</v>
      </c>
      <c r="BL353" s="15" t="s">
        <v>240</v>
      </c>
      <c r="BM353" s="195" t="s">
        <v>872</v>
      </c>
    </row>
    <row r="354" s="2" customFormat="1" ht="14.4" customHeight="1">
      <c r="A354" s="34"/>
      <c r="B354" s="148"/>
      <c r="C354" s="198" t="s">
        <v>873</v>
      </c>
      <c r="D354" s="198" t="s">
        <v>197</v>
      </c>
      <c r="E354" s="199" t="s">
        <v>874</v>
      </c>
      <c r="F354" s="200" t="s">
        <v>875</v>
      </c>
      <c r="G354" s="201" t="s">
        <v>222</v>
      </c>
      <c r="H354" s="202">
        <v>2</v>
      </c>
      <c r="I354" s="203"/>
      <c r="J354" s="202">
        <f>ROUND(I354*H354,3)</f>
        <v>0</v>
      </c>
      <c r="K354" s="204"/>
      <c r="L354" s="205"/>
      <c r="M354" s="206" t="s">
        <v>1</v>
      </c>
      <c r="N354" s="207" t="s">
        <v>40</v>
      </c>
      <c r="O354" s="73"/>
      <c r="P354" s="193">
        <f>O354*H354</f>
        <v>0</v>
      </c>
      <c r="Q354" s="193">
        <v>0</v>
      </c>
      <c r="R354" s="193">
        <f>Q354*H354</f>
        <v>0</v>
      </c>
      <c r="S354" s="193">
        <v>0</v>
      </c>
      <c r="T354" s="194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5" t="s">
        <v>307</v>
      </c>
      <c r="AT354" s="195" t="s">
        <v>197</v>
      </c>
      <c r="AU354" s="195" t="s">
        <v>151</v>
      </c>
      <c r="AY354" s="15" t="s">
        <v>173</v>
      </c>
      <c r="BE354" s="196">
        <f>IF(N354="základná",J354,0)</f>
        <v>0</v>
      </c>
      <c r="BF354" s="196">
        <f>IF(N354="znížená",J354,0)</f>
        <v>0</v>
      </c>
      <c r="BG354" s="196">
        <f>IF(N354="zákl. prenesená",J354,0)</f>
        <v>0</v>
      </c>
      <c r="BH354" s="196">
        <f>IF(N354="zníž. prenesená",J354,0)</f>
        <v>0</v>
      </c>
      <c r="BI354" s="196">
        <f>IF(N354="nulová",J354,0)</f>
        <v>0</v>
      </c>
      <c r="BJ354" s="15" t="s">
        <v>151</v>
      </c>
      <c r="BK354" s="197">
        <f>ROUND(I354*H354,3)</f>
        <v>0</v>
      </c>
      <c r="BL354" s="15" t="s">
        <v>240</v>
      </c>
      <c r="BM354" s="195" t="s">
        <v>876</v>
      </c>
    </row>
    <row r="355" s="2" customFormat="1" ht="24.15" customHeight="1">
      <c r="A355" s="34"/>
      <c r="B355" s="148"/>
      <c r="C355" s="184" t="s">
        <v>877</v>
      </c>
      <c r="D355" s="184" t="s">
        <v>175</v>
      </c>
      <c r="E355" s="185" t="s">
        <v>878</v>
      </c>
      <c r="F355" s="186" t="s">
        <v>879</v>
      </c>
      <c r="G355" s="187" t="s">
        <v>222</v>
      </c>
      <c r="H355" s="188">
        <v>15</v>
      </c>
      <c r="I355" s="189"/>
      <c r="J355" s="188">
        <f>ROUND(I355*H355,3)</f>
        <v>0</v>
      </c>
      <c r="K355" s="190"/>
      <c r="L355" s="35"/>
      <c r="M355" s="191" t="s">
        <v>1</v>
      </c>
      <c r="N355" s="192" t="s">
        <v>40</v>
      </c>
      <c r="O355" s="73"/>
      <c r="P355" s="193">
        <f>O355*H355</f>
        <v>0</v>
      </c>
      <c r="Q355" s="193">
        <v>0</v>
      </c>
      <c r="R355" s="193">
        <f>Q355*H355</f>
        <v>0</v>
      </c>
      <c r="S355" s="193">
        <v>0</v>
      </c>
      <c r="T355" s="194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5" t="s">
        <v>240</v>
      </c>
      <c r="AT355" s="195" t="s">
        <v>175</v>
      </c>
      <c r="AU355" s="195" t="s">
        <v>151</v>
      </c>
      <c r="AY355" s="15" t="s">
        <v>173</v>
      </c>
      <c r="BE355" s="196">
        <f>IF(N355="základná",J355,0)</f>
        <v>0</v>
      </c>
      <c r="BF355" s="196">
        <f>IF(N355="znížená",J355,0)</f>
        <v>0</v>
      </c>
      <c r="BG355" s="196">
        <f>IF(N355="zákl. prenesená",J355,0)</f>
        <v>0</v>
      </c>
      <c r="BH355" s="196">
        <f>IF(N355="zníž. prenesená",J355,0)</f>
        <v>0</v>
      </c>
      <c r="BI355" s="196">
        <f>IF(N355="nulová",J355,0)</f>
        <v>0</v>
      </c>
      <c r="BJ355" s="15" t="s">
        <v>151</v>
      </c>
      <c r="BK355" s="197">
        <f>ROUND(I355*H355,3)</f>
        <v>0</v>
      </c>
      <c r="BL355" s="15" t="s">
        <v>240</v>
      </c>
      <c r="BM355" s="195" t="s">
        <v>880</v>
      </c>
    </row>
    <row r="356" s="2" customFormat="1" ht="14.4" customHeight="1">
      <c r="A356" s="34"/>
      <c r="B356" s="148"/>
      <c r="C356" s="198" t="s">
        <v>881</v>
      </c>
      <c r="D356" s="198" t="s">
        <v>197</v>
      </c>
      <c r="E356" s="199" t="s">
        <v>882</v>
      </c>
      <c r="F356" s="200" t="s">
        <v>883</v>
      </c>
      <c r="G356" s="201" t="s">
        <v>222</v>
      </c>
      <c r="H356" s="202">
        <v>15</v>
      </c>
      <c r="I356" s="203"/>
      <c r="J356" s="202">
        <f>ROUND(I356*H356,3)</f>
        <v>0</v>
      </c>
      <c r="K356" s="204"/>
      <c r="L356" s="205"/>
      <c r="M356" s="206" t="s">
        <v>1</v>
      </c>
      <c r="N356" s="207" t="s">
        <v>40</v>
      </c>
      <c r="O356" s="73"/>
      <c r="P356" s="193">
        <f>O356*H356</f>
        <v>0</v>
      </c>
      <c r="Q356" s="193">
        <v>0</v>
      </c>
      <c r="R356" s="193">
        <f>Q356*H356</f>
        <v>0</v>
      </c>
      <c r="S356" s="193">
        <v>0</v>
      </c>
      <c r="T356" s="194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307</v>
      </c>
      <c r="AT356" s="195" t="s">
        <v>197</v>
      </c>
      <c r="AU356" s="195" t="s">
        <v>151</v>
      </c>
      <c r="AY356" s="15" t="s">
        <v>173</v>
      </c>
      <c r="BE356" s="196">
        <f>IF(N356="základná",J356,0)</f>
        <v>0</v>
      </c>
      <c r="BF356" s="196">
        <f>IF(N356="znížená",J356,0)</f>
        <v>0</v>
      </c>
      <c r="BG356" s="196">
        <f>IF(N356="zákl. prenesená",J356,0)</f>
        <v>0</v>
      </c>
      <c r="BH356" s="196">
        <f>IF(N356="zníž. prenesená",J356,0)</f>
        <v>0</v>
      </c>
      <c r="BI356" s="196">
        <f>IF(N356="nulová",J356,0)</f>
        <v>0</v>
      </c>
      <c r="BJ356" s="15" t="s">
        <v>151</v>
      </c>
      <c r="BK356" s="197">
        <f>ROUND(I356*H356,3)</f>
        <v>0</v>
      </c>
      <c r="BL356" s="15" t="s">
        <v>240</v>
      </c>
      <c r="BM356" s="195" t="s">
        <v>884</v>
      </c>
    </row>
    <row r="357" s="2" customFormat="1" ht="24.15" customHeight="1">
      <c r="A357" s="34"/>
      <c r="B357" s="148"/>
      <c r="C357" s="184" t="s">
        <v>885</v>
      </c>
      <c r="D357" s="184" t="s">
        <v>175</v>
      </c>
      <c r="E357" s="185" t="s">
        <v>886</v>
      </c>
      <c r="F357" s="186" t="s">
        <v>887</v>
      </c>
      <c r="G357" s="187" t="s">
        <v>222</v>
      </c>
      <c r="H357" s="188">
        <v>1</v>
      </c>
      <c r="I357" s="189"/>
      <c r="J357" s="188">
        <f>ROUND(I357*H357,3)</f>
        <v>0</v>
      </c>
      <c r="K357" s="190"/>
      <c r="L357" s="35"/>
      <c r="M357" s="191" t="s">
        <v>1</v>
      </c>
      <c r="N357" s="192" t="s">
        <v>40</v>
      </c>
      <c r="O357" s="73"/>
      <c r="P357" s="193">
        <f>O357*H357</f>
        <v>0</v>
      </c>
      <c r="Q357" s="193">
        <v>0</v>
      </c>
      <c r="R357" s="193">
        <f>Q357*H357</f>
        <v>0</v>
      </c>
      <c r="S357" s="193">
        <v>0</v>
      </c>
      <c r="T357" s="194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240</v>
      </c>
      <c r="AT357" s="195" t="s">
        <v>175</v>
      </c>
      <c r="AU357" s="195" t="s">
        <v>151</v>
      </c>
      <c r="AY357" s="15" t="s">
        <v>173</v>
      </c>
      <c r="BE357" s="196">
        <f>IF(N357="základná",J357,0)</f>
        <v>0</v>
      </c>
      <c r="BF357" s="196">
        <f>IF(N357="znížená",J357,0)</f>
        <v>0</v>
      </c>
      <c r="BG357" s="196">
        <f>IF(N357="zákl. prenesená",J357,0)</f>
        <v>0</v>
      </c>
      <c r="BH357" s="196">
        <f>IF(N357="zníž. prenesená",J357,0)</f>
        <v>0</v>
      </c>
      <c r="BI357" s="196">
        <f>IF(N357="nulová",J357,0)</f>
        <v>0</v>
      </c>
      <c r="BJ357" s="15" t="s">
        <v>151</v>
      </c>
      <c r="BK357" s="197">
        <f>ROUND(I357*H357,3)</f>
        <v>0</v>
      </c>
      <c r="BL357" s="15" t="s">
        <v>240</v>
      </c>
      <c r="BM357" s="195" t="s">
        <v>888</v>
      </c>
    </row>
    <row r="358" s="2" customFormat="1" ht="14.4" customHeight="1">
      <c r="A358" s="34"/>
      <c r="B358" s="148"/>
      <c r="C358" s="198" t="s">
        <v>889</v>
      </c>
      <c r="D358" s="198" t="s">
        <v>197</v>
      </c>
      <c r="E358" s="199" t="s">
        <v>890</v>
      </c>
      <c r="F358" s="200" t="s">
        <v>891</v>
      </c>
      <c r="G358" s="201" t="s">
        <v>222</v>
      </c>
      <c r="H358" s="202">
        <v>1</v>
      </c>
      <c r="I358" s="203"/>
      <c r="J358" s="202">
        <f>ROUND(I358*H358,3)</f>
        <v>0</v>
      </c>
      <c r="K358" s="204"/>
      <c r="L358" s="205"/>
      <c r="M358" s="206" t="s">
        <v>1</v>
      </c>
      <c r="N358" s="207" t="s">
        <v>40</v>
      </c>
      <c r="O358" s="73"/>
      <c r="P358" s="193">
        <f>O358*H358</f>
        <v>0</v>
      </c>
      <c r="Q358" s="193">
        <v>0</v>
      </c>
      <c r="R358" s="193">
        <f>Q358*H358</f>
        <v>0</v>
      </c>
      <c r="S358" s="193">
        <v>0</v>
      </c>
      <c r="T358" s="194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5" t="s">
        <v>307</v>
      </c>
      <c r="AT358" s="195" t="s">
        <v>197</v>
      </c>
      <c r="AU358" s="195" t="s">
        <v>151</v>
      </c>
      <c r="AY358" s="15" t="s">
        <v>173</v>
      </c>
      <c r="BE358" s="196">
        <f>IF(N358="základná",J358,0)</f>
        <v>0</v>
      </c>
      <c r="BF358" s="196">
        <f>IF(N358="znížená",J358,0)</f>
        <v>0</v>
      </c>
      <c r="BG358" s="196">
        <f>IF(N358="zákl. prenesená",J358,0)</f>
        <v>0</v>
      </c>
      <c r="BH358" s="196">
        <f>IF(N358="zníž. prenesená",J358,0)</f>
        <v>0</v>
      </c>
      <c r="BI358" s="196">
        <f>IF(N358="nulová",J358,0)</f>
        <v>0</v>
      </c>
      <c r="BJ358" s="15" t="s">
        <v>151</v>
      </c>
      <c r="BK358" s="197">
        <f>ROUND(I358*H358,3)</f>
        <v>0</v>
      </c>
      <c r="BL358" s="15" t="s">
        <v>240</v>
      </c>
      <c r="BM358" s="195" t="s">
        <v>892</v>
      </c>
    </row>
    <row r="359" s="2" customFormat="1" ht="24.15" customHeight="1">
      <c r="A359" s="34"/>
      <c r="B359" s="148"/>
      <c r="C359" s="184" t="s">
        <v>893</v>
      </c>
      <c r="D359" s="184" t="s">
        <v>175</v>
      </c>
      <c r="E359" s="185" t="s">
        <v>894</v>
      </c>
      <c r="F359" s="186" t="s">
        <v>895</v>
      </c>
      <c r="G359" s="187" t="s">
        <v>222</v>
      </c>
      <c r="H359" s="188">
        <v>1</v>
      </c>
      <c r="I359" s="189"/>
      <c r="J359" s="188">
        <f>ROUND(I359*H359,3)</f>
        <v>0</v>
      </c>
      <c r="K359" s="190"/>
      <c r="L359" s="35"/>
      <c r="M359" s="191" t="s">
        <v>1</v>
      </c>
      <c r="N359" s="192" t="s">
        <v>40</v>
      </c>
      <c r="O359" s="73"/>
      <c r="P359" s="193">
        <f>O359*H359</f>
        <v>0</v>
      </c>
      <c r="Q359" s="193">
        <v>0</v>
      </c>
      <c r="R359" s="193">
        <f>Q359*H359</f>
        <v>0</v>
      </c>
      <c r="S359" s="193">
        <v>0</v>
      </c>
      <c r="T359" s="194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5" t="s">
        <v>240</v>
      </c>
      <c r="AT359" s="195" t="s">
        <v>175</v>
      </c>
      <c r="AU359" s="195" t="s">
        <v>151</v>
      </c>
      <c r="AY359" s="15" t="s">
        <v>173</v>
      </c>
      <c r="BE359" s="196">
        <f>IF(N359="základná",J359,0)</f>
        <v>0</v>
      </c>
      <c r="BF359" s="196">
        <f>IF(N359="znížená",J359,0)</f>
        <v>0</v>
      </c>
      <c r="BG359" s="196">
        <f>IF(N359="zákl. prenesená",J359,0)</f>
        <v>0</v>
      </c>
      <c r="BH359" s="196">
        <f>IF(N359="zníž. prenesená",J359,0)</f>
        <v>0</v>
      </c>
      <c r="BI359" s="196">
        <f>IF(N359="nulová",J359,0)</f>
        <v>0</v>
      </c>
      <c r="BJ359" s="15" t="s">
        <v>151</v>
      </c>
      <c r="BK359" s="197">
        <f>ROUND(I359*H359,3)</f>
        <v>0</v>
      </c>
      <c r="BL359" s="15" t="s">
        <v>240</v>
      </c>
      <c r="BM359" s="195" t="s">
        <v>896</v>
      </c>
    </row>
    <row r="360" s="2" customFormat="1" ht="14.4" customHeight="1">
      <c r="A360" s="34"/>
      <c r="B360" s="148"/>
      <c r="C360" s="198" t="s">
        <v>897</v>
      </c>
      <c r="D360" s="198" t="s">
        <v>197</v>
      </c>
      <c r="E360" s="199" t="s">
        <v>898</v>
      </c>
      <c r="F360" s="200" t="s">
        <v>899</v>
      </c>
      <c r="G360" s="201" t="s">
        <v>222</v>
      </c>
      <c r="H360" s="202">
        <v>1</v>
      </c>
      <c r="I360" s="203"/>
      <c r="J360" s="202">
        <f>ROUND(I360*H360,3)</f>
        <v>0</v>
      </c>
      <c r="K360" s="204"/>
      <c r="L360" s="205"/>
      <c r="M360" s="206" t="s">
        <v>1</v>
      </c>
      <c r="N360" s="207" t="s">
        <v>40</v>
      </c>
      <c r="O360" s="73"/>
      <c r="P360" s="193">
        <f>O360*H360</f>
        <v>0</v>
      </c>
      <c r="Q360" s="193">
        <v>0</v>
      </c>
      <c r="R360" s="193">
        <f>Q360*H360</f>
        <v>0</v>
      </c>
      <c r="S360" s="193">
        <v>0</v>
      </c>
      <c r="T360" s="194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5" t="s">
        <v>307</v>
      </c>
      <c r="AT360" s="195" t="s">
        <v>197</v>
      </c>
      <c r="AU360" s="195" t="s">
        <v>151</v>
      </c>
      <c r="AY360" s="15" t="s">
        <v>173</v>
      </c>
      <c r="BE360" s="196">
        <f>IF(N360="základná",J360,0)</f>
        <v>0</v>
      </c>
      <c r="BF360" s="196">
        <f>IF(N360="znížená",J360,0)</f>
        <v>0</v>
      </c>
      <c r="BG360" s="196">
        <f>IF(N360="zákl. prenesená",J360,0)</f>
        <v>0</v>
      </c>
      <c r="BH360" s="196">
        <f>IF(N360="zníž. prenesená",J360,0)</f>
        <v>0</v>
      </c>
      <c r="BI360" s="196">
        <f>IF(N360="nulová",J360,0)</f>
        <v>0</v>
      </c>
      <c r="BJ360" s="15" t="s">
        <v>151</v>
      </c>
      <c r="BK360" s="197">
        <f>ROUND(I360*H360,3)</f>
        <v>0</v>
      </c>
      <c r="BL360" s="15" t="s">
        <v>240</v>
      </c>
      <c r="BM360" s="195" t="s">
        <v>900</v>
      </c>
    </row>
    <row r="361" s="2" customFormat="1" ht="24.15" customHeight="1">
      <c r="A361" s="34"/>
      <c r="B361" s="148"/>
      <c r="C361" s="184" t="s">
        <v>901</v>
      </c>
      <c r="D361" s="184" t="s">
        <v>175</v>
      </c>
      <c r="E361" s="185" t="s">
        <v>902</v>
      </c>
      <c r="F361" s="186" t="s">
        <v>903</v>
      </c>
      <c r="G361" s="187" t="s">
        <v>222</v>
      </c>
      <c r="H361" s="188">
        <v>2</v>
      </c>
      <c r="I361" s="189"/>
      <c r="J361" s="188">
        <f>ROUND(I361*H361,3)</f>
        <v>0</v>
      </c>
      <c r="K361" s="190"/>
      <c r="L361" s="35"/>
      <c r="M361" s="191" t="s">
        <v>1</v>
      </c>
      <c r="N361" s="192" t="s">
        <v>40</v>
      </c>
      <c r="O361" s="73"/>
      <c r="P361" s="193">
        <f>O361*H361</f>
        <v>0</v>
      </c>
      <c r="Q361" s="193">
        <v>0</v>
      </c>
      <c r="R361" s="193">
        <f>Q361*H361</f>
        <v>0</v>
      </c>
      <c r="S361" s="193">
        <v>0</v>
      </c>
      <c r="T361" s="194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5" t="s">
        <v>240</v>
      </c>
      <c r="AT361" s="195" t="s">
        <v>175</v>
      </c>
      <c r="AU361" s="195" t="s">
        <v>151</v>
      </c>
      <c r="AY361" s="15" t="s">
        <v>173</v>
      </c>
      <c r="BE361" s="196">
        <f>IF(N361="základná",J361,0)</f>
        <v>0</v>
      </c>
      <c r="BF361" s="196">
        <f>IF(N361="znížená",J361,0)</f>
        <v>0</v>
      </c>
      <c r="BG361" s="196">
        <f>IF(N361="zákl. prenesená",J361,0)</f>
        <v>0</v>
      </c>
      <c r="BH361" s="196">
        <f>IF(N361="zníž. prenesená",J361,0)</f>
        <v>0</v>
      </c>
      <c r="BI361" s="196">
        <f>IF(N361="nulová",J361,0)</f>
        <v>0</v>
      </c>
      <c r="BJ361" s="15" t="s">
        <v>151</v>
      </c>
      <c r="BK361" s="197">
        <f>ROUND(I361*H361,3)</f>
        <v>0</v>
      </c>
      <c r="BL361" s="15" t="s">
        <v>240</v>
      </c>
      <c r="BM361" s="195" t="s">
        <v>904</v>
      </c>
    </row>
    <row r="362" s="2" customFormat="1" ht="24.15" customHeight="1">
      <c r="A362" s="34"/>
      <c r="B362" s="148"/>
      <c r="C362" s="198" t="s">
        <v>905</v>
      </c>
      <c r="D362" s="198" t="s">
        <v>197</v>
      </c>
      <c r="E362" s="199" t="s">
        <v>906</v>
      </c>
      <c r="F362" s="200" t="s">
        <v>907</v>
      </c>
      <c r="G362" s="201" t="s">
        <v>222</v>
      </c>
      <c r="H362" s="202">
        <v>2</v>
      </c>
      <c r="I362" s="203"/>
      <c r="J362" s="202">
        <f>ROUND(I362*H362,3)</f>
        <v>0</v>
      </c>
      <c r="K362" s="204"/>
      <c r="L362" s="205"/>
      <c r="M362" s="206" t="s">
        <v>1</v>
      </c>
      <c r="N362" s="207" t="s">
        <v>40</v>
      </c>
      <c r="O362" s="73"/>
      <c r="P362" s="193">
        <f>O362*H362</f>
        <v>0</v>
      </c>
      <c r="Q362" s="193">
        <v>0</v>
      </c>
      <c r="R362" s="193">
        <f>Q362*H362</f>
        <v>0</v>
      </c>
      <c r="S362" s="193">
        <v>0</v>
      </c>
      <c r="T362" s="194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307</v>
      </c>
      <c r="AT362" s="195" t="s">
        <v>197</v>
      </c>
      <c r="AU362" s="195" t="s">
        <v>151</v>
      </c>
      <c r="AY362" s="15" t="s">
        <v>173</v>
      </c>
      <c r="BE362" s="196">
        <f>IF(N362="základná",J362,0)</f>
        <v>0</v>
      </c>
      <c r="BF362" s="196">
        <f>IF(N362="znížená",J362,0)</f>
        <v>0</v>
      </c>
      <c r="BG362" s="196">
        <f>IF(N362="zákl. prenesená",J362,0)</f>
        <v>0</v>
      </c>
      <c r="BH362" s="196">
        <f>IF(N362="zníž. prenesená",J362,0)</f>
        <v>0</v>
      </c>
      <c r="BI362" s="196">
        <f>IF(N362="nulová",J362,0)</f>
        <v>0</v>
      </c>
      <c r="BJ362" s="15" t="s">
        <v>151</v>
      </c>
      <c r="BK362" s="197">
        <f>ROUND(I362*H362,3)</f>
        <v>0</v>
      </c>
      <c r="BL362" s="15" t="s">
        <v>240</v>
      </c>
      <c r="BM362" s="195" t="s">
        <v>908</v>
      </c>
    </row>
    <row r="363" s="2" customFormat="1" ht="24.15" customHeight="1">
      <c r="A363" s="34"/>
      <c r="B363" s="148"/>
      <c r="C363" s="184" t="s">
        <v>909</v>
      </c>
      <c r="D363" s="184" t="s">
        <v>175</v>
      </c>
      <c r="E363" s="185" t="s">
        <v>910</v>
      </c>
      <c r="F363" s="186" t="s">
        <v>911</v>
      </c>
      <c r="G363" s="187" t="s">
        <v>222</v>
      </c>
      <c r="H363" s="188">
        <v>3</v>
      </c>
      <c r="I363" s="189"/>
      <c r="J363" s="188">
        <f>ROUND(I363*H363,3)</f>
        <v>0</v>
      </c>
      <c r="K363" s="190"/>
      <c r="L363" s="35"/>
      <c r="M363" s="191" t="s">
        <v>1</v>
      </c>
      <c r="N363" s="192" t="s">
        <v>40</v>
      </c>
      <c r="O363" s="73"/>
      <c r="P363" s="193">
        <f>O363*H363</f>
        <v>0</v>
      </c>
      <c r="Q363" s="193">
        <v>0</v>
      </c>
      <c r="R363" s="193">
        <f>Q363*H363</f>
        <v>0</v>
      </c>
      <c r="S363" s="193">
        <v>0</v>
      </c>
      <c r="T363" s="194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5" t="s">
        <v>240</v>
      </c>
      <c r="AT363" s="195" t="s">
        <v>175</v>
      </c>
      <c r="AU363" s="195" t="s">
        <v>151</v>
      </c>
      <c r="AY363" s="15" t="s">
        <v>173</v>
      </c>
      <c r="BE363" s="196">
        <f>IF(N363="základná",J363,0)</f>
        <v>0</v>
      </c>
      <c r="BF363" s="196">
        <f>IF(N363="znížená",J363,0)</f>
        <v>0</v>
      </c>
      <c r="BG363" s="196">
        <f>IF(N363="zákl. prenesená",J363,0)</f>
        <v>0</v>
      </c>
      <c r="BH363" s="196">
        <f>IF(N363="zníž. prenesená",J363,0)</f>
        <v>0</v>
      </c>
      <c r="BI363" s="196">
        <f>IF(N363="nulová",J363,0)</f>
        <v>0</v>
      </c>
      <c r="BJ363" s="15" t="s">
        <v>151</v>
      </c>
      <c r="BK363" s="197">
        <f>ROUND(I363*H363,3)</f>
        <v>0</v>
      </c>
      <c r="BL363" s="15" t="s">
        <v>240</v>
      </c>
      <c r="BM363" s="195" t="s">
        <v>912</v>
      </c>
    </row>
    <row r="364" s="2" customFormat="1" ht="24.15" customHeight="1">
      <c r="A364" s="34"/>
      <c r="B364" s="148"/>
      <c r="C364" s="198" t="s">
        <v>913</v>
      </c>
      <c r="D364" s="198" t="s">
        <v>197</v>
      </c>
      <c r="E364" s="199" t="s">
        <v>914</v>
      </c>
      <c r="F364" s="200" t="s">
        <v>915</v>
      </c>
      <c r="G364" s="201" t="s">
        <v>222</v>
      </c>
      <c r="H364" s="202">
        <v>3</v>
      </c>
      <c r="I364" s="203"/>
      <c r="J364" s="202">
        <f>ROUND(I364*H364,3)</f>
        <v>0</v>
      </c>
      <c r="K364" s="204"/>
      <c r="L364" s="205"/>
      <c r="M364" s="206" t="s">
        <v>1</v>
      </c>
      <c r="N364" s="207" t="s">
        <v>40</v>
      </c>
      <c r="O364" s="73"/>
      <c r="P364" s="193">
        <f>O364*H364</f>
        <v>0</v>
      </c>
      <c r="Q364" s="193">
        <v>0</v>
      </c>
      <c r="R364" s="193">
        <f>Q364*H364</f>
        <v>0</v>
      </c>
      <c r="S364" s="193">
        <v>0</v>
      </c>
      <c r="T364" s="194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5" t="s">
        <v>307</v>
      </c>
      <c r="AT364" s="195" t="s">
        <v>197</v>
      </c>
      <c r="AU364" s="195" t="s">
        <v>151</v>
      </c>
      <c r="AY364" s="15" t="s">
        <v>173</v>
      </c>
      <c r="BE364" s="196">
        <f>IF(N364="základná",J364,0)</f>
        <v>0</v>
      </c>
      <c r="BF364" s="196">
        <f>IF(N364="znížená",J364,0)</f>
        <v>0</v>
      </c>
      <c r="BG364" s="196">
        <f>IF(N364="zákl. prenesená",J364,0)</f>
        <v>0</v>
      </c>
      <c r="BH364" s="196">
        <f>IF(N364="zníž. prenesená",J364,0)</f>
        <v>0</v>
      </c>
      <c r="BI364" s="196">
        <f>IF(N364="nulová",J364,0)</f>
        <v>0</v>
      </c>
      <c r="BJ364" s="15" t="s">
        <v>151</v>
      </c>
      <c r="BK364" s="197">
        <f>ROUND(I364*H364,3)</f>
        <v>0</v>
      </c>
      <c r="BL364" s="15" t="s">
        <v>240</v>
      </c>
      <c r="BM364" s="195" t="s">
        <v>916</v>
      </c>
    </row>
    <row r="365" s="2" customFormat="1" ht="14.4" customHeight="1">
      <c r="A365" s="34"/>
      <c r="B365" s="148"/>
      <c r="C365" s="184" t="s">
        <v>917</v>
      </c>
      <c r="D365" s="184" t="s">
        <v>175</v>
      </c>
      <c r="E365" s="185" t="s">
        <v>918</v>
      </c>
      <c r="F365" s="186" t="s">
        <v>919</v>
      </c>
      <c r="G365" s="187" t="s">
        <v>222</v>
      </c>
      <c r="H365" s="188">
        <v>5</v>
      </c>
      <c r="I365" s="189"/>
      <c r="J365" s="188">
        <f>ROUND(I365*H365,3)</f>
        <v>0</v>
      </c>
      <c r="K365" s="190"/>
      <c r="L365" s="35"/>
      <c r="M365" s="191" t="s">
        <v>1</v>
      </c>
      <c r="N365" s="192" t="s">
        <v>40</v>
      </c>
      <c r="O365" s="73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5" t="s">
        <v>240</v>
      </c>
      <c r="AT365" s="195" t="s">
        <v>175</v>
      </c>
      <c r="AU365" s="195" t="s">
        <v>151</v>
      </c>
      <c r="AY365" s="15" t="s">
        <v>173</v>
      </c>
      <c r="BE365" s="196">
        <f>IF(N365="základná",J365,0)</f>
        <v>0</v>
      </c>
      <c r="BF365" s="196">
        <f>IF(N365="znížená",J365,0)</f>
        <v>0</v>
      </c>
      <c r="BG365" s="196">
        <f>IF(N365="zákl. prenesená",J365,0)</f>
        <v>0</v>
      </c>
      <c r="BH365" s="196">
        <f>IF(N365="zníž. prenesená",J365,0)</f>
        <v>0</v>
      </c>
      <c r="BI365" s="196">
        <f>IF(N365="nulová",J365,0)</f>
        <v>0</v>
      </c>
      <c r="BJ365" s="15" t="s">
        <v>151</v>
      </c>
      <c r="BK365" s="197">
        <f>ROUND(I365*H365,3)</f>
        <v>0</v>
      </c>
      <c r="BL365" s="15" t="s">
        <v>240</v>
      </c>
      <c r="BM365" s="195" t="s">
        <v>920</v>
      </c>
    </row>
    <row r="366" s="2" customFormat="1" ht="14.4" customHeight="1">
      <c r="A366" s="34"/>
      <c r="B366" s="148"/>
      <c r="C366" s="198" t="s">
        <v>921</v>
      </c>
      <c r="D366" s="198" t="s">
        <v>197</v>
      </c>
      <c r="E366" s="199" t="s">
        <v>922</v>
      </c>
      <c r="F366" s="200" t="s">
        <v>923</v>
      </c>
      <c r="G366" s="201" t="s">
        <v>222</v>
      </c>
      <c r="H366" s="202">
        <v>5</v>
      </c>
      <c r="I366" s="203"/>
      <c r="J366" s="202">
        <f>ROUND(I366*H366,3)</f>
        <v>0</v>
      </c>
      <c r="K366" s="204"/>
      <c r="L366" s="205"/>
      <c r="M366" s="206" t="s">
        <v>1</v>
      </c>
      <c r="N366" s="207" t="s">
        <v>40</v>
      </c>
      <c r="O366" s="73"/>
      <c r="P366" s="193">
        <f>O366*H366</f>
        <v>0</v>
      </c>
      <c r="Q366" s="193">
        <v>0</v>
      </c>
      <c r="R366" s="193">
        <f>Q366*H366</f>
        <v>0</v>
      </c>
      <c r="S366" s="193">
        <v>0</v>
      </c>
      <c r="T366" s="194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5" t="s">
        <v>307</v>
      </c>
      <c r="AT366" s="195" t="s">
        <v>197</v>
      </c>
      <c r="AU366" s="195" t="s">
        <v>151</v>
      </c>
      <c r="AY366" s="15" t="s">
        <v>173</v>
      </c>
      <c r="BE366" s="196">
        <f>IF(N366="základná",J366,0)</f>
        <v>0</v>
      </c>
      <c r="BF366" s="196">
        <f>IF(N366="znížená",J366,0)</f>
        <v>0</v>
      </c>
      <c r="BG366" s="196">
        <f>IF(N366="zákl. prenesená",J366,0)</f>
        <v>0</v>
      </c>
      <c r="BH366" s="196">
        <f>IF(N366="zníž. prenesená",J366,0)</f>
        <v>0</v>
      </c>
      <c r="BI366" s="196">
        <f>IF(N366="nulová",J366,0)</f>
        <v>0</v>
      </c>
      <c r="BJ366" s="15" t="s">
        <v>151</v>
      </c>
      <c r="BK366" s="197">
        <f>ROUND(I366*H366,3)</f>
        <v>0</v>
      </c>
      <c r="BL366" s="15" t="s">
        <v>240</v>
      </c>
      <c r="BM366" s="195" t="s">
        <v>924</v>
      </c>
    </row>
    <row r="367" s="2" customFormat="1" ht="24.15" customHeight="1">
      <c r="A367" s="34"/>
      <c r="B367" s="148"/>
      <c r="C367" s="184" t="s">
        <v>925</v>
      </c>
      <c r="D367" s="184" t="s">
        <v>175</v>
      </c>
      <c r="E367" s="185" t="s">
        <v>926</v>
      </c>
      <c r="F367" s="186" t="s">
        <v>927</v>
      </c>
      <c r="G367" s="187" t="s">
        <v>247</v>
      </c>
      <c r="H367" s="188">
        <v>0.65000000000000002</v>
      </c>
      <c r="I367" s="189"/>
      <c r="J367" s="188">
        <f>ROUND(I367*H367,3)</f>
        <v>0</v>
      </c>
      <c r="K367" s="190"/>
      <c r="L367" s="35"/>
      <c r="M367" s="191" t="s">
        <v>1</v>
      </c>
      <c r="N367" s="192" t="s">
        <v>40</v>
      </c>
      <c r="O367" s="73"/>
      <c r="P367" s="193">
        <f>O367*H367</f>
        <v>0</v>
      </c>
      <c r="Q367" s="193">
        <v>0</v>
      </c>
      <c r="R367" s="193">
        <f>Q367*H367</f>
        <v>0</v>
      </c>
      <c r="S367" s="193">
        <v>0</v>
      </c>
      <c r="T367" s="19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5" t="s">
        <v>240</v>
      </c>
      <c r="AT367" s="195" t="s">
        <v>175</v>
      </c>
      <c r="AU367" s="195" t="s">
        <v>151</v>
      </c>
      <c r="AY367" s="15" t="s">
        <v>173</v>
      </c>
      <c r="BE367" s="196">
        <f>IF(N367="základná",J367,0)</f>
        <v>0</v>
      </c>
      <c r="BF367" s="196">
        <f>IF(N367="znížená",J367,0)</f>
        <v>0</v>
      </c>
      <c r="BG367" s="196">
        <f>IF(N367="zákl. prenesená",J367,0)</f>
        <v>0</v>
      </c>
      <c r="BH367" s="196">
        <f>IF(N367="zníž. prenesená",J367,0)</f>
        <v>0</v>
      </c>
      <c r="BI367" s="196">
        <f>IF(N367="nulová",J367,0)</f>
        <v>0</v>
      </c>
      <c r="BJ367" s="15" t="s">
        <v>151</v>
      </c>
      <c r="BK367" s="197">
        <f>ROUND(I367*H367,3)</f>
        <v>0</v>
      </c>
      <c r="BL367" s="15" t="s">
        <v>240</v>
      </c>
      <c r="BM367" s="195" t="s">
        <v>928</v>
      </c>
    </row>
    <row r="368" s="12" customFormat="1" ht="22.8" customHeight="1">
      <c r="A368" s="12"/>
      <c r="B368" s="171"/>
      <c r="C368" s="12"/>
      <c r="D368" s="172" t="s">
        <v>73</v>
      </c>
      <c r="E368" s="182" t="s">
        <v>929</v>
      </c>
      <c r="F368" s="182" t="s">
        <v>930</v>
      </c>
      <c r="G368" s="12"/>
      <c r="H368" s="12"/>
      <c r="I368" s="174"/>
      <c r="J368" s="183">
        <f>BK368</f>
        <v>0</v>
      </c>
      <c r="K368" s="12"/>
      <c r="L368" s="171"/>
      <c r="M368" s="176"/>
      <c r="N368" s="177"/>
      <c r="O368" s="177"/>
      <c r="P368" s="178">
        <f>SUM(P369:P375)</f>
        <v>0</v>
      </c>
      <c r="Q368" s="177"/>
      <c r="R368" s="178">
        <f>SUM(R369:R375)</f>
        <v>0.13508000000000001</v>
      </c>
      <c r="S368" s="177"/>
      <c r="T368" s="179">
        <f>SUM(T369:T375)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72" t="s">
        <v>151</v>
      </c>
      <c r="AT368" s="180" t="s">
        <v>73</v>
      </c>
      <c r="AU368" s="180" t="s">
        <v>82</v>
      </c>
      <c r="AY368" s="172" t="s">
        <v>173</v>
      </c>
      <c r="BK368" s="181">
        <f>SUM(BK369:BK375)</f>
        <v>0</v>
      </c>
    </row>
    <row r="369" s="2" customFormat="1" ht="14.4" customHeight="1">
      <c r="A369" s="34"/>
      <c r="B369" s="148"/>
      <c r="C369" s="184" t="s">
        <v>931</v>
      </c>
      <c r="D369" s="184" t="s">
        <v>175</v>
      </c>
      <c r="E369" s="185" t="s">
        <v>932</v>
      </c>
      <c r="F369" s="186" t="s">
        <v>933</v>
      </c>
      <c r="G369" s="187" t="s">
        <v>222</v>
      </c>
      <c r="H369" s="188">
        <v>1</v>
      </c>
      <c r="I369" s="189"/>
      <c r="J369" s="188">
        <f>ROUND(I369*H369,3)</f>
        <v>0</v>
      </c>
      <c r="K369" s="190"/>
      <c r="L369" s="35"/>
      <c r="M369" s="191" t="s">
        <v>1</v>
      </c>
      <c r="N369" s="192" t="s">
        <v>40</v>
      </c>
      <c r="O369" s="73"/>
      <c r="P369" s="193">
        <f>O369*H369</f>
        <v>0</v>
      </c>
      <c r="Q369" s="193">
        <v>0</v>
      </c>
      <c r="R369" s="193">
        <f>Q369*H369</f>
        <v>0</v>
      </c>
      <c r="S369" s="193">
        <v>0</v>
      </c>
      <c r="T369" s="194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5" t="s">
        <v>240</v>
      </c>
      <c r="AT369" s="195" t="s">
        <v>175</v>
      </c>
      <c r="AU369" s="195" t="s">
        <v>151</v>
      </c>
      <c r="AY369" s="15" t="s">
        <v>173</v>
      </c>
      <c r="BE369" s="196">
        <f>IF(N369="základná",J369,0)</f>
        <v>0</v>
      </c>
      <c r="BF369" s="196">
        <f>IF(N369="znížená",J369,0)</f>
        <v>0</v>
      </c>
      <c r="BG369" s="196">
        <f>IF(N369="zákl. prenesená",J369,0)</f>
        <v>0</v>
      </c>
      <c r="BH369" s="196">
        <f>IF(N369="zníž. prenesená",J369,0)</f>
        <v>0</v>
      </c>
      <c r="BI369" s="196">
        <f>IF(N369="nulová",J369,0)</f>
        <v>0</v>
      </c>
      <c r="BJ369" s="15" t="s">
        <v>151</v>
      </c>
      <c r="BK369" s="197">
        <f>ROUND(I369*H369,3)</f>
        <v>0</v>
      </c>
      <c r="BL369" s="15" t="s">
        <v>240</v>
      </c>
      <c r="BM369" s="195" t="s">
        <v>934</v>
      </c>
    </row>
    <row r="370" s="2" customFormat="1" ht="24.15" customHeight="1">
      <c r="A370" s="34"/>
      <c r="B370" s="148"/>
      <c r="C370" s="198" t="s">
        <v>935</v>
      </c>
      <c r="D370" s="198" t="s">
        <v>197</v>
      </c>
      <c r="E370" s="199" t="s">
        <v>936</v>
      </c>
      <c r="F370" s="200" t="s">
        <v>937</v>
      </c>
      <c r="G370" s="201" t="s">
        <v>222</v>
      </c>
      <c r="H370" s="202">
        <v>1</v>
      </c>
      <c r="I370" s="203"/>
      <c r="J370" s="202">
        <f>ROUND(I370*H370,3)</f>
        <v>0</v>
      </c>
      <c r="K370" s="204"/>
      <c r="L370" s="205"/>
      <c r="M370" s="206" t="s">
        <v>1</v>
      </c>
      <c r="N370" s="207" t="s">
        <v>40</v>
      </c>
      <c r="O370" s="73"/>
      <c r="P370" s="193">
        <f>O370*H370</f>
        <v>0</v>
      </c>
      <c r="Q370" s="193">
        <v>0.119</v>
      </c>
      <c r="R370" s="193">
        <f>Q370*H370</f>
        <v>0.119</v>
      </c>
      <c r="S370" s="193">
        <v>0</v>
      </c>
      <c r="T370" s="19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5" t="s">
        <v>307</v>
      </c>
      <c r="AT370" s="195" t="s">
        <v>197</v>
      </c>
      <c r="AU370" s="195" t="s">
        <v>151</v>
      </c>
      <c r="AY370" s="15" t="s">
        <v>173</v>
      </c>
      <c r="BE370" s="196">
        <f>IF(N370="základná",J370,0)</f>
        <v>0</v>
      </c>
      <c r="BF370" s="196">
        <f>IF(N370="znížená",J370,0)</f>
        <v>0</v>
      </c>
      <c r="BG370" s="196">
        <f>IF(N370="zákl. prenesená",J370,0)</f>
        <v>0</v>
      </c>
      <c r="BH370" s="196">
        <f>IF(N370="zníž. prenesená",J370,0)</f>
        <v>0</v>
      </c>
      <c r="BI370" s="196">
        <f>IF(N370="nulová",J370,0)</f>
        <v>0</v>
      </c>
      <c r="BJ370" s="15" t="s">
        <v>151</v>
      </c>
      <c r="BK370" s="197">
        <f>ROUND(I370*H370,3)</f>
        <v>0</v>
      </c>
      <c r="BL370" s="15" t="s">
        <v>240</v>
      </c>
      <c r="BM370" s="195" t="s">
        <v>938</v>
      </c>
    </row>
    <row r="371" s="2" customFormat="1" ht="14.4" customHeight="1">
      <c r="A371" s="34"/>
      <c r="B371" s="148"/>
      <c r="C371" s="198" t="s">
        <v>939</v>
      </c>
      <c r="D371" s="198" t="s">
        <v>197</v>
      </c>
      <c r="E371" s="199" t="s">
        <v>940</v>
      </c>
      <c r="F371" s="200" t="s">
        <v>941</v>
      </c>
      <c r="G371" s="201" t="s">
        <v>222</v>
      </c>
      <c r="H371" s="202">
        <v>1</v>
      </c>
      <c r="I371" s="203"/>
      <c r="J371" s="202">
        <f>ROUND(I371*H371,3)</f>
        <v>0</v>
      </c>
      <c r="K371" s="204"/>
      <c r="L371" s="205"/>
      <c r="M371" s="206" t="s">
        <v>1</v>
      </c>
      <c r="N371" s="207" t="s">
        <v>40</v>
      </c>
      <c r="O371" s="73"/>
      <c r="P371" s="193">
        <f>O371*H371</f>
        <v>0</v>
      </c>
      <c r="Q371" s="193">
        <v>0.0044799999999999996</v>
      </c>
      <c r="R371" s="193">
        <f>Q371*H371</f>
        <v>0.0044799999999999996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307</v>
      </c>
      <c r="AT371" s="195" t="s">
        <v>197</v>
      </c>
      <c r="AU371" s="195" t="s">
        <v>151</v>
      </c>
      <c r="AY371" s="15" t="s">
        <v>173</v>
      </c>
      <c r="BE371" s="196">
        <f>IF(N371="základná",J371,0)</f>
        <v>0</v>
      </c>
      <c r="BF371" s="196">
        <f>IF(N371="znížená",J371,0)</f>
        <v>0</v>
      </c>
      <c r="BG371" s="196">
        <f>IF(N371="zákl. prenesená",J371,0)</f>
        <v>0</v>
      </c>
      <c r="BH371" s="196">
        <f>IF(N371="zníž. prenesená",J371,0)</f>
        <v>0</v>
      </c>
      <c r="BI371" s="196">
        <f>IF(N371="nulová",J371,0)</f>
        <v>0</v>
      </c>
      <c r="BJ371" s="15" t="s">
        <v>151</v>
      </c>
      <c r="BK371" s="197">
        <f>ROUND(I371*H371,3)</f>
        <v>0</v>
      </c>
      <c r="BL371" s="15" t="s">
        <v>240</v>
      </c>
      <c r="BM371" s="195" t="s">
        <v>942</v>
      </c>
    </row>
    <row r="372" s="2" customFormat="1" ht="14.4" customHeight="1">
      <c r="A372" s="34"/>
      <c r="B372" s="148"/>
      <c r="C372" s="198" t="s">
        <v>943</v>
      </c>
      <c r="D372" s="198" t="s">
        <v>197</v>
      </c>
      <c r="E372" s="199" t="s">
        <v>944</v>
      </c>
      <c r="F372" s="200" t="s">
        <v>945</v>
      </c>
      <c r="G372" s="201" t="s">
        <v>222</v>
      </c>
      <c r="H372" s="202">
        <v>1</v>
      </c>
      <c r="I372" s="203"/>
      <c r="J372" s="202">
        <f>ROUND(I372*H372,3)</f>
        <v>0</v>
      </c>
      <c r="K372" s="204"/>
      <c r="L372" s="205"/>
      <c r="M372" s="206" t="s">
        <v>1</v>
      </c>
      <c r="N372" s="207" t="s">
        <v>40</v>
      </c>
      <c r="O372" s="73"/>
      <c r="P372" s="193">
        <f>O372*H372</f>
        <v>0</v>
      </c>
      <c r="Q372" s="193">
        <v>0.0044799999999999996</v>
      </c>
      <c r="R372" s="193">
        <f>Q372*H372</f>
        <v>0.0044799999999999996</v>
      </c>
      <c r="S372" s="193">
        <v>0</v>
      </c>
      <c r="T372" s="19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5" t="s">
        <v>307</v>
      </c>
      <c r="AT372" s="195" t="s">
        <v>197</v>
      </c>
      <c r="AU372" s="195" t="s">
        <v>151</v>
      </c>
      <c r="AY372" s="15" t="s">
        <v>173</v>
      </c>
      <c r="BE372" s="196">
        <f>IF(N372="základná",J372,0)</f>
        <v>0</v>
      </c>
      <c r="BF372" s="196">
        <f>IF(N372="znížená",J372,0)</f>
        <v>0</v>
      </c>
      <c r="BG372" s="196">
        <f>IF(N372="zákl. prenesená",J372,0)</f>
        <v>0</v>
      </c>
      <c r="BH372" s="196">
        <f>IF(N372="zníž. prenesená",J372,0)</f>
        <v>0</v>
      </c>
      <c r="BI372" s="196">
        <f>IF(N372="nulová",J372,0)</f>
        <v>0</v>
      </c>
      <c r="BJ372" s="15" t="s">
        <v>151</v>
      </c>
      <c r="BK372" s="197">
        <f>ROUND(I372*H372,3)</f>
        <v>0</v>
      </c>
      <c r="BL372" s="15" t="s">
        <v>240</v>
      </c>
      <c r="BM372" s="195" t="s">
        <v>946</v>
      </c>
    </row>
    <row r="373" s="2" customFormat="1" ht="14.4" customHeight="1">
      <c r="A373" s="34"/>
      <c r="B373" s="148"/>
      <c r="C373" s="198" t="s">
        <v>947</v>
      </c>
      <c r="D373" s="198" t="s">
        <v>197</v>
      </c>
      <c r="E373" s="199" t="s">
        <v>948</v>
      </c>
      <c r="F373" s="200" t="s">
        <v>949</v>
      </c>
      <c r="G373" s="201" t="s">
        <v>222</v>
      </c>
      <c r="H373" s="202">
        <v>1</v>
      </c>
      <c r="I373" s="203"/>
      <c r="J373" s="202">
        <f>ROUND(I373*H373,3)</f>
        <v>0</v>
      </c>
      <c r="K373" s="204"/>
      <c r="L373" s="205"/>
      <c r="M373" s="206" t="s">
        <v>1</v>
      </c>
      <c r="N373" s="207" t="s">
        <v>40</v>
      </c>
      <c r="O373" s="73"/>
      <c r="P373" s="193">
        <f>O373*H373</f>
        <v>0</v>
      </c>
      <c r="Q373" s="193">
        <v>0.0044799999999999996</v>
      </c>
      <c r="R373" s="193">
        <f>Q373*H373</f>
        <v>0.0044799999999999996</v>
      </c>
      <c r="S373" s="193">
        <v>0</v>
      </c>
      <c r="T373" s="194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5" t="s">
        <v>307</v>
      </c>
      <c r="AT373" s="195" t="s">
        <v>197</v>
      </c>
      <c r="AU373" s="195" t="s">
        <v>151</v>
      </c>
      <c r="AY373" s="15" t="s">
        <v>173</v>
      </c>
      <c r="BE373" s="196">
        <f>IF(N373="základná",J373,0)</f>
        <v>0</v>
      </c>
      <c r="BF373" s="196">
        <f>IF(N373="znížená",J373,0)</f>
        <v>0</v>
      </c>
      <c r="BG373" s="196">
        <f>IF(N373="zákl. prenesená",J373,0)</f>
        <v>0</v>
      </c>
      <c r="BH373" s="196">
        <f>IF(N373="zníž. prenesená",J373,0)</f>
        <v>0</v>
      </c>
      <c r="BI373" s="196">
        <f>IF(N373="nulová",J373,0)</f>
        <v>0</v>
      </c>
      <c r="BJ373" s="15" t="s">
        <v>151</v>
      </c>
      <c r="BK373" s="197">
        <f>ROUND(I373*H373,3)</f>
        <v>0</v>
      </c>
      <c r="BL373" s="15" t="s">
        <v>240</v>
      </c>
      <c r="BM373" s="195" t="s">
        <v>950</v>
      </c>
    </row>
    <row r="374" s="2" customFormat="1" ht="14.4" customHeight="1">
      <c r="A374" s="34"/>
      <c r="B374" s="148"/>
      <c r="C374" s="184" t="s">
        <v>951</v>
      </c>
      <c r="D374" s="184" t="s">
        <v>175</v>
      </c>
      <c r="E374" s="185" t="s">
        <v>952</v>
      </c>
      <c r="F374" s="186" t="s">
        <v>953</v>
      </c>
      <c r="G374" s="187" t="s">
        <v>314</v>
      </c>
      <c r="H374" s="188">
        <v>6</v>
      </c>
      <c r="I374" s="189"/>
      <c r="J374" s="188">
        <f>ROUND(I374*H374,3)</f>
        <v>0</v>
      </c>
      <c r="K374" s="190"/>
      <c r="L374" s="35"/>
      <c r="M374" s="191" t="s">
        <v>1</v>
      </c>
      <c r="N374" s="192" t="s">
        <v>40</v>
      </c>
      <c r="O374" s="73"/>
      <c r="P374" s="193">
        <f>O374*H374</f>
        <v>0</v>
      </c>
      <c r="Q374" s="193">
        <v>0.00044000000000000002</v>
      </c>
      <c r="R374" s="193">
        <f>Q374*H374</f>
        <v>0.00264</v>
      </c>
      <c r="S374" s="193">
        <v>0</v>
      </c>
      <c r="T374" s="194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5" t="s">
        <v>240</v>
      </c>
      <c r="AT374" s="195" t="s">
        <v>175</v>
      </c>
      <c r="AU374" s="195" t="s">
        <v>151</v>
      </c>
      <c r="AY374" s="15" t="s">
        <v>173</v>
      </c>
      <c r="BE374" s="196">
        <f>IF(N374="základná",J374,0)</f>
        <v>0</v>
      </c>
      <c r="BF374" s="196">
        <f>IF(N374="znížená",J374,0)</f>
        <v>0</v>
      </c>
      <c r="BG374" s="196">
        <f>IF(N374="zákl. prenesená",J374,0)</f>
        <v>0</v>
      </c>
      <c r="BH374" s="196">
        <f>IF(N374="zníž. prenesená",J374,0)</f>
        <v>0</v>
      </c>
      <c r="BI374" s="196">
        <f>IF(N374="nulová",J374,0)</f>
        <v>0</v>
      </c>
      <c r="BJ374" s="15" t="s">
        <v>151</v>
      </c>
      <c r="BK374" s="197">
        <f>ROUND(I374*H374,3)</f>
        <v>0</v>
      </c>
      <c r="BL374" s="15" t="s">
        <v>240</v>
      </c>
      <c r="BM374" s="195" t="s">
        <v>954</v>
      </c>
    </row>
    <row r="375" s="2" customFormat="1" ht="24.15" customHeight="1">
      <c r="A375" s="34"/>
      <c r="B375" s="148"/>
      <c r="C375" s="184" t="s">
        <v>955</v>
      </c>
      <c r="D375" s="184" t="s">
        <v>175</v>
      </c>
      <c r="E375" s="185" t="s">
        <v>956</v>
      </c>
      <c r="F375" s="186" t="s">
        <v>957</v>
      </c>
      <c r="G375" s="187" t="s">
        <v>368</v>
      </c>
      <c r="H375" s="189"/>
      <c r="I375" s="189"/>
      <c r="J375" s="188">
        <f>ROUND(I375*H375,3)</f>
        <v>0</v>
      </c>
      <c r="K375" s="190"/>
      <c r="L375" s="35"/>
      <c r="M375" s="191" t="s">
        <v>1</v>
      </c>
      <c r="N375" s="192" t="s">
        <v>40</v>
      </c>
      <c r="O375" s="73"/>
      <c r="P375" s="193">
        <f>O375*H375</f>
        <v>0</v>
      </c>
      <c r="Q375" s="193">
        <v>0</v>
      </c>
      <c r="R375" s="193">
        <f>Q375*H375</f>
        <v>0</v>
      </c>
      <c r="S375" s="193">
        <v>0</v>
      </c>
      <c r="T375" s="194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5" t="s">
        <v>240</v>
      </c>
      <c r="AT375" s="195" t="s">
        <v>175</v>
      </c>
      <c r="AU375" s="195" t="s">
        <v>151</v>
      </c>
      <c r="AY375" s="15" t="s">
        <v>173</v>
      </c>
      <c r="BE375" s="196">
        <f>IF(N375="základná",J375,0)</f>
        <v>0</v>
      </c>
      <c r="BF375" s="196">
        <f>IF(N375="znížená",J375,0)</f>
        <v>0</v>
      </c>
      <c r="BG375" s="196">
        <f>IF(N375="zákl. prenesená",J375,0)</f>
        <v>0</v>
      </c>
      <c r="BH375" s="196">
        <f>IF(N375="zníž. prenesená",J375,0)</f>
        <v>0</v>
      </c>
      <c r="BI375" s="196">
        <f>IF(N375="nulová",J375,0)</f>
        <v>0</v>
      </c>
      <c r="BJ375" s="15" t="s">
        <v>151</v>
      </c>
      <c r="BK375" s="197">
        <f>ROUND(I375*H375,3)</f>
        <v>0</v>
      </c>
      <c r="BL375" s="15" t="s">
        <v>240</v>
      </c>
      <c r="BM375" s="195" t="s">
        <v>958</v>
      </c>
    </row>
    <row r="376" s="12" customFormat="1" ht="22.8" customHeight="1">
      <c r="A376" s="12"/>
      <c r="B376" s="171"/>
      <c r="C376" s="12"/>
      <c r="D376" s="172" t="s">
        <v>73</v>
      </c>
      <c r="E376" s="182" t="s">
        <v>959</v>
      </c>
      <c r="F376" s="182" t="s">
        <v>960</v>
      </c>
      <c r="G376" s="12"/>
      <c r="H376" s="12"/>
      <c r="I376" s="174"/>
      <c r="J376" s="183">
        <f>BK376</f>
        <v>0</v>
      </c>
      <c r="K376" s="12"/>
      <c r="L376" s="171"/>
      <c r="M376" s="176"/>
      <c r="N376" s="177"/>
      <c r="O376" s="177"/>
      <c r="P376" s="178">
        <f>SUM(P377:P411)</f>
        <v>0</v>
      </c>
      <c r="Q376" s="177"/>
      <c r="R376" s="178">
        <f>SUM(R377:R411)</f>
        <v>0.60236000000000001</v>
      </c>
      <c r="S376" s="177"/>
      <c r="T376" s="179">
        <f>SUM(T377:T411)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72" t="s">
        <v>151</v>
      </c>
      <c r="AT376" s="180" t="s">
        <v>73</v>
      </c>
      <c r="AU376" s="180" t="s">
        <v>82</v>
      </c>
      <c r="AY376" s="172" t="s">
        <v>173</v>
      </c>
      <c r="BK376" s="181">
        <f>SUM(BK377:BK411)</f>
        <v>0</v>
      </c>
    </row>
    <row r="377" s="2" customFormat="1" ht="24.15" customHeight="1">
      <c r="A377" s="34"/>
      <c r="B377" s="148"/>
      <c r="C377" s="184" t="s">
        <v>961</v>
      </c>
      <c r="D377" s="184" t="s">
        <v>175</v>
      </c>
      <c r="E377" s="185" t="s">
        <v>962</v>
      </c>
      <c r="F377" s="186" t="s">
        <v>963</v>
      </c>
      <c r="G377" s="187" t="s">
        <v>222</v>
      </c>
      <c r="H377" s="188">
        <v>1</v>
      </c>
      <c r="I377" s="189"/>
      <c r="J377" s="188">
        <f>ROUND(I377*H377,3)</f>
        <v>0</v>
      </c>
      <c r="K377" s="190"/>
      <c r="L377" s="35"/>
      <c r="M377" s="191" t="s">
        <v>1</v>
      </c>
      <c r="N377" s="192" t="s">
        <v>40</v>
      </c>
      <c r="O377" s="73"/>
      <c r="P377" s="193">
        <f>O377*H377</f>
        <v>0</v>
      </c>
      <c r="Q377" s="193">
        <v>0</v>
      </c>
      <c r="R377" s="193">
        <f>Q377*H377</f>
        <v>0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240</v>
      </c>
      <c r="AT377" s="195" t="s">
        <v>175</v>
      </c>
      <c r="AU377" s="195" t="s">
        <v>151</v>
      </c>
      <c r="AY377" s="15" t="s">
        <v>173</v>
      </c>
      <c r="BE377" s="196">
        <f>IF(N377="základná",J377,0)</f>
        <v>0</v>
      </c>
      <c r="BF377" s="196">
        <f>IF(N377="znížená",J377,0)</f>
        <v>0</v>
      </c>
      <c r="BG377" s="196">
        <f>IF(N377="zákl. prenesená",J377,0)</f>
        <v>0</v>
      </c>
      <c r="BH377" s="196">
        <f>IF(N377="zníž. prenesená",J377,0)</f>
        <v>0</v>
      </c>
      <c r="BI377" s="196">
        <f>IF(N377="nulová",J377,0)</f>
        <v>0</v>
      </c>
      <c r="BJ377" s="15" t="s">
        <v>151</v>
      </c>
      <c r="BK377" s="197">
        <f>ROUND(I377*H377,3)</f>
        <v>0</v>
      </c>
      <c r="BL377" s="15" t="s">
        <v>240</v>
      </c>
      <c r="BM377" s="195" t="s">
        <v>964</v>
      </c>
    </row>
    <row r="378" s="2" customFormat="1" ht="37.8" customHeight="1">
      <c r="A378" s="34"/>
      <c r="B378" s="148"/>
      <c r="C378" s="198" t="s">
        <v>965</v>
      </c>
      <c r="D378" s="198" t="s">
        <v>197</v>
      </c>
      <c r="E378" s="199" t="s">
        <v>966</v>
      </c>
      <c r="F378" s="200" t="s">
        <v>967</v>
      </c>
      <c r="G378" s="201" t="s">
        <v>222</v>
      </c>
      <c r="H378" s="202">
        <v>1</v>
      </c>
      <c r="I378" s="203"/>
      <c r="J378" s="202">
        <f>ROUND(I378*H378,3)</f>
        <v>0</v>
      </c>
      <c r="K378" s="204"/>
      <c r="L378" s="205"/>
      <c r="M378" s="206" t="s">
        <v>1</v>
      </c>
      <c r="N378" s="207" t="s">
        <v>40</v>
      </c>
      <c r="O378" s="73"/>
      <c r="P378" s="193">
        <f>O378*H378</f>
        <v>0</v>
      </c>
      <c r="Q378" s="193">
        <v>0.097000000000000003</v>
      </c>
      <c r="R378" s="193">
        <f>Q378*H378</f>
        <v>0.097000000000000003</v>
      </c>
      <c r="S378" s="193">
        <v>0</v>
      </c>
      <c r="T378" s="19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5" t="s">
        <v>307</v>
      </c>
      <c r="AT378" s="195" t="s">
        <v>197</v>
      </c>
      <c r="AU378" s="195" t="s">
        <v>151</v>
      </c>
      <c r="AY378" s="15" t="s">
        <v>173</v>
      </c>
      <c r="BE378" s="196">
        <f>IF(N378="základná",J378,0)</f>
        <v>0</v>
      </c>
      <c r="BF378" s="196">
        <f>IF(N378="znížená",J378,0)</f>
        <v>0</v>
      </c>
      <c r="BG378" s="196">
        <f>IF(N378="zákl. prenesená",J378,0)</f>
        <v>0</v>
      </c>
      <c r="BH378" s="196">
        <f>IF(N378="zníž. prenesená",J378,0)</f>
        <v>0</v>
      </c>
      <c r="BI378" s="196">
        <f>IF(N378="nulová",J378,0)</f>
        <v>0</v>
      </c>
      <c r="BJ378" s="15" t="s">
        <v>151</v>
      </c>
      <c r="BK378" s="197">
        <f>ROUND(I378*H378,3)</f>
        <v>0</v>
      </c>
      <c r="BL378" s="15" t="s">
        <v>240</v>
      </c>
      <c r="BM378" s="195" t="s">
        <v>968</v>
      </c>
    </row>
    <row r="379" s="2" customFormat="1" ht="24.15" customHeight="1">
      <c r="A379" s="34"/>
      <c r="B379" s="148"/>
      <c r="C379" s="184" t="s">
        <v>969</v>
      </c>
      <c r="D379" s="184" t="s">
        <v>175</v>
      </c>
      <c r="E379" s="185" t="s">
        <v>970</v>
      </c>
      <c r="F379" s="186" t="s">
        <v>971</v>
      </c>
      <c r="G379" s="187" t="s">
        <v>222</v>
      </c>
      <c r="H379" s="188">
        <v>1</v>
      </c>
      <c r="I379" s="189"/>
      <c r="J379" s="188">
        <f>ROUND(I379*H379,3)</f>
        <v>0</v>
      </c>
      <c r="K379" s="190"/>
      <c r="L379" s="35"/>
      <c r="M379" s="191" t="s">
        <v>1</v>
      </c>
      <c r="N379" s="192" t="s">
        <v>40</v>
      </c>
      <c r="O379" s="73"/>
      <c r="P379" s="193">
        <f>O379*H379</f>
        <v>0</v>
      </c>
      <c r="Q379" s="193">
        <v>0</v>
      </c>
      <c r="R379" s="193">
        <f>Q379*H379</f>
        <v>0</v>
      </c>
      <c r="S379" s="193">
        <v>0</v>
      </c>
      <c r="T379" s="194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5" t="s">
        <v>240</v>
      </c>
      <c r="AT379" s="195" t="s">
        <v>175</v>
      </c>
      <c r="AU379" s="195" t="s">
        <v>151</v>
      </c>
      <c r="AY379" s="15" t="s">
        <v>173</v>
      </c>
      <c r="BE379" s="196">
        <f>IF(N379="základná",J379,0)</f>
        <v>0</v>
      </c>
      <c r="BF379" s="196">
        <f>IF(N379="znížená",J379,0)</f>
        <v>0</v>
      </c>
      <c r="BG379" s="196">
        <f>IF(N379="zákl. prenesená",J379,0)</f>
        <v>0</v>
      </c>
      <c r="BH379" s="196">
        <f>IF(N379="zníž. prenesená",J379,0)</f>
        <v>0</v>
      </c>
      <c r="BI379" s="196">
        <f>IF(N379="nulová",J379,0)</f>
        <v>0</v>
      </c>
      <c r="BJ379" s="15" t="s">
        <v>151</v>
      </c>
      <c r="BK379" s="197">
        <f>ROUND(I379*H379,3)</f>
        <v>0</v>
      </c>
      <c r="BL379" s="15" t="s">
        <v>240</v>
      </c>
      <c r="BM379" s="195" t="s">
        <v>972</v>
      </c>
    </row>
    <row r="380" s="2" customFormat="1" ht="14.4" customHeight="1">
      <c r="A380" s="34"/>
      <c r="B380" s="148"/>
      <c r="C380" s="198" t="s">
        <v>973</v>
      </c>
      <c r="D380" s="198" t="s">
        <v>197</v>
      </c>
      <c r="E380" s="199" t="s">
        <v>974</v>
      </c>
      <c r="F380" s="200" t="s">
        <v>975</v>
      </c>
      <c r="G380" s="201" t="s">
        <v>222</v>
      </c>
      <c r="H380" s="202">
        <v>1</v>
      </c>
      <c r="I380" s="203"/>
      <c r="J380" s="202">
        <f>ROUND(I380*H380,3)</f>
        <v>0</v>
      </c>
      <c r="K380" s="204"/>
      <c r="L380" s="205"/>
      <c r="M380" s="206" t="s">
        <v>1</v>
      </c>
      <c r="N380" s="207" t="s">
        <v>40</v>
      </c>
      <c r="O380" s="73"/>
      <c r="P380" s="193">
        <f>O380*H380</f>
        <v>0</v>
      </c>
      <c r="Q380" s="193">
        <v>0.122</v>
      </c>
      <c r="R380" s="193">
        <f>Q380*H380</f>
        <v>0.122</v>
      </c>
      <c r="S380" s="193">
        <v>0</v>
      </c>
      <c r="T380" s="194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5" t="s">
        <v>307</v>
      </c>
      <c r="AT380" s="195" t="s">
        <v>197</v>
      </c>
      <c r="AU380" s="195" t="s">
        <v>151</v>
      </c>
      <c r="AY380" s="15" t="s">
        <v>173</v>
      </c>
      <c r="BE380" s="196">
        <f>IF(N380="základná",J380,0)</f>
        <v>0</v>
      </c>
      <c r="BF380" s="196">
        <f>IF(N380="znížená",J380,0)</f>
        <v>0</v>
      </c>
      <c r="BG380" s="196">
        <f>IF(N380="zákl. prenesená",J380,0)</f>
        <v>0</v>
      </c>
      <c r="BH380" s="196">
        <f>IF(N380="zníž. prenesená",J380,0)</f>
        <v>0</v>
      </c>
      <c r="BI380" s="196">
        <f>IF(N380="nulová",J380,0)</f>
        <v>0</v>
      </c>
      <c r="BJ380" s="15" t="s">
        <v>151</v>
      </c>
      <c r="BK380" s="197">
        <f>ROUND(I380*H380,3)</f>
        <v>0</v>
      </c>
      <c r="BL380" s="15" t="s">
        <v>240</v>
      </c>
      <c r="BM380" s="195" t="s">
        <v>976</v>
      </c>
    </row>
    <row r="381" s="2" customFormat="1" ht="14.4" customHeight="1">
      <c r="A381" s="34"/>
      <c r="B381" s="148"/>
      <c r="C381" s="184" t="s">
        <v>977</v>
      </c>
      <c r="D381" s="184" t="s">
        <v>175</v>
      </c>
      <c r="E381" s="185" t="s">
        <v>978</v>
      </c>
      <c r="F381" s="186" t="s">
        <v>979</v>
      </c>
      <c r="G381" s="187" t="s">
        <v>222</v>
      </c>
      <c r="H381" s="188">
        <v>1</v>
      </c>
      <c r="I381" s="189"/>
      <c r="J381" s="188">
        <f>ROUND(I381*H381,3)</f>
        <v>0</v>
      </c>
      <c r="K381" s="190"/>
      <c r="L381" s="35"/>
      <c r="M381" s="191" t="s">
        <v>1</v>
      </c>
      <c r="N381" s="192" t="s">
        <v>40</v>
      </c>
      <c r="O381" s="73"/>
      <c r="P381" s="193">
        <f>O381*H381</f>
        <v>0</v>
      </c>
      <c r="Q381" s="193">
        <v>0</v>
      </c>
      <c r="R381" s="193">
        <f>Q381*H381</f>
        <v>0</v>
      </c>
      <c r="S381" s="193">
        <v>0</v>
      </c>
      <c r="T381" s="194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5" t="s">
        <v>240</v>
      </c>
      <c r="AT381" s="195" t="s">
        <v>175</v>
      </c>
      <c r="AU381" s="195" t="s">
        <v>151</v>
      </c>
      <c r="AY381" s="15" t="s">
        <v>173</v>
      </c>
      <c r="BE381" s="196">
        <f>IF(N381="základná",J381,0)</f>
        <v>0</v>
      </c>
      <c r="BF381" s="196">
        <f>IF(N381="znížená",J381,0)</f>
        <v>0</v>
      </c>
      <c r="BG381" s="196">
        <f>IF(N381="zákl. prenesená",J381,0)</f>
        <v>0</v>
      </c>
      <c r="BH381" s="196">
        <f>IF(N381="zníž. prenesená",J381,0)</f>
        <v>0</v>
      </c>
      <c r="BI381" s="196">
        <f>IF(N381="nulová",J381,0)</f>
        <v>0</v>
      </c>
      <c r="BJ381" s="15" t="s">
        <v>151</v>
      </c>
      <c r="BK381" s="197">
        <f>ROUND(I381*H381,3)</f>
        <v>0</v>
      </c>
      <c r="BL381" s="15" t="s">
        <v>240</v>
      </c>
      <c r="BM381" s="195" t="s">
        <v>980</v>
      </c>
    </row>
    <row r="382" s="2" customFormat="1" ht="14.4" customHeight="1">
      <c r="A382" s="34"/>
      <c r="B382" s="148"/>
      <c r="C382" s="198" t="s">
        <v>981</v>
      </c>
      <c r="D382" s="198" t="s">
        <v>197</v>
      </c>
      <c r="E382" s="199" t="s">
        <v>982</v>
      </c>
      <c r="F382" s="200" t="s">
        <v>983</v>
      </c>
      <c r="G382" s="201" t="s">
        <v>222</v>
      </c>
      <c r="H382" s="202">
        <v>1</v>
      </c>
      <c r="I382" s="203"/>
      <c r="J382" s="202">
        <f>ROUND(I382*H382,3)</f>
        <v>0</v>
      </c>
      <c r="K382" s="204"/>
      <c r="L382" s="205"/>
      <c r="M382" s="206" t="s">
        <v>1</v>
      </c>
      <c r="N382" s="207" t="s">
        <v>40</v>
      </c>
      <c r="O382" s="73"/>
      <c r="P382" s="193">
        <f>O382*H382</f>
        <v>0</v>
      </c>
      <c r="Q382" s="193">
        <v>0.019</v>
      </c>
      <c r="R382" s="193">
        <f>Q382*H382</f>
        <v>0.019</v>
      </c>
      <c r="S382" s="193">
        <v>0</v>
      </c>
      <c r="T382" s="194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5" t="s">
        <v>307</v>
      </c>
      <c r="AT382" s="195" t="s">
        <v>197</v>
      </c>
      <c r="AU382" s="195" t="s">
        <v>151</v>
      </c>
      <c r="AY382" s="15" t="s">
        <v>173</v>
      </c>
      <c r="BE382" s="196">
        <f>IF(N382="základná",J382,0)</f>
        <v>0</v>
      </c>
      <c r="BF382" s="196">
        <f>IF(N382="znížená",J382,0)</f>
        <v>0</v>
      </c>
      <c r="BG382" s="196">
        <f>IF(N382="zákl. prenesená",J382,0)</f>
        <v>0</v>
      </c>
      <c r="BH382" s="196">
        <f>IF(N382="zníž. prenesená",J382,0)</f>
        <v>0</v>
      </c>
      <c r="BI382" s="196">
        <f>IF(N382="nulová",J382,0)</f>
        <v>0</v>
      </c>
      <c r="BJ382" s="15" t="s">
        <v>151</v>
      </c>
      <c r="BK382" s="197">
        <f>ROUND(I382*H382,3)</f>
        <v>0</v>
      </c>
      <c r="BL382" s="15" t="s">
        <v>240</v>
      </c>
      <c r="BM382" s="195" t="s">
        <v>984</v>
      </c>
    </row>
    <row r="383" s="2" customFormat="1" ht="24.15" customHeight="1">
      <c r="A383" s="34"/>
      <c r="B383" s="148"/>
      <c r="C383" s="184" t="s">
        <v>985</v>
      </c>
      <c r="D383" s="184" t="s">
        <v>175</v>
      </c>
      <c r="E383" s="185" t="s">
        <v>986</v>
      </c>
      <c r="F383" s="186" t="s">
        <v>987</v>
      </c>
      <c r="G383" s="187" t="s">
        <v>733</v>
      </c>
      <c r="H383" s="188">
        <v>1</v>
      </c>
      <c r="I383" s="189"/>
      <c r="J383" s="188">
        <f>ROUND(I383*H383,3)</f>
        <v>0</v>
      </c>
      <c r="K383" s="190"/>
      <c r="L383" s="35"/>
      <c r="M383" s="191" t="s">
        <v>1</v>
      </c>
      <c r="N383" s="192" t="s">
        <v>40</v>
      </c>
      <c r="O383" s="73"/>
      <c r="P383" s="193">
        <f>O383*H383</f>
        <v>0</v>
      </c>
      <c r="Q383" s="193">
        <v>0.00975</v>
      </c>
      <c r="R383" s="193">
        <f>Q383*H383</f>
        <v>0.00975</v>
      </c>
      <c r="S383" s="193">
        <v>0</v>
      </c>
      <c r="T383" s="194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5" t="s">
        <v>240</v>
      </c>
      <c r="AT383" s="195" t="s">
        <v>175</v>
      </c>
      <c r="AU383" s="195" t="s">
        <v>151</v>
      </c>
      <c r="AY383" s="15" t="s">
        <v>173</v>
      </c>
      <c r="BE383" s="196">
        <f>IF(N383="základná",J383,0)</f>
        <v>0</v>
      </c>
      <c r="BF383" s="196">
        <f>IF(N383="znížená",J383,0)</f>
        <v>0</v>
      </c>
      <c r="BG383" s="196">
        <f>IF(N383="zákl. prenesená",J383,0)</f>
        <v>0</v>
      </c>
      <c r="BH383" s="196">
        <f>IF(N383="zníž. prenesená",J383,0)</f>
        <v>0</v>
      </c>
      <c r="BI383" s="196">
        <f>IF(N383="nulová",J383,0)</f>
        <v>0</v>
      </c>
      <c r="BJ383" s="15" t="s">
        <v>151</v>
      </c>
      <c r="BK383" s="197">
        <f>ROUND(I383*H383,3)</f>
        <v>0</v>
      </c>
      <c r="BL383" s="15" t="s">
        <v>240</v>
      </c>
      <c r="BM383" s="195" t="s">
        <v>988</v>
      </c>
    </row>
    <row r="384" s="2" customFormat="1" ht="24.15" customHeight="1">
      <c r="A384" s="34"/>
      <c r="B384" s="148"/>
      <c r="C384" s="198" t="s">
        <v>989</v>
      </c>
      <c r="D384" s="198" t="s">
        <v>197</v>
      </c>
      <c r="E384" s="199" t="s">
        <v>990</v>
      </c>
      <c r="F384" s="200" t="s">
        <v>991</v>
      </c>
      <c r="G384" s="201" t="s">
        <v>992</v>
      </c>
      <c r="H384" s="202">
        <v>1</v>
      </c>
      <c r="I384" s="203"/>
      <c r="J384" s="202">
        <f>ROUND(I384*H384,3)</f>
        <v>0</v>
      </c>
      <c r="K384" s="204"/>
      <c r="L384" s="205"/>
      <c r="M384" s="206" t="s">
        <v>1</v>
      </c>
      <c r="N384" s="207" t="s">
        <v>40</v>
      </c>
      <c r="O384" s="73"/>
      <c r="P384" s="193">
        <f>O384*H384</f>
        <v>0</v>
      </c>
      <c r="Q384" s="193">
        <v>0.014200000000000001</v>
      </c>
      <c r="R384" s="193">
        <f>Q384*H384</f>
        <v>0.014200000000000001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307</v>
      </c>
      <c r="AT384" s="195" t="s">
        <v>197</v>
      </c>
      <c r="AU384" s="195" t="s">
        <v>151</v>
      </c>
      <c r="AY384" s="15" t="s">
        <v>173</v>
      </c>
      <c r="BE384" s="196">
        <f>IF(N384="základná",J384,0)</f>
        <v>0</v>
      </c>
      <c r="BF384" s="196">
        <f>IF(N384="znížená",J384,0)</f>
        <v>0</v>
      </c>
      <c r="BG384" s="196">
        <f>IF(N384="zákl. prenesená",J384,0)</f>
        <v>0</v>
      </c>
      <c r="BH384" s="196">
        <f>IF(N384="zníž. prenesená",J384,0)</f>
        <v>0</v>
      </c>
      <c r="BI384" s="196">
        <f>IF(N384="nulová",J384,0)</f>
        <v>0</v>
      </c>
      <c r="BJ384" s="15" t="s">
        <v>151</v>
      </c>
      <c r="BK384" s="197">
        <f>ROUND(I384*H384,3)</f>
        <v>0</v>
      </c>
      <c r="BL384" s="15" t="s">
        <v>240</v>
      </c>
      <c r="BM384" s="195" t="s">
        <v>993</v>
      </c>
    </row>
    <row r="385" s="2" customFormat="1" ht="14.4" customHeight="1">
      <c r="A385" s="34"/>
      <c r="B385" s="148"/>
      <c r="C385" s="198" t="s">
        <v>994</v>
      </c>
      <c r="D385" s="198" t="s">
        <v>197</v>
      </c>
      <c r="E385" s="199" t="s">
        <v>995</v>
      </c>
      <c r="F385" s="200" t="s">
        <v>996</v>
      </c>
      <c r="G385" s="201" t="s">
        <v>992</v>
      </c>
      <c r="H385" s="202">
        <v>1</v>
      </c>
      <c r="I385" s="203"/>
      <c r="J385" s="202">
        <f>ROUND(I385*H385,3)</f>
        <v>0</v>
      </c>
      <c r="K385" s="204"/>
      <c r="L385" s="205"/>
      <c r="M385" s="206" t="s">
        <v>1</v>
      </c>
      <c r="N385" s="207" t="s">
        <v>40</v>
      </c>
      <c r="O385" s="73"/>
      <c r="P385" s="193">
        <f>O385*H385</f>
        <v>0</v>
      </c>
      <c r="Q385" s="193">
        <v>0.0022000000000000001</v>
      </c>
      <c r="R385" s="193">
        <f>Q385*H385</f>
        <v>0.0022000000000000001</v>
      </c>
      <c r="S385" s="193">
        <v>0</v>
      </c>
      <c r="T385" s="194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5" t="s">
        <v>307</v>
      </c>
      <c r="AT385" s="195" t="s">
        <v>197</v>
      </c>
      <c r="AU385" s="195" t="s">
        <v>151</v>
      </c>
      <c r="AY385" s="15" t="s">
        <v>173</v>
      </c>
      <c r="BE385" s="196">
        <f>IF(N385="základná",J385,0)</f>
        <v>0</v>
      </c>
      <c r="BF385" s="196">
        <f>IF(N385="znížená",J385,0)</f>
        <v>0</v>
      </c>
      <c r="BG385" s="196">
        <f>IF(N385="zákl. prenesená",J385,0)</f>
        <v>0</v>
      </c>
      <c r="BH385" s="196">
        <f>IF(N385="zníž. prenesená",J385,0)</f>
        <v>0</v>
      </c>
      <c r="BI385" s="196">
        <f>IF(N385="nulová",J385,0)</f>
        <v>0</v>
      </c>
      <c r="BJ385" s="15" t="s">
        <v>151</v>
      </c>
      <c r="BK385" s="197">
        <f>ROUND(I385*H385,3)</f>
        <v>0</v>
      </c>
      <c r="BL385" s="15" t="s">
        <v>240</v>
      </c>
      <c r="BM385" s="195" t="s">
        <v>997</v>
      </c>
    </row>
    <row r="386" s="2" customFormat="1" ht="14.4" customHeight="1">
      <c r="A386" s="34"/>
      <c r="B386" s="148"/>
      <c r="C386" s="184" t="s">
        <v>998</v>
      </c>
      <c r="D386" s="184" t="s">
        <v>175</v>
      </c>
      <c r="E386" s="185" t="s">
        <v>999</v>
      </c>
      <c r="F386" s="186" t="s">
        <v>1000</v>
      </c>
      <c r="G386" s="187" t="s">
        <v>733</v>
      </c>
      <c r="H386" s="188">
        <v>1</v>
      </c>
      <c r="I386" s="189"/>
      <c r="J386" s="188">
        <f>ROUND(I386*H386,3)</f>
        <v>0</v>
      </c>
      <c r="K386" s="190"/>
      <c r="L386" s="35"/>
      <c r="M386" s="191" t="s">
        <v>1</v>
      </c>
      <c r="N386" s="192" t="s">
        <v>40</v>
      </c>
      <c r="O386" s="73"/>
      <c r="P386" s="193">
        <f>O386*H386</f>
        <v>0</v>
      </c>
      <c r="Q386" s="193">
        <v>0.09604</v>
      </c>
      <c r="R386" s="193">
        <f>Q386*H386</f>
        <v>0.09604</v>
      </c>
      <c r="S386" s="193">
        <v>0</v>
      </c>
      <c r="T386" s="194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95" t="s">
        <v>240</v>
      </c>
      <c r="AT386" s="195" t="s">
        <v>175</v>
      </c>
      <c r="AU386" s="195" t="s">
        <v>151</v>
      </c>
      <c r="AY386" s="15" t="s">
        <v>173</v>
      </c>
      <c r="BE386" s="196">
        <f>IF(N386="základná",J386,0)</f>
        <v>0</v>
      </c>
      <c r="BF386" s="196">
        <f>IF(N386="znížená",J386,0)</f>
        <v>0</v>
      </c>
      <c r="BG386" s="196">
        <f>IF(N386="zákl. prenesená",J386,0)</f>
        <v>0</v>
      </c>
      <c r="BH386" s="196">
        <f>IF(N386="zníž. prenesená",J386,0)</f>
        <v>0</v>
      </c>
      <c r="BI386" s="196">
        <f>IF(N386="nulová",J386,0)</f>
        <v>0</v>
      </c>
      <c r="BJ386" s="15" t="s">
        <v>151</v>
      </c>
      <c r="BK386" s="197">
        <f>ROUND(I386*H386,3)</f>
        <v>0</v>
      </c>
      <c r="BL386" s="15" t="s">
        <v>240</v>
      </c>
      <c r="BM386" s="195" t="s">
        <v>1001</v>
      </c>
    </row>
    <row r="387" s="2" customFormat="1" ht="14.4" customHeight="1">
      <c r="A387" s="34"/>
      <c r="B387" s="148"/>
      <c r="C387" s="198" t="s">
        <v>1002</v>
      </c>
      <c r="D387" s="198" t="s">
        <v>197</v>
      </c>
      <c r="E387" s="199" t="s">
        <v>1003</v>
      </c>
      <c r="F387" s="200" t="s">
        <v>1004</v>
      </c>
      <c r="G387" s="201" t="s">
        <v>222</v>
      </c>
      <c r="H387" s="202">
        <v>1</v>
      </c>
      <c r="I387" s="203"/>
      <c r="J387" s="202">
        <f>ROUND(I387*H387,3)</f>
        <v>0</v>
      </c>
      <c r="K387" s="204"/>
      <c r="L387" s="205"/>
      <c r="M387" s="206" t="s">
        <v>1</v>
      </c>
      <c r="N387" s="207" t="s">
        <v>40</v>
      </c>
      <c r="O387" s="73"/>
      <c r="P387" s="193">
        <f>O387*H387</f>
        <v>0</v>
      </c>
      <c r="Q387" s="193">
        <v>0.0051500000000000001</v>
      </c>
      <c r="R387" s="193">
        <f>Q387*H387</f>
        <v>0.0051500000000000001</v>
      </c>
      <c r="S387" s="193">
        <v>0</v>
      </c>
      <c r="T387" s="194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307</v>
      </c>
      <c r="AT387" s="195" t="s">
        <v>197</v>
      </c>
      <c r="AU387" s="195" t="s">
        <v>151</v>
      </c>
      <c r="AY387" s="15" t="s">
        <v>173</v>
      </c>
      <c r="BE387" s="196">
        <f>IF(N387="základná",J387,0)</f>
        <v>0</v>
      </c>
      <c r="BF387" s="196">
        <f>IF(N387="znížená",J387,0)</f>
        <v>0</v>
      </c>
      <c r="BG387" s="196">
        <f>IF(N387="zákl. prenesená",J387,0)</f>
        <v>0</v>
      </c>
      <c r="BH387" s="196">
        <f>IF(N387="zníž. prenesená",J387,0)</f>
        <v>0</v>
      </c>
      <c r="BI387" s="196">
        <f>IF(N387="nulová",J387,0)</f>
        <v>0</v>
      </c>
      <c r="BJ387" s="15" t="s">
        <v>151</v>
      </c>
      <c r="BK387" s="197">
        <f>ROUND(I387*H387,3)</f>
        <v>0</v>
      </c>
      <c r="BL387" s="15" t="s">
        <v>240</v>
      </c>
      <c r="BM387" s="195" t="s">
        <v>1005</v>
      </c>
    </row>
    <row r="388" s="2" customFormat="1" ht="24.15" customHeight="1">
      <c r="A388" s="34"/>
      <c r="B388" s="148"/>
      <c r="C388" s="184" t="s">
        <v>1006</v>
      </c>
      <c r="D388" s="184" t="s">
        <v>175</v>
      </c>
      <c r="E388" s="185" t="s">
        <v>1007</v>
      </c>
      <c r="F388" s="186" t="s">
        <v>1008</v>
      </c>
      <c r="G388" s="187" t="s">
        <v>733</v>
      </c>
      <c r="H388" s="188">
        <v>1</v>
      </c>
      <c r="I388" s="189"/>
      <c r="J388" s="188">
        <f>ROUND(I388*H388,3)</f>
        <v>0</v>
      </c>
      <c r="K388" s="190"/>
      <c r="L388" s="35"/>
      <c r="M388" s="191" t="s">
        <v>1</v>
      </c>
      <c r="N388" s="192" t="s">
        <v>40</v>
      </c>
      <c r="O388" s="73"/>
      <c r="P388" s="193">
        <f>O388*H388</f>
        <v>0</v>
      </c>
      <c r="Q388" s="193">
        <v>0</v>
      </c>
      <c r="R388" s="193">
        <f>Q388*H388</f>
        <v>0</v>
      </c>
      <c r="S388" s="193">
        <v>0</v>
      </c>
      <c r="T388" s="194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240</v>
      </c>
      <c r="AT388" s="195" t="s">
        <v>175</v>
      </c>
      <c r="AU388" s="195" t="s">
        <v>151</v>
      </c>
      <c r="AY388" s="15" t="s">
        <v>173</v>
      </c>
      <c r="BE388" s="196">
        <f>IF(N388="základná",J388,0)</f>
        <v>0</v>
      </c>
      <c r="BF388" s="196">
        <f>IF(N388="znížená",J388,0)</f>
        <v>0</v>
      </c>
      <c r="BG388" s="196">
        <f>IF(N388="zákl. prenesená",J388,0)</f>
        <v>0</v>
      </c>
      <c r="BH388" s="196">
        <f>IF(N388="zníž. prenesená",J388,0)</f>
        <v>0</v>
      </c>
      <c r="BI388" s="196">
        <f>IF(N388="nulová",J388,0)</f>
        <v>0</v>
      </c>
      <c r="BJ388" s="15" t="s">
        <v>151</v>
      </c>
      <c r="BK388" s="197">
        <f>ROUND(I388*H388,3)</f>
        <v>0</v>
      </c>
      <c r="BL388" s="15" t="s">
        <v>240</v>
      </c>
      <c r="BM388" s="195" t="s">
        <v>1009</v>
      </c>
    </row>
    <row r="389" s="2" customFormat="1" ht="14.4" customHeight="1">
      <c r="A389" s="34"/>
      <c r="B389" s="148"/>
      <c r="C389" s="198" t="s">
        <v>1010</v>
      </c>
      <c r="D389" s="198" t="s">
        <v>197</v>
      </c>
      <c r="E389" s="199" t="s">
        <v>1011</v>
      </c>
      <c r="F389" s="200" t="s">
        <v>1012</v>
      </c>
      <c r="G389" s="201" t="s">
        <v>222</v>
      </c>
      <c r="H389" s="202">
        <v>1</v>
      </c>
      <c r="I389" s="203"/>
      <c r="J389" s="202">
        <f>ROUND(I389*H389,3)</f>
        <v>0</v>
      </c>
      <c r="K389" s="204"/>
      <c r="L389" s="205"/>
      <c r="M389" s="206" t="s">
        <v>1</v>
      </c>
      <c r="N389" s="207" t="s">
        <v>40</v>
      </c>
      <c r="O389" s="73"/>
      <c r="P389" s="193">
        <f>O389*H389</f>
        <v>0</v>
      </c>
      <c r="Q389" s="193">
        <v>0</v>
      </c>
      <c r="R389" s="193">
        <f>Q389*H389</f>
        <v>0</v>
      </c>
      <c r="S389" s="193">
        <v>0</v>
      </c>
      <c r="T389" s="194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5" t="s">
        <v>307</v>
      </c>
      <c r="AT389" s="195" t="s">
        <v>197</v>
      </c>
      <c r="AU389" s="195" t="s">
        <v>151</v>
      </c>
      <c r="AY389" s="15" t="s">
        <v>173</v>
      </c>
      <c r="BE389" s="196">
        <f>IF(N389="základná",J389,0)</f>
        <v>0</v>
      </c>
      <c r="BF389" s="196">
        <f>IF(N389="znížená",J389,0)</f>
        <v>0</v>
      </c>
      <c r="BG389" s="196">
        <f>IF(N389="zákl. prenesená",J389,0)</f>
        <v>0</v>
      </c>
      <c r="BH389" s="196">
        <f>IF(N389="zníž. prenesená",J389,0)</f>
        <v>0</v>
      </c>
      <c r="BI389" s="196">
        <f>IF(N389="nulová",J389,0)</f>
        <v>0</v>
      </c>
      <c r="BJ389" s="15" t="s">
        <v>151</v>
      </c>
      <c r="BK389" s="197">
        <f>ROUND(I389*H389,3)</f>
        <v>0</v>
      </c>
      <c r="BL389" s="15" t="s">
        <v>240</v>
      </c>
      <c r="BM389" s="195" t="s">
        <v>1013</v>
      </c>
    </row>
    <row r="390" s="2" customFormat="1" ht="14.4" customHeight="1">
      <c r="A390" s="34"/>
      <c r="B390" s="148"/>
      <c r="C390" s="184" t="s">
        <v>1014</v>
      </c>
      <c r="D390" s="184" t="s">
        <v>175</v>
      </c>
      <c r="E390" s="185" t="s">
        <v>1015</v>
      </c>
      <c r="F390" s="186" t="s">
        <v>1016</v>
      </c>
      <c r="G390" s="187" t="s">
        <v>222</v>
      </c>
      <c r="H390" s="188">
        <v>1</v>
      </c>
      <c r="I390" s="189"/>
      <c r="J390" s="188">
        <f>ROUND(I390*H390,3)</f>
        <v>0</v>
      </c>
      <c r="K390" s="190"/>
      <c r="L390" s="35"/>
      <c r="M390" s="191" t="s">
        <v>1</v>
      </c>
      <c r="N390" s="192" t="s">
        <v>40</v>
      </c>
      <c r="O390" s="73"/>
      <c r="P390" s="193">
        <f>O390*H390</f>
        <v>0</v>
      </c>
      <c r="Q390" s="193">
        <v>0</v>
      </c>
      <c r="R390" s="193">
        <f>Q390*H390</f>
        <v>0</v>
      </c>
      <c r="S390" s="193">
        <v>0</v>
      </c>
      <c r="T390" s="194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5" t="s">
        <v>240</v>
      </c>
      <c r="AT390" s="195" t="s">
        <v>175</v>
      </c>
      <c r="AU390" s="195" t="s">
        <v>151</v>
      </c>
      <c r="AY390" s="15" t="s">
        <v>173</v>
      </c>
      <c r="BE390" s="196">
        <f>IF(N390="základná",J390,0)</f>
        <v>0</v>
      </c>
      <c r="BF390" s="196">
        <f>IF(N390="znížená",J390,0)</f>
        <v>0</v>
      </c>
      <c r="BG390" s="196">
        <f>IF(N390="zákl. prenesená",J390,0)</f>
        <v>0</v>
      </c>
      <c r="BH390" s="196">
        <f>IF(N390="zníž. prenesená",J390,0)</f>
        <v>0</v>
      </c>
      <c r="BI390" s="196">
        <f>IF(N390="nulová",J390,0)</f>
        <v>0</v>
      </c>
      <c r="BJ390" s="15" t="s">
        <v>151</v>
      </c>
      <c r="BK390" s="197">
        <f>ROUND(I390*H390,3)</f>
        <v>0</v>
      </c>
      <c r="BL390" s="15" t="s">
        <v>240</v>
      </c>
      <c r="BM390" s="195" t="s">
        <v>1017</v>
      </c>
    </row>
    <row r="391" s="2" customFormat="1" ht="14.4" customHeight="1">
      <c r="A391" s="34"/>
      <c r="B391" s="148"/>
      <c r="C391" s="198" t="s">
        <v>1018</v>
      </c>
      <c r="D391" s="198" t="s">
        <v>197</v>
      </c>
      <c r="E391" s="199" t="s">
        <v>1019</v>
      </c>
      <c r="F391" s="200" t="s">
        <v>1020</v>
      </c>
      <c r="G391" s="201" t="s">
        <v>1021</v>
      </c>
      <c r="H391" s="202">
        <v>1</v>
      </c>
      <c r="I391" s="203"/>
      <c r="J391" s="202">
        <f>ROUND(I391*H391,3)</f>
        <v>0</v>
      </c>
      <c r="K391" s="204"/>
      <c r="L391" s="205"/>
      <c r="M391" s="206" t="s">
        <v>1</v>
      </c>
      <c r="N391" s="207" t="s">
        <v>40</v>
      </c>
      <c r="O391" s="73"/>
      <c r="P391" s="193">
        <f>O391*H391</f>
        <v>0</v>
      </c>
      <c r="Q391" s="193">
        <v>0.20000000000000001</v>
      </c>
      <c r="R391" s="193">
        <f>Q391*H391</f>
        <v>0.20000000000000001</v>
      </c>
      <c r="S391" s="193">
        <v>0</v>
      </c>
      <c r="T391" s="194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5" t="s">
        <v>307</v>
      </c>
      <c r="AT391" s="195" t="s">
        <v>197</v>
      </c>
      <c r="AU391" s="195" t="s">
        <v>151</v>
      </c>
      <c r="AY391" s="15" t="s">
        <v>173</v>
      </c>
      <c r="BE391" s="196">
        <f>IF(N391="základná",J391,0)</f>
        <v>0</v>
      </c>
      <c r="BF391" s="196">
        <f>IF(N391="znížená",J391,0)</f>
        <v>0</v>
      </c>
      <c r="BG391" s="196">
        <f>IF(N391="zákl. prenesená",J391,0)</f>
        <v>0</v>
      </c>
      <c r="BH391" s="196">
        <f>IF(N391="zníž. prenesená",J391,0)</f>
        <v>0</v>
      </c>
      <c r="BI391" s="196">
        <f>IF(N391="nulová",J391,0)</f>
        <v>0</v>
      </c>
      <c r="BJ391" s="15" t="s">
        <v>151</v>
      </c>
      <c r="BK391" s="197">
        <f>ROUND(I391*H391,3)</f>
        <v>0</v>
      </c>
      <c r="BL391" s="15" t="s">
        <v>240</v>
      </c>
      <c r="BM391" s="195" t="s">
        <v>1022</v>
      </c>
    </row>
    <row r="392" s="2" customFormat="1" ht="14.4" customHeight="1">
      <c r="A392" s="34"/>
      <c r="B392" s="148"/>
      <c r="C392" s="198" t="s">
        <v>1023</v>
      </c>
      <c r="D392" s="198" t="s">
        <v>197</v>
      </c>
      <c r="E392" s="199" t="s">
        <v>1024</v>
      </c>
      <c r="F392" s="200" t="s">
        <v>1025</v>
      </c>
      <c r="G392" s="201" t="s">
        <v>222</v>
      </c>
      <c r="H392" s="202">
        <v>1</v>
      </c>
      <c r="I392" s="203"/>
      <c r="J392" s="202">
        <f>ROUND(I392*H392,3)</f>
        <v>0</v>
      </c>
      <c r="K392" s="204"/>
      <c r="L392" s="205"/>
      <c r="M392" s="206" t="s">
        <v>1</v>
      </c>
      <c r="N392" s="207" t="s">
        <v>40</v>
      </c>
      <c r="O392" s="73"/>
      <c r="P392" s="193">
        <f>O392*H392</f>
        <v>0</v>
      </c>
      <c r="Q392" s="193">
        <v>0</v>
      </c>
      <c r="R392" s="193">
        <f>Q392*H392</f>
        <v>0</v>
      </c>
      <c r="S392" s="193">
        <v>0</v>
      </c>
      <c r="T392" s="194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5" t="s">
        <v>307</v>
      </c>
      <c r="AT392" s="195" t="s">
        <v>197</v>
      </c>
      <c r="AU392" s="195" t="s">
        <v>151</v>
      </c>
      <c r="AY392" s="15" t="s">
        <v>173</v>
      </c>
      <c r="BE392" s="196">
        <f>IF(N392="základná",J392,0)</f>
        <v>0</v>
      </c>
      <c r="BF392" s="196">
        <f>IF(N392="znížená",J392,0)</f>
        <v>0</v>
      </c>
      <c r="BG392" s="196">
        <f>IF(N392="zákl. prenesená",J392,0)</f>
        <v>0</v>
      </c>
      <c r="BH392" s="196">
        <f>IF(N392="zníž. prenesená",J392,0)</f>
        <v>0</v>
      </c>
      <c r="BI392" s="196">
        <f>IF(N392="nulová",J392,0)</f>
        <v>0</v>
      </c>
      <c r="BJ392" s="15" t="s">
        <v>151</v>
      </c>
      <c r="BK392" s="197">
        <f>ROUND(I392*H392,3)</f>
        <v>0</v>
      </c>
      <c r="BL392" s="15" t="s">
        <v>240</v>
      </c>
      <c r="BM392" s="195" t="s">
        <v>1026</v>
      </c>
    </row>
    <row r="393" s="2" customFormat="1" ht="24.15" customHeight="1">
      <c r="A393" s="34"/>
      <c r="B393" s="148"/>
      <c r="C393" s="198" t="s">
        <v>1027</v>
      </c>
      <c r="D393" s="198" t="s">
        <v>197</v>
      </c>
      <c r="E393" s="199" t="s">
        <v>1028</v>
      </c>
      <c r="F393" s="200" t="s">
        <v>1029</v>
      </c>
      <c r="G393" s="201" t="s">
        <v>222</v>
      </c>
      <c r="H393" s="202">
        <v>1</v>
      </c>
      <c r="I393" s="203"/>
      <c r="J393" s="202">
        <f>ROUND(I393*H393,3)</f>
        <v>0</v>
      </c>
      <c r="K393" s="204"/>
      <c r="L393" s="205"/>
      <c r="M393" s="206" t="s">
        <v>1</v>
      </c>
      <c r="N393" s="207" t="s">
        <v>40</v>
      </c>
      <c r="O393" s="73"/>
      <c r="P393" s="193">
        <f>O393*H393</f>
        <v>0</v>
      </c>
      <c r="Q393" s="193">
        <v>0</v>
      </c>
      <c r="R393" s="193">
        <f>Q393*H393</f>
        <v>0</v>
      </c>
      <c r="S393" s="193">
        <v>0</v>
      </c>
      <c r="T393" s="194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5" t="s">
        <v>307</v>
      </c>
      <c r="AT393" s="195" t="s">
        <v>197</v>
      </c>
      <c r="AU393" s="195" t="s">
        <v>151</v>
      </c>
      <c r="AY393" s="15" t="s">
        <v>173</v>
      </c>
      <c r="BE393" s="196">
        <f>IF(N393="základná",J393,0)</f>
        <v>0</v>
      </c>
      <c r="BF393" s="196">
        <f>IF(N393="znížená",J393,0)</f>
        <v>0</v>
      </c>
      <c r="BG393" s="196">
        <f>IF(N393="zákl. prenesená",J393,0)</f>
        <v>0</v>
      </c>
      <c r="BH393" s="196">
        <f>IF(N393="zníž. prenesená",J393,0)</f>
        <v>0</v>
      </c>
      <c r="BI393" s="196">
        <f>IF(N393="nulová",J393,0)</f>
        <v>0</v>
      </c>
      <c r="BJ393" s="15" t="s">
        <v>151</v>
      </c>
      <c r="BK393" s="197">
        <f>ROUND(I393*H393,3)</f>
        <v>0</v>
      </c>
      <c r="BL393" s="15" t="s">
        <v>240</v>
      </c>
      <c r="BM393" s="195" t="s">
        <v>1030</v>
      </c>
    </row>
    <row r="394" s="2" customFormat="1" ht="14.4" customHeight="1">
      <c r="A394" s="34"/>
      <c r="B394" s="148"/>
      <c r="C394" s="198" t="s">
        <v>1031</v>
      </c>
      <c r="D394" s="198" t="s">
        <v>197</v>
      </c>
      <c r="E394" s="199" t="s">
        <v>1032</v>
      </c>
      <c r="F394" s="200" t="s">
        <v>1033</v>
      </c>
      <c r="G394" s="201" t="s">
        <v>222</v>
      </c>
      <c r="H394" s="202">
        <v>1</v>
      </c>
      <c r="I394" s="203"/>
      <c r="J394" s="202">
        <f>ROUND(I394*H394,3)</f>
        <v>0</v>
      </c>
      <c r="K394" s="204"/>
      <c r="L394" s="205"/>
      <c r="M394" s="206" t="s">
        <v>1</v>
      </c>
      <c r="N394" s="207" t="s">
        <v>40</v>
      </c>
      <c r="O394" s="73"/>
      <c r="P394" s="193">
        <f>O394*H394</f>
        <v>0</v>
      </c>
      <c r="Q394" s="193">
        <v>0</v>
      </c>
      <c r="R394" s="193">
        <f>Q394*H394</f>
        <v>0</v>
      </c>
      <c r="S394" s="193">
        <v>0</v>
      </c>
      <c r="T394" s="194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5" t="s">
        <v>307</v>
      </c>
      <c r="AT394" s="195" t="s">
        <v>197</v>
      </c>
      <c r="AU394" s="195" t="s">
        <v>151</v>
      </c>
      <c r="AY394" s="15" t="s">
        <v>173</v>
      </c>
      <c r="BE394" s="196">
        <f>IF(N394="základná",J394,0)</f>
        <v>0</v>
      </c>
      <c r="BF394" s="196">
        <f>IF(N394="znížená",J394,0)</f>
        <v>0</v>
      </c>
      <c r="BG394" s="196">
        <f>IF(N394="zákl. prenesená",J394,0)</f>
        <v>0</v>
      </c>
      <c r="BH394" s="196">
        <f>IF(N394="zníž. prenesená",J394,0)</f>
        <v>0</v>
      </c>
      <c r="BI394" s="196">
        <f>IF(N394="nulová",J394,0)</f>
        <v>0</v>
      </c>
      <c r="BJ394" s="15" t="s">
        <v>151</v>
      </c>
      <c r="BK394" s="197">
        <f>ROUND(I394*H394,3)</f>
        <v>0</v>
      </c>
      <c r="BL394" s="15" t="s">
        <v>240</v>
      </c>
      <c r="BM394" s="195" t="s">
        <v>1034</v>
      </c>
    </row>
    <row r="395" s="2" customFormat="1" ht="14.4" customHeight="1">
      <c r="A395" s="34"/>
      <c r="B395" s="148"/>
      <c r="C395" s="198" t="s">
        <v>1035</v>
      </c>
      <c r="D395" s="198" t="s">
        <v>197</v>
      </c>
      <c r="E395" s="199" t="s">
        <v>1036</v>
      </c>
      <c r="F395" s="200" t="s">
        <v>1037</v>
      </c>
      <c r="G395" s="201" t="s">
        <v>222</v>
      </c>
      <c r="H395" s="202">
        <v>1</v>
      </c>
      <c r="I395" s="203"/>
      <c r="J395" s="202">
        <f>ROUND(I395*H395,3)</f>
        <v>0</v>
      </c>
      <c r="K395" s="204"/>
      <c r="L395" s="205"/>
      <c r="M395" s="206" t="s">
        <v>1</v>
      </c>
      <c r="N395" s="207" t="s">
        <v>40</v>
      </c>
      <c r="O395" s="73"/>
      <c r="P395" s="193">
        <f>O395*H395</f>
        <v>0</v>
      </c>
      <c r="Q395" s="193">
        <v>0</v>
      </c>
      <c r="R395" s="193">
        <f>Q395*H395</f>
        <v>0</v>
      </c>
      <c r="S395" s="193">
        <v>0</v>
      </c>
      <c r="T395" s="19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5" t="s">
        <v>307</v>
      </c>
      <c r="AT395" s="195" t="s">
        <v>197</v>
      </c>
      <c r="AU395" s="195" t="s">
        <v>151</v>
      </c>
      <c r="AY395" s="15" t="s">
        <v>173</v>
      </c>
      <c r="BE395" s="196">
        <f>IF(N395="základná",J395,0)</f>
        <v>0</v>
      </c>
      <c r="BF395" s="196">
        <f>IF(N395="znížená",J395,0)</f>
        <v>0</v>
      </c>
      <c r="BG395" s="196">
        <f>IF(N395="zákl. prenesená",J395,0)</f>
        <v>0</v>
      </c>
      <c r="BH395" s="196">
        <f>IF(N395="zníž. prenesená",J395,0)</f>
        <v>0</v>
      </c>
      <c r="BI395" s="196">
        <f>IF(N395="nulová",J395,0)</f>
        <v>0</v>
      </c>
      <c r="BJ395" s="15" t="s">
        <v>151</v>
      </c>
      <c r="BK395" s="197">
        <f>ROUND(I395*H395,3)</f>
        <v>0</v>
      </c>
      <c r="BL395" s="15" t="s">
        <v>240</v>
      </c>
      <c r="BM395" s="195" t="s">
        <v>1038</v>
      </c>
    </row>
    <row r="396" s="2" customFormat="1" ht="24.15" customHeight="1">
      <c r="A396" s="34"/>
      <c r="B396" s="148"/>
      <c r="C396" s="198" t="s">
        <v>1039</v>
      </c>
      <c r="D396" s="198" t="s">
        <v>197</v>
      </c>
      <c r="E396" s="199" t="s">
        <v>1040</v>
      </c>
      <c r="F396" s="200" t="s">
        <v>1041</v>
      </c>
      <c r="G396" s="201" t="s">
        <v>222</v>
      </c>
      <c r="H396" s="202">
        <v>1</v>
      </c>
      <c r="I396" s="203"/>
      <c r="J396" s="202">
        <f>ROUND(I396*H396,3)</f>
        <v>0</v>
      </c>
      <c r="K396" s="204"/>
      <c r="L396" s="205"/>
      <c r="M396" s="206" t="s">
        <v>1</v>
      </c>
      <c r="N396" s="207" t="s">
        <v>40</v>
      </c>
      <c r="O396" s="73"/>
      <c r="P396" s="193">
        <f>O396*H396</f>
        <v>0</v>
      </c>
      <c r="Q396" s="193">
        <v>0.0095999999999999992</v>
      </c>
      <c r="R396" s="193">
        <f>Q396*H396</f>
        <v>0.0095999999999999992</v>
      </c>
      <c r="S396" s="193">
        <v>0</v>
      </c>
      <c r="T396" s="194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5" t="s">
        <v>307</v>
      </c>
      <c r="AT396" s="195" t="s">
        <v>197</v>
      </c>
      <c r="AU396" s="195" t="s">
        <v>151</v>
      </c>
      <c r="AY396" s="15" t="s">
        <v>173</v>
      </c>
      <c r="BE396" s="196">
        <f>IF(N396="základná",J396,0)</f>
        <v>0</v>
      </c>
      <c r="BF396" s="196">
        <f>IF(N396="znížená",J396,0)</f>
        <v>0</v>
      </c>
      <c r="BG396" s="196">
        <f>IF(N396="zákl. prenesená",J396,0)</f>
        <v>0</v>
      </c>
      <c r="BH396" s="196">
        <f>IF(N396="zníž. prenesená",J396,0)</f>
        <v>0</v>
      </c>
      <c r="BI396" s="196">
        <f>IF(N396="nulová",J396,0)</f>
        <v>0</v>
      </c>
      <c r="BJ396" s="15" t="s">
        <v>151</v>
      </c>
      <c r="BK396" s="197">
        <f>ROUND(I396*H396,3)</f>
        <v>0</v>
      </c>
      <c r="BL396" s="15" t="s">
        <v>240</v>
      </c>
      <c r="BM396" s="195" t="s">
        <v>1042</v>
      </c>
    </row>
    <row r="397" s="2" customFormat="1" ht="14.4" customHeight="1">
      <c r="A397" s="34"/>
      <c r="B397" s="148"/>
      <c r="C397" s="198" t="s">
        <v>1043</v>
      </c>
      <c r="D397" s="198" t="s">
        <v>197</v>
      </c>
      <c r="E397" s="199" t="s">
        <v>1044</v>
      </c>
      <c r="F397" s="200" t="s">
        <v>1045</v>
      </c>
      <c r="G397" s="201" t="s">
        <v>222</v>
      </c>
      <c r="H397" s="202">
        <v>1</v>
      </c>
      <c r="I397" s="203"/>
      <c r="J397" s="202">
        <f>ROUND(I397*H397,3)</f>
        <v>0</v>
      </c>
      <c r="K397" s="204"/>
      <c r="L397" s="205"/>
      <c r="M397" s="206" t="s">
        <v>1</v>
      </c>
      <c r="N397" s="207" t="s">
        <v>40</v>
      </c>
      <c r="O397" s="73"/>
      <c r="P397" s="193">
        <f>O397*H397</f>
        <v>0</v>
      </c>
      <c r="Q397" s="193">
        <v>0.00069999999999999999</v>
      </c>
      <c r="R397" s="193">
        <f>Q397*H397</f>
        <v>0.00069999999999999999</v>
      </c>
      <c r="S397" s="193">
        <v>0</v>
      </c>
      <c r="T397" s="194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5" t="s">
        <v>307</v>
      </c>
      <c r="AT397" s="195" t="s">
        <v>197</v>
      </c>
      <c r="AU397" s="195" t="s">
        <v>151</v>
      </c>
      <c r="AY397" s="15" t="s">
        <v>173</v>
      </c>
      <c r="BE397" s="196">
        <f>IF(N397="základná",J397,0)</f>
        <v>0</v>
      </c>
      <c r="BF397" s="196">
        <f>IF(N397="znížená",J397,0)</f>
        <v>0</v>
      </c>
      <c r="BG397" s="196">
        <f>IF(N397="zákl. prenesená",J397,0)</f>
        <v>0</v>
      </c>
      <c r="BH397" s="196">
        <f>IF(N397="zníž. prenesená",J397,0)</f>
        <v>0</v>
      </c>
      <c r="BI397" s="196">
        <f>IF(N397="nulová",J397,0)</f>
        <v>0</v>
      </c>
      <c r="BJ397" s="15" t="s">
        <v>151</v>
      </c>
      <c r="BK397" s="197">
        <f>ROUND(I397*H397,3)</f>
        <v>0</v>
      </c>
      <c r="BL397" s="15" t="s">
        <v>240</v>
      </c>
      <c r="BM397" s="195" t="s">
        <v>1046</v>
      </c>
    </row>
    <row r="398" s="2" customFormat="1" ht="14.4" customHeight="1">
      <c r="A398" s="34"/>
      <c r="B398" s="148"/>
      <c r="C398" s="198" t="s">
        <v>1047</v>
      </c>
      <c r="D398" s="198" t="s">
        <v>197</v>
      </c>
      <c r="E398" s="199" t="s">
        <v>1048</v>
      </c>
      <c r="F398" s="200" t="s">
        <v>1049</v>
      </c>
      <c r="G398" s="201" t="s">
        <v>222</v>
      </c>
      <c r="H398" s="202">
        <v>1</v>
      </c>
      <c r="I398" s="203"/>
      <c r="J398" s="202">
        <f>ROUND(I398*H398,3)</f>
        <v>0</v>
      </c>
      <c r="K398" s="204"/>
      <c r="L398" s="205"/>
      <c r="M398" s="206" t="s">
        <v>1</v>
      </c>
      <c r="N398" s="207" t="s">
        <v>40</v>
      </c>
      <c r="O398" s="73"/>
      <c r="P398" s="193">
        <f>O398*H398</f>
        <v>0</v>
      </c>
      <c r="Q398" s="193">
        <v>0</v>
      </c>
      <c r="R398" s="193">
        <f>Q398*H398</f>
        <v>0</v>
      </c>
      <c r="S398" s="193">
        <v>0</v>
      </c>
      <c r="T398" s="19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307</v>
      </c>
      <c r="AT398" s="195" t="s">
        <v>197</v>
      </c>
      <c r="AU398" s="195" t="s">
        <v>151</v>
      </c>
      <c r="AY398" s="15" t="s">
        <v>173</v>
      </c>
      <c r="BE398" s="196">
        <f>IF(N398="základná",J398,0)</f>
        <v>0</v>
      </c>
      <c r="BF398" s="196">
        <f>IF(N398="znížená",J398,0)</f>
        <v>0</v>
      </c>
      <c r="BG398" s="196">
        <f>IF(N398="zákl. prenesená",J398,0)</f>
        <v>0</v>
      </c>
      <c r="BH398" s="196">
        <f>IF(N398="zníž. prenesená",J398,0)</f>
        <v>0</v>
      </c>
      <c r="BI398" s="196">
        <f>IF(N398="nulová",J398,0)</f>
        <v>0</v>
      </c>
      <c r="BJ398" s="15" t="s">
        <v>151</v>
      </c>
      <c r="BK398" s="197">
        <f>ROUND(I398*H398,3)</f>
        <v>0</v>
      </c>
      <c r="BL398" s="15" t="s">
        <v>240</v>
      </c>
      <c r="BM398" s="195" t="s">
        <v>1050</v>
      </c>
    </row>
    <row r="399" s="2" customFormat="1" ht="14.4" customHeight="1">
      <c r="A399" s="34"/>
      <c r="B399" s="148"/>
      <c r="C399" s="198" t="s">
        <v>1051</v>
      </c>
      <c r="D399" s="198" t="s">
        <v>197</v>
      </c>
      <c r="E399" s="199" t="s">
        <v>1052</v>
      </c>
      <c r="F399" s="200" t="s">
        <v>1053</v>
      </c>
      <c r="G399" s="201" t="s">
        <v>222</v>
      </c>
      <c r="H399" s="202">
        <v>3</v>
      </c>
      <c r="I399" s="203"/>
      <c r="J399" s="202">
        <f>ROUND(I399*H399,3)</f>
        <v>0</v>
      </c>
      <c r="K399" s="204"/>
      <c r="L399" s="205"/>
      <c r="M399" s="206" t="s">
        <v>1</v>
      </c>
      <c r="N399" s="207" t="s">
        <v>40</v>
      </c>
      <c r="O399" s="73"/>
      <c r="P399" s="193">
        <f>O399*H399</f>
        <v>0</v>
      </c>
      <c r="Q399" s="193">
        <v>0</v>
      </c>
      <c r="R399" s="193">
        <f>Q399*H399</f>
        <v>0</v>
      </c>
      <c r="S399" s="193">
        <v>0</v>
      </c>
      <c r="T399" s="194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307</v>
      </c>
      <c r="AT399" s="195" t="s">
        <v>197</v>
      </c>
      <c r="AU399" s="195" t="s">
        <v>151</v>
      </c>
      <c r="AY399" s="15" t="s">
        <v>173</v>
      </c>
      <c r="BE399" s="196">
        <f>IF(N399="základná",J399,0)</f>
        <v>0</v>
      </c>
      <c r="BF399" s="196">
        <f>IF(N399="znížená",J399,0)</f>
        <v>0</v>
      </c>
      <c r="BG399" s="196">
        <f>IF(N399="zákl. prenesená",J399,0)</f>
        <v>0</v>
      </c>
      <c r="BH399" s="196">
        <f>IF(N399="zníž. prenesená",J399,0)</f>
        <v>0</v>
      </c>
      <c r="BI399" s="196">
        <f>IF(N399="nulová",J399,0)</f>
        <v>0</v>
      </c>
      <c r="BJ399" s="15" t="s">
        <v>151</v>
      </c>
      <c r="BK399" s="197">
        <f>ROUND(I399*H399,3)</f>
        <v>0</v>
      </c>
      <c r="BL399" s="15" t="s">
        <v>240</v>
      </c>
      <c r="BM399" s="195" t="s">
        <v>1054</v>
      </c>
    </row>
    <row r="400" s="2" customFormat="1" ht="14.4" customHeight="1">
      <c r="A400" s="34"/>
      <c r="B400" s="148"/>
      <c r="C400" s="198" t="s">
        <v>1055</v>
      </c>
      <c r="D400" s="198" t="s">
        <v>197</v>
      </c>
      <c r="E400" s="199" t="s">
        <v>1056</v>
      </c>
      <c r="F400" s="200" t="s">
        <v>1057</v>
      </c>
      <c r="G400" s="201" t="s">
        <v>222</v>
      </c>
      <c r="H400" s="202">
        <v>1</v>
      </c>
      <c r="I400" s="203"/>
      <c r="J400" s="202">
        <f>ROUND(I400*H400,3)</f>
        <v>0</v>
      </c>
      <c r="K400" s="204"/>
      <c r="L400" s="205"/>
      <c r="M400" s="206" t="s">
        <v>1</v>
      </c>
      <c r="N400" s="207" t="s">
        <v>40</v>
      </c>
      <c r="O400" s="73"/>
      <c r="P400" s="193">
        <f>O400*H400</f>
        <v>0</v>
      </c>
      <c r="Q400" s="193">
        <v>0.0015</v>
      </c>
      <c r="R400" s="193">
        <f>Q400*H400</f>
        <v>0.0015</v>
      </c>
      <c r="S400" s="193">
        <v>0</v>
      </c>
      <c r="T400" s="194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5" t="s">
        <v>307</v>
      </c>
      <c r="AT400" s="195" t="s">
        <v>197</v>
      </c>
      <c r="AU400" s="195" t="s">
        <v>151</v>
      </c>
      <c r="AY400" s="15" t="s">
        <v>173</v>
      </c>
      <c r="BE400" s="196">
        <f>IF(N400="základná",J400,0)</f>
        <v>0</v>
      </c>
      <c r="BF400" s="196">
        <f>IF(N400="znížená",J400,0)</f>
        <v>0</v>
      </c>
      <c r="BG400" s="196">
        <f>IF(N400="zákl. prenesená",J400,0)</f>
        <v>0</v>
      </c>
      <c r="BH400" s="196">
        <f>IF(N400="zníž. prenesená",J400,0)</f>
        <v>0</v>
      </c>
      <c r="BI400" s="196">
        <f>IF(N400="nulová",J400,0)</f>
        <v>0</v>
      </c>
      <c r="BJ400" s="15" t="s">
        <v>151</v>
      </c>
      <c r="BK400" s="197">
        <f>ROUND(I400*H400,3)</f>
        <v>0</v>
      </c>
      <c r="BL400" s="15" t="s">
        <v>240</v>
      </c>
      <c r="BM400" s="195" t="s">
        <v>1058</v>
      </c>
    </row>
    <row r="401" s="2" customFormat="1" ht="14.4" customHeight="1">
      <c r="A401" s="34"/>
      <c r="B401" s="148"/>
      <c r="C401" s="198" t="s">
        <v>1059</v>
      </c>
      <c r="D401" s="198" t="s">
        <v>197</v>
      </c>
      <c r="E401" s="199" t="s">
        <v>1060</v>
      </c>
      <c r="F401" s="200" t="s">
        <v>1061</v>
      </c>
      <c r="G401" s="201" t="s">
        <v>222</v>
      </c>
      <c r="H401" s="202">
        <v>1</v>
      </c>
      <c r="I401" s="203"/>
      <c r="J401" s="202">
        <f>ROUND(I401*H401,3)</f>
        <v>0</v>
      </c>
      <c r="K401" s="204"/>
      <c r="L401" s="205"/>
      <c r="M401" s="206" t="s">
        <v>1</v>
      </c>
      <c r="N401" s="207" t="s">
        <v>40</v>
      </c>
      <c r="O401" s="73"/>
      <c r="P401" s="193">
        <f>O401*H401</f>
        <v>0</v>
      </c>
      <c r="Q401" s="193">
        <v>0.00014999999999999999</v>
      </c>
      <c r="R401" s="193">
        <f>Q401*H401</f>
        <v>0.00014999999999999999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307</v>
      </c>
      <c r="AT401" s="195" t="s">
        <v>197</v>
      </c>
      <c r="AU401" s="195" t="s">
        <v>151</v>
      </c>
      <c r="AY401" s="15" t="s">
        <v>173</v>
      </c>
      <c r="BE401" s="196">
        <f>IF(N401="základná",J401,0)</f>
        <v>0</v>
      </c>
      <c r="BF401" s="196">
        <f>IF(N401="znížená",J401,0)</f>
        <v>0</v>
      </c>
      <c r="BG401" s="196">
        <f>IF(N401="zákl. prenesená",J401,0)</f>
        <v>0</v>
      </c>
      <c r="BH401" s="196">
        <f>IF(N401="zníž. prenesená",J401,0)</f>
        <v>0</v>
      </c>
      <c r="BI401" s="196">
        <f>IF(N401="nulová",J401,0)</f>
        <v>0</v>
      </c>
      <c r="BJ401" s="15" t="s">
        <v>151</v>
      </c>
      <c r="BK401" s="197">
        <f>ROUND(I401*H401,3)</f>
        <v>0</v>
      </c>
      <c r="BL401" s="15" t="s">
        <v>240</v>
      </c>
      <c r="BM401" s="195" t="s">
        <v>1062</v>
      </c>
    </row>
    <row r="402" s="2" customFormat="1" ht="14.4" customHeight="1">
      <c r="A402" s="34"/>
      <c r="B402" s="148"/>
      <c r="C402" s="198" t="s">
        <v>1063</v>
      </c>
      <c r="D402" s="198" t="s">
        <v>197</v>
      </c>
      <c r="E402" s="199" t="s">
        <v>1064</v>
      </c>
      <c r="F402" s="200" t="s">
        <v>1065</v>
      </c>
      <c r="G402" s="201" t="s">
        <v>222</v>
      </c>
      <c r="H402" s="202">
        <v>1</v>
      </c>
      <c r="I402" s="203"/>
      <c r="J402" s="202">
        <f>ROUND(I402*H402,3)</f>
        <v>0</v>
      </c>
      <c r="K402" s="204"/>
      <c r="L402" s="205"/>
      <c r="M402" s="206" t="s">
        <v>1</v>
      </c>
      <c r="N402" s="207" t="s">
        <v>40</v>
      </c>
      <c r="O402" s="73"/>
      <c r="P402" s="193">
        <f>O402*H402</f>
        <v>0</v>
      </c>
      <c r="Q402" s="193">
        <v>0.00014999999999999999</v>
      </c>
      <c r="R402" s="193">
        <f>Q402*H402</f>
        <v>0.00014999999999999999</v>
      </c>
      <c r="S402" s="193">
        <v>0</v>
      </c>
      <c r="T402" s="194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5" t="s">
        <v>307</v>
      </c>
      <c r="AT402" s="195" t="s">
        <v>197</v>
      </c>
      <c r="AU402" s="195" t="s">
        <v>151</v>
      </c>
      <c r="AY402" s="15" t="s">
        <v>173</v>
      </c>
      <c r="BE402" s="196">
        <f>IF(N402="základná",J402,0)</f>
        <v>0</v>
      </c>
      <c r="BF402" s="196">
        <f>IF(N402="znížená",J402,0)</f>
        <v>0</v>
      </c>
      <c r="BG402" s="196">
        <f>IF(N402="zákl. prenesená",J402,0)</f>
        <v>0</v>
      </c>
      <c r="BH402" s="196">
        <f>IF(N402="zníž. prenesená",J402,0)</f>
        <v>0</v>
      </c>
      <c r="BI402" s="196">
        <f>IF(N402="nulová",J402,0)</f>
        <v>0</v>
      </c>
      <c r="BJ402" s="15" t="s">
        <v>151</v>
      </c>
      <c r="BK402" s="197">
        <f>ROUND(I402*H402,3)</f>
        <v>0</v>
      </c>
      <c r="BL402" s="15" t="s">
        <v>240</v>
      </c>
      <c r="BM402" s="195" t="s">
        <v>1066</v>
      </c>
    </row>
    <row r="403" s="2" customFormat="1" ht="14.4" customHeight="1">
      <c r="A403" s="34"/>
      <c r="B403" s="148"/>
      <c r="C403" s="198" t="s">
        <v>1067</v>
      </c>
      <c r="D403" s="198" t="s">
        <v>197</v>
      </c>
      <c r="E403" s="199" t="s">
        <v>1068</v>
      </c>
      <c r="F403" s="200" t="s">
        <v>1069</v>
      </c>
      <c r="G403" s="201" t="s">
        <v>222</v>
      </c>
      <c r="H403" s="202">
        <v>1</v>
      </c>
      <c r="I403" s="203"/>
      <c r="J403" s="202">
        <f>ROUND(I403*H403,3)</f>
        <v>0</v>
      </c>
      <c r="K403" s="204"/>
      <c r="L403" s="205"/>
      <c r="M403" s="206" t="s">
        <v>1</v>
      </c>
      <c r="N403" s="207" t="s">
        <v>40</v>
      </c>
      <c r="O403" s="73"/>
      <c r="P403" s="193">
        <f>O403*H403</f>
        <v>0</v>
      </c>
      <c r="Q403" s="193">
        <v>0.00017000000000000001</v>
      </c>
      <c r="R403" s="193">
        <f>Q403*H403</f>
        <v>0.00017000000000000001</v>
      </c>
      <c r="S403" s="193">
        <v>0</v>
      </c>
      <c r="T403" s="194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5" t="s">
        <v>307</v>
      </c>
      <c r="AT403" s="195" t="s">
        <v>197</v>
      </c>
      <c r="AU403" s="195" t="s">
        <v>151</v>
      </c>
      <c r="AY403" s="15" t="s">
        <v>173</v>
      </c>
      <c r="BE403" s="196">
        <f>IF(N403="základná",J403,0)</f>
        <v>0</v>
      </c>
      <c r="BF403" s="196">
        <f>IF(N403="znížená",J403,0)</f>
        <v>0</v>
      </c>
      <c r="BG403" s="196">
        <f>IF(N403="zákl. prenesená",J403,0)</f>
        <v>0</v>
      </c>
      <c r="BH403" s="196">
        <f>IF(N403="zníž. prenesená",J403,0)</f>
        <v>0</v>
      </c>
      <c r="BI403" s="196">
        <f>IF(N403="nulová",J403,0)</f>
        <v>0</v>
      </c>
      <c r="BJ403" s="15" t="s">
        <v>151</v>
      </c>
      <c r="BK403" s="197">
        <f>ROUND(I403*H403,3)</f>
        <v>0</v>
      </c>
      <c r="BL403" s="15" t="s">
        <v>240</v>
      </c>
      <c r="BM403" s="195" t="s">
        <v>1070</v>
      </c>
    </row>
    <row r="404" s="2" customFormat="1" ht="14.4" customHeight="1">
      <c r="A404" s="34"/>
      <c r="B404" s="148"/>
      <c r="C404" s="198" t="s">
        <v>1071</v>
      </c>
      <c r="D404" s="198" t="s">
        <v>197</v>
      </c>
      <c r="E404" s="199" t="s">
        <v>1072</v>
      </c>
      <c r="F404" s="200" t="s">
        <v>1073</v>
      </c>
      <c r="G404" s="201" t="s">
        <v>222</v>
      </c>
      <c r="H404" s="202">
        <v>1</v>
      </c>
      <c r="I404" s="203"/>
      <c r="J404" s="202">
        <f>ROUND(I404*H404,3)</f>
        <v>0</v>
      </c>
      <c r="K404" s="204"/>
      <c r="L404" s="205"/>
      <c r="M404" s="206" t="s">
        <v>1</v>
      </c>
      <c r="N404" s="207" t="s">
        <v>40</v>
      </c>
      <c r="O404" s="73"/>
      <c r="P404" s="193">
        <f>O404*H404</f>
        <v>0</v>
      </c>
      <c r="Q404" s="193">
        <v>0.01</v>
      </c>
      <c r="R404" s="193">
        <f>Q404*H404</f>
        <v>0.01</v>
      </c>
      <c r="S404" s="193">
        <v>0</v>
      </c>
      <c r="T404" s="19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307</v>
      </c>
      <c r="AT404" s="195" t="s">
        <v>197</v>
      </c>
      <c r="AU404" s="195" t="s">
        <v>151</v>
      </c>
      <c r="AY404" s="15" t="s">
        <v>173</v>
      </c>
      <c r="BE404" s="196">
        <f>IF(N404="základná",J404,0)</f>
        <v>0</v>
      </c>
      <c r="BF404" s="196">
        <f>IF(N404="znížená",J404,0)</f>
        <v>0</v>
      </c>
      <c r="BG404" s="196">
        <f>IF(N404="zákl. prenesená",J404,0)</f>
        <v>0</v>
      </c>
      <c r="BH404" s="196">
        <f>IF(N404="zníž. prenesená",J404,0)</f>
        <v>0</v>
      </c>
      <c r="BI404" s="196">
        <f>IF(N404="nulová",J404,0)</f>
        <v>0</v>
      </c>
      <c r="BJ404" s="15" t="s">
        <v>151</v>
      </c>
      <c r="BK404" s="197">
        <f>ROUND(I404*H404,3)</f>
        <v>0</v>
      </c>
      <c r="BL404" s="15" t="s">
        <v>240</v>
      </c>
      <c r="BM404" s="195" t="s">
        <v>1074</v>
      </c>
    </row>
    <row r="405" s="2" customFormat="1" ht="14.4" customHeight="1">
      <c r="A405" s="34"/>
      <c r="B405" s="148"/>
      <c r="C405" s="198" t="s">
        <v>1075</v>
      </c>
      <c r="D405" s="198" t="s">
        <v>197</v>
      </c>
      <c r="E405" s="199" t="s">
        <v>1076</v>
      </c>
      <c r="F405" s="200" t="s">
        <v>1077</v>
      </c>
      <c r="G405" s="201" t="s">
        <v>222</v>
      </c>
      <c r="H405" s="202">
        <v>1</v>
      </c>
      <c r="I405" s="203"/>
      <c r="J405" s="202">
        <f>ROUND(I405*H405,3)</f>
        <v>0</v>
      </c>
      <c r="K405" s="204"/>
      <c r="L405" s="205"/>
      <c r="M405" s="206" t="s">
        <v>1</v>
      </c>
      <c r="N405" s="207" t="s">
        <v>40</v>
      </c>
      <c r="O405" s="73"/>
      <c r="P405" s="193">
        <f>O405*H405</f>
        <v>0</v>
      </c>
      <c r="Q405" s="193">
        <v>0.0050000000000000001</v>
      </c>
      <c r="R405" s="193">
        <f>Q405*H405</f>
        <v>0.0050000000000000001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307</v>
      </c>
      <c r="AT405" s="195" t="s">
        <v>197</v>
      </c>
      <c r="AU405" s="195" t="s">
        <v>151</v>
      </c>
      <c r="AY405" s="15" t="s">
        <v>173</v>
      </c>
      <c r="BE405" s="196">
        <f>IF(N405="základná",J405,0)</f>
        <v>0</v>
      </c>
      <c r="BF405" s="196">
        <f>IF(N405="znížená",J405,0)</f>
        <v>0</v>
      </c>
      <c r="BG405" s="196">
        <f>IF(N405="zákl. prenesená",J405,0)</f>
        <v>0</v>
      </c>
      <c r="BH405" s="196">
        <f>IF(N405="zníž. prenesená",J405,0)</f>
        <v>0</v>
      </c>
      <c r="BI405" s="196">
        <f>IF(N405="nulová",J405,0)</f>
        <v>0</v>
      </c>
      <c r="BJ405" s="15" t="s">
        <v>151</v>
      </c>
      <c r="BK405" s="197">
        <f>ROUND(I405*H405,3)</f>
        <v>0</v>
      </c>
      <c r="BL405" s="15" t="s">
        <v>240</v>
      </c>
      <c r="BM405" s="195" t="s">
        <v>1078</v>
      </c>
    </row>
    <row r="406" s="2" customFormat="1" ht="24.15" customHeight="1">
      <c r="A406" s="34"/>
      <c r="B406" s="148"/>
      <c r="C406" s="198" t="s">
        <v>1079</v>
      </c>
      <c r="D406" s="198" t="s">
        <v>197</v>
      </c>
      <c r="E406" s="199" t="s">
        <v>1080</v>
      </c>
      <c r="F406" s="200" t="s">
        <v>1081</v>
      </c>
      <c r="G406" s="201" t="s">
        <v>222</v>
      </c>
      <c r="H406" s="202">
        <v>1</v>
      </c>
      <c r="I406" s="203"/>
      <c r="J406" s="202">
        <f>ROUND(I406*H406,3)</f>
        <v>0</v>
      </c>
      <c r="K406" s="204"/>
      <c r="L406" s="205"/>
      <c r="M406" s="206" t="s">
        <v>1</v>
      </c>
      <c r="N406" s="207" t="s">
        <v>40</v>
      </c>
      <c r="O406" s="73"/>
      <c r="P406" s="193">
        <f>O406*H406</f>
        <v>0</v>
      </c>
      <c r="Q406" s="193">
        <v>0.0050000000000000001</v>
      </c>
      <c r="R406" s="193">
        <f>Q406*H406</f>
        <v>0.0050000000000000001</v>
      </c>
      <c r="S406" s="193">
        <v>0</v>
      </c>
      <c r="T406" s="194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5" t="s">
        <v>307</v>
      </c>
      <c r="AT406" s="195" t="s">
        <v>197</v>
      </c>
      <c r="AU406" s="195" t="s">
        <v>151</v>
      </c>
      <c r="AY406" s="15" t="s">
        <v>173</v>
      </c>
      <c r="BE406" s="196">
        <f>IF(N406="základná",J406,0)</f>
        <v>0</v>
      </c>
      <c r="BF406" s="196">
        <f>IF(N406="znížená",J406,0)</f>
        <v>0</v>
      </c>
      <c r="BG406" s="196">
        <f>IF(N406="zákl. prenesená",J406,0)</f>
        <v>0</v>
      </c>
      <c r="BH406" s="196">
        <f>IF(N406="zníž. prenesená",J406,0)</f>
        <v>0</v>
      </c>
      <c r="BI406" s="196">
        <f>IF(N406="nulová",J406,0)</f>
        <v>0</v>
      </c>
      <c r="BJ406" s="15" t="s">
        <v>151</v>
      </c>
      <c r="BK406" s="197">
        <f>ROUND(I406*H406,3)</f>
        <v>0</v>
      </c>
      <c r="BL406" s="15" t="s">
        <v>240</v>
      </c>
      <c r="BM406" s="195" t="s">
        <v>1082</v>
      </c>
    </row>
    <row r="407" s="2" customFormat="1" ht="14.4" customHeight="1">
      <c r="A407" s="34"/>
      <c r="B407" s="148"/>
      <c r="C407" s="198" t="s">
        <v>1083</v>
      </c>
      <c r="D407" s="198" t="s">
        <v>197</v>
      </c>
      <c r="E407" s="199" t="s">
        <v>1084</v>
      </c>
      <c r="F407" s="200" t="s">
        <v>1085</v>
      </c>
      <c r="G407" s="201" t="s">
        <v>222</v>
      </c>
      <c r="H407" s="202">
        <v>1</v>
      </c>
      <c r="I407" s="203"/>
      <c r="J407" s="202">
        <f>ROUND(I407*H407,3)</f>
        <v>0</v>
      </c>
      <c r="K407" s="204"/>
      <c r="L407" s="205"/>
      <c r="M407" s="206" t="s">
        <v>1</v>
      </c>
      <c r="N407" s="207" t="s">
        <v>40</v>
      </c>
      <c r="O407" s="73"/>
      <c r="P407" s="193">
        <f>O407*H407</f>
        <v>0</v>
      </c>
      <c r="Q407" s="193">
        <v>0.00014999999999999999</v>
      </c>
      <c r="R407" s="193">
        <f>Q407*H407</f>
        <v>0.00014999999999999999</v>
      </c>
      <c r="S407" s="193">
        <v>0</v>
      </c>
      <c r="T407" s="194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5" t="s">
        <v>307</v>
      </c>
      <c r="AT407" s="195" t="s">
        <v>197</v>
      </c>
      <c r="AU407" s="195" t="s">
        <v>151</v>
      </c>
      <c r="AY407" s="15" t="s">
        <v>173</v>
      </c>
      <c r="BE407" s="196">
        <f>IF(N407="základná",J407,0)</f>
        <v>0</v>
      </c>
      <c r="BF407" s="196">
        <f>IF(N407="znížená",J407,0)</f>
        <v>0</v>
      </c>
      <c r="BG407" s="196">
        <f>IF(N407="zákl. prenesená",J407,0)</f>
        <v>0</v>
      </c>
      <c r="BH407" s="196">
        <f>IF(N407="zníž. prenesená",J407,0)</f>
        <v>0</v>
      </c>
      <c r="BI407" s="196">
        <f>IF(N407="nulová",J407,0)</f>
        <v>0</v>
      </c>
      <c r="BJ407" s="15" t="s">
        <v>151</v>
      </c>
      <c r="BK407" s="197">
        <f>ROUND(I407*H407,3)</f>
        <v>0</v>
      </c>
      <c r="BL407" s="15" t="s">
        <v>240</v>
      </c>
      <c r="BM407" s="195" t="s">
        <v>1086</v>
      </c>
    </row>
    <row r="408" s="2" customFormat="1" ht="24.15" customHeight="1">
      <c r="A408" s="34"/>
      <c r="B408" s="148"/>
      <c r="C408" s="184" t="s">
        <v>1087</v>
      </c>
      <c r="D408" s="184" t="s">
        <v>175</v>
      </c>
      <c r="E408" s="185" t="s">
        <v>1088</v>
      </c>
      <c r="F408" s="186" t="s">
        <v>1089</v>
      </c>
      <c r="G408" s="187" t="s">
        <v>222</v>
      </c>
      <c r="H408" s="188">
        <v>1</v>
      </c>
      <c r="I408" s="189"/>
      <c r="J408" s="188">
        <f>ROUND(I408*H408,3)</f>
        <v>0</v>
      </c>
      <c r="K408" s="190"/>
      <c r="L408" s="35"/>
      <c r="M408" s="191" t="s">
        <v>1</v>
      </c>
      <c r="N408" s="192" t="s">
        <v>40</v>
      </c>
      <c r="O408" s="73"/>
      <c r="P408" s="193">
        <f>O408*H408</f>
        <v>0</v>
      </c>
      <c r="Q408" s="193">
        <v>0</v>
      </c>
      <c r="R408" s="193">
        <f>Q408*H408</f>
        <v>0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240</v>
      </c>
      <c r="AT408" s="195" t="s">
        <v>175</v>
      </c>
      <c r="AU408" s="195" t="s">
        <v>151</v>
      </c>
      <c r="AY408" s="15" t="s">
        <v>173</v>
      </c>
      <c r="BE408" s="196">
        <f>IF(N408="základná",J408,0)</f>
        <v>0</v>
      </c>
      <c r="BF408" s="196">
        <f>IF(N408="znížená",J408,0)</f>
        <v>0</v>
      </c>
      <c r="BG408" s="196">
        <f>IF(N408="zákl. prenesená",J408,0)</f>
        <v>0</v>
      </c>
      <c r="BH408" s="196">
        <f>IF(N408="zníž. prenesená",J408,0)</f>
        <v>0</v>
      </c>
      <c r="BI408" s="196">
        <f>IF(N408="nulová",J408,0)</f>
        <v>0</v>
      </c>
      <c r="BJ408" s="15" t="s">
        <v>151</v>
      </c>
      <c r="BK408" s="197">
        <f>ROUND(I408*H408,3)</f>
        <v>0</v>
      </c>
      <c r="BL408" s="15" t="s">
        <v>240</v>
      </c>
      <c r="BM408" s="195" t="s">
        <v>1090</v>
      </c>
    </row>
    <row r="409" s="2" customFormat="1" ht="24.15" customHeight="1">
      <c r="A409" s="34"/>
      <c r="B409" s="148"/>
      <c r="C409" s="184" t="s">
        <v>1091</v>
      </c>
      <c r="D409" s="184" t="s">
        <v>175</v>
      </c>
      <c r="E409" s="185" t="s">
        <v>1092</v>
      </c>
      <c r="F409" s="186" t="s">
        <v>1093</v>
      </c>
      <c r="G409" s="187" t="s">
        <v>222</v>
      </c>
      <c r="H409" s="188">
        <v>1</v>
      </c>
      <c r="I409" s="189"/>
      <c r="J409" s="188">
        <f>ROUND(I409*H409,3)</f>
        <v>0</v>
      </c>
      <c r="K409" s="190"/>
      <c r="L409" s="35"/>
      <c r="M409" s="191" t="s">
        <v>1</v>
      </c>
      <c r="N409" s="192" t="s">
        <v>40</v>
      </c>
      <c r="O409" s="73"/>
      <c r="P409" s="193">
        <f>O409*H409</f>
        <v>0</v>
      </c>
      <c r="Q409" s="193">
        <v>0</v>
      </c>
      <c r="R409" s="193">
        <f>Q409*H409</f>
        <v>0</v>
      </c>
      <c r="S409" s="193">
        <v>0</v>
      </c>
      <c r="T409" s="194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5" t="s">
        <v>240</v>
      </c>
      <c r="AT409" s="195" t="s">
        <v>175</v>
      </c>
      <c r="AU409" s="195" t="s">
        <v>151</v>
      </c>
      <c r="AY409" s="15" t="s">
        <v>173</v>
      </c>
      <c r="BE409" s="196">
        <f>IF(N409="základná",J409,0)</f>
        <v>0</v>
      </c>
      <c r="BF409" s="196">
        <f>IF(N409="znížená",J409,0)</f>
        <v>0</v>
      </c>
      <c r="BG409" s="196">
        <f>IF(N409="zákl. prenesená",J409,0)</f>
        <v>0</v>
      </c>
      <c r="BH409" s="196">
        <f>IF(N409="zníž. prenesená",J409,0)</f>
        <v>0</v>
      </c>
      <c r="BI409" s="196">
        <f>IF(N409="nulová",J409,0)</f>
        <v>0</v>
      </c>
      <c r="BJ409" s="15" t="s">
        <v>151</v>
      </c>
      <c r="BK409" s="197">
        <f>ROUND(I409*H409,3)</f>
        <v>0</v>
      </c>
      <c r="BL409" s="15" t="s">
        <v>240</v>
      </c>
      <c r="BM409" s="195" t="s">
        <v>1094</v>
      </c>
    </row>
    <row r="410" s="2" customFormat="1" ht="14.4" customHeight="1">
      <c r="A410" s="34"/>
      <c r="B410" s="148"/>
      <c r="C410" s="184" t="s">
        <v>1095</v>
      </c>
      <c r="D410" s="184" t="s">
        <v>175</v>
      </c>
      <c r="E410" s="185" t="s">
        <v>1096</v>
      </c>
      <c r="F410" s="186" t="s">
        <v>1097</v>
      </c>
      <c r="G410" s="187" t="s">
        <v>222</v>
      </c>
      <c r="H410" s="188">
        <v>1</v>
      </c>
      <c r="I410" s="189"/>
      <c r="J410" s="188">
        <f>ROUND(I410*H410,3)</f>
        <v>0</v>
      </c>
      <c r="K410" s="190"/>
      <c r="L410" s="35"/>
      <c r="M410" s="191" t="s">
        <v>1</v>
      </c>
      <c r="N410" s="192" t="s">
        <v>40</v>
      </c>
      <c r="O410" s="73"/>
      <c r="P410" s="193">
        <f>O410*H410</f>
        <v>0</v>
      </c>
      <c r="Q410" s="193">
        <v>0</v>
      </c>
      <c r="R410" s="193">
        <f>Q410*H410</f>
        <v>0</v>
      </c>
      <c r="S410" s="193">
        <v>0</v>
      </c>
      <c r="T410" s="194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240</v>
      </c>
      <c r="AT410" s="195" t="s">
        <v>175</v>
      </c>
      <c r="AU410" s="195" t="s">
        <v>151</v>
      </c>
      <c r="AY410" s="15" t="s">
        <v>173</v>
      </c>
      <c r="BE410" s="196">
        <f>IF(N410="základná",J410,0)</f>
        <v>0</v>
      </c>
      <c r="BF410" s="196">
        <f>IF(N410="znížená",J410,0)</f>
        <v>0</v>
      </c>
      <c r="BG410" s="196">
        <f>IF(N410="zákl. prenesená",J410,0)</f>
        <v>0</v>
      </c>
      <c r="BH410" s="196">
        <f>IF(N410="zníž. prenesená",J410,0)</f>
        <v>0</v>
      </c>
      <c r="BI410" s="196">
        <f>IF(N410="nulová",J410,0)</f>
        <v>0</v>
      </c>
      <c r="BJ410" s="15" t="s">
        <v>151</v>
      </c>
      <c r="BK410" s="197">
        <f>ROUND(I410*H410,3)</f>
        <v>0</v>
      </c>
      <c r="BL410" s="15" t="s">
        <v>240</v>
      </c>
      <c r="BM410" s="195" t="s">
        <v>1098</v>
      </c>
    </row>
    <row r="411" s="2" customFormat="1" ht="14.4" customHeight="1">
      <c r="A411" s="34"/>
      <c r="B411" s="148"/>
      <c r="C411" s="198" t="s">
        <v>1099</v>
      </c>
      <c r="D411" s="198" t="s">
        <v>197</v>
      </c>
      <c r="E411" s="199" t="s">
        <v>1100</v>
      </c>
      <c r="F411" s="200" t="s">
        <v>1101</v>
      </c>
      <c r="G411" s="201" t="s">
        <v>222</v>
      </c>
      <c r="H411" s="202">
        <v>1</v>
      </c>
      <c r="I411" s="203"/>
      <c r="J411" s="202">
        <f>ROUND(I411*H411,3)</f>
        <v>0</v>
      </c>
      <c r="K411" s="204"/>
      <c r="L411" s="205"/>
      <c r="M411" s="206" t="s">
        <v>1</v>
      </c>
      <c r="N411" s="207" t="s">
        <v>40</v>
      </c>
      <c r="O411" s="73"/>
      <c r="P411" s="193">
        <f>O411*H411</f>
        <v>0</v>
      </c>
      <c r="Q411" s="193">
        <v>0.0045999999999999999</v>
      </c>
      <c r="R411" s="193">
        <f>Q411*H411</f>
        <v>0.0045999999999999999</v>
      </c>
      <c r="S411" s="193">
        <v>0</v>
      </c>
      <c r="T411" s="194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5" t="s">
        <v>307</v>
      </c>
      <c r="AT411" s="195" t="s">
        <v>197</v>
      </c>
      <c r="AU411" s="195" t="s">
        <v>151</v>
      </c>
      <c r="AY411" s="15" t="s">
        <v>173</v>
      </c>
      <c r="BE411" s="196">
        <f>IF(N411="základná",J411,0)</f>
        <v>0</v>
      </c>
      <c r="BF411" s="196">
        <f>IF(N411="znížená",J411,0)</f>
        <v>0</v>
      </c>
      <c r="BG411" s="196">
        <f>IF(N411="zákl. prenesená",J411,0)</f>
        <v>0</v>
      </c>
      <c r="BH411" s="196">
        <f>IF(N411="zníž. prenesená",J411,0)</f>
        <v>0</v>
      </c>
      <c r="BI411" s="196">
        <f>IF(N411="nulová",J411,0)</f>
        <v>0</v>
      </c>
      <c r="BJ411" s="15" t="s">
        <v>151</v>
      </c>
      <c r="BK411" s="197">
        <f>ROUND(I411*H411,3)</f>
        <v>0</v>
      </c>
      <c r="BL411" s="15" t="s">
        <v>240</v>
      </c>
      <c r="BM411" s="195" t="s">
        <v>1102</v>
      </c>
    </row>
    <row r="412" s="12" customFormat="1" ht="22.8" customHeight="1">
      <c r="A412" s="12"/>
      <c r="B412" s="171"/>
      <c r="C412" s="12"/>
      <c r="D412" s="172" t="s">
        <v>73</v>
      </c>
      <c r="E412" s="182" t="s">
        <v>1103</v>
      </c>
      <c r="F412" s="182" t="s">
        <v>1104</v>
      </c>
      <c r="G412" s="12"/>
      <c r="H412" s="12"/>
      <c r="I412" s="174"/>
      <c r="J412" s="183">
        <f>BK412</f>
        <v>0</v>
      </c>
      <c r="K412" s="12"/>
      <c r="L412" s="171"/>
      <c r="M412" s="176"/>
      <c r="N412" s="177"/>
      <c r="O412" s="177"/>
      <c r="P412" s="178">
        <f>SUM(P413:P421)</f>
        <v>0</v>
      </c>
      <c r="Q412" s="177"/>
      <c r="R412" s="178">
        <f>SUM(R413:R421)</f>
        <v>0.87590000000000001</v>
      </c>
      <c r="S412" s="177"/>
      <c r="T412" s="179">
        <f>SUM(T413:T421)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172" t="s">
        <v>151</v>
      </c>
      <c r="AT412" s="180" t="s">
        <v>73</v>
      </c>
      <c r="AU412" s="180" t="s">
        <v>82</v>
      </c>
      <c r="AY412" s="172" t="s">
        <v>173</v>
      </c>
      <c r="BK412" s="181">
        <f>SUM(BK413:BK421)</f>
        <v>0</v>
      </c>
    </row>
    <row r="413" s="2" customFormat="1" ht="24.15" customHeight="1">
      <c r="A413" s="34"/>
      <c r="B413" s="148"/>
      <c r="C413" s="184" t="s">
        <v>1105</v>
      </c>
      <c r="D413" s="184" t="s">
        <v>175</v>
      </c>
      <c r="E413" s="185" t="s">
        <v>1106</v>
      </c>
      <c r="F413" s="186" t="s">
        <v>1107</v>
      </c>
      <c r="G413" s="187" t="s">
        <v>314</v>
      </c>
      <c r="H413" s="188">
        <v>30</v>
      </c>
      <c r="I413" s="189"/>
      <c r="J413" s="188">
        <f>ROUND(I413*H413,3)</f>
        <v>0</v>
      </c>
      <c r="K413" s="190"/>
      <c r="L413" s="35"/>
      <c r="M413" s="191" t="s">
        <v>1</v>
      </c>
      <c r="N413" s="192" t="s">
        <v>40</v>
      </c>
      <c r="O413" s="73"/>
      <c r="P413" s="193">
        <f>O413*H413</f>
        <v>0</v>
      </c>
      <c r="Q413" s="193">
        <v>0.00084999999999999995</v>
      </c>
      <c r="R413" s="193">
        <f>Q413*H413</f>
        <v>0.025499999999999998</v>
      </c>
      <c r="S413" s="193">
        <v>0</v>
      </c>
      <c r="T413" s="194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240</v>
      </c>
      <c r="AT413" s="195" t="s">
        <v>175</v>
      </c>
      <c r="AU413" s="195" t="s">
        <v>151</v>
      </c>
      <c r="AY413" s="15" t="s">
        <v>173</v>
      </c>
      <c r="BE413" s="196">
        <f>IF(N413="základná",J413,0)</f>
        <v>0</v>
      </c>
      <c r="BF413" s="196">
        <f>IF(N413="znížená",J413,0)</f>
        <v>0</v>
      </c>
      <c r="BG413" s="196">
        <f>IF(N413="zákl. prenesená",J413,0)</f>
        <v>0</v>
      </c>
      <c r="BH413" s="196">
        <f>IF(N413="zníž. prenesená",J413,0)</f>
        <v>0</v>
      </c>
      <c r="BI413" s="196">
        <f>IF(N413="nulová",J413,0)</f>
        <v>0</v>
      </c>
      <c r="BJ413" s="15" t="s">
        <v>151</v>
      </c>
      <c r="BK413" s="197">
        <f>ROUND(I413*H413,3)</f>
        <v>0</v>
      </c>
      <c r="BL413" s="15" t="s">
        <v>240</v>
      </c>
      <c r="BM413" s="195" t="s">
        <v>1108</v>
      </c>
    </row>
    <row r="414" s="2" customFormat="1" ht="14.4" customHeight="1">
      <c r="A414" s="34"/>
      <c r="B414" s="148"/>
      <c r="C414" s="184" t="s">
        <v>1109</v>
      </c>
      <c r="D414" s="184" t="s">
        <v>175</v>
      </c>
      <c r="E414" s="185" t="s">
        <v>1110</v>
      </c>
      <c r="F414" s="186" t="s">
        <v>1111</v>
      </c>
      <c r="G414" s="187" t="s">
        <v>314</v>
      </c>
      <c r="H414" s="188">
        <v>20</v>
      </c>
      <c r="I414" s="189"/>
      <c r="J414" s="188">
        <f>ROUND(I414*H414,3)</f>
        <v>0</v>
      </c>
      <c r="K414" s="190"/>
      <c r="L414" s="35"/>
      <c r="M414" s="191" t="s">
        <v>1</v>
      </c>
      <c r="N414" s="192" t="s">
        <v>40</v>
      </c>
      <c r="O414" s="73"/>
      <c r="P414" s="193">
        <f>O414*H414</f>
        <v>0</v>
      </c>
      <c r="Q414" s="193">
        <v>0.0013400000000000001</v>
      </c>
      <c r="R414" s="193">
        <f>Q414*H414</f>
        <v>0.026800000000000001</v>
      </c>
      <c r="S414" s="193">
        <v>0</v>
      </c>
      <c r="T414" s="194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240</v>
      </c>
      <c r="AT414" s="195" t="s">
        <v>175</v>
      </c>
      <c r="AU414" s="195" t="s">
        <v>151</v>
      </c>
      <c r="AY414" s="15" t="s">
        <v>173</v>
      </c>
      <c r="BE414" s="196">
        <f>IF(N414="základná",J414,0)</f>
        <v>0</v>
      </c>
      <c r="BF414" s="196">
        <f>IF(N414="znížená",J414,0)</f>
        <v>0</v>
      </c>
      <c r="BG414" s="196">
        <f>IF(N414="zákl. prenesená",J414,0)</f>
        <v>0</v>
      </c>
      <c r="BH414" s="196">
        <f>IF(N414="zníž. prenesená",J414,0)</f>
        <v>0</v>
      </c>
      <c r="BI414" s="196">
        <f>IF(N414="nulová",J414,0)</f>
        <v>0</v>
      </c>
      <c r="BJ414" s="15" t="s">
        <v>151</v>
      </c>
      <c r="BK414" s="197">
        <f>ROUND(I414*H414,3)</f>
        <v>0</v>
      </c>
      <c r="BL414" s="15" t="s">
        <v>240</v>
      </c>
      <c r="BM414" s="195" t="s">
        <v>1112</v>
      </c>
    </row>
    <row r="415" s="2" customFormat="1" ht="14.4" customHeight="1">
      <c r="A415" s="34"/>
      <c r="B415" s="148"/>
      <c r="C415" s="184" t="s">
        <v>1113</v>
      </c>
      <c r="D415" s="184" t="s">
        <v>175</v>
      </c>
      <c r="E415" s="185" t="s">
        <v>1114</v>
      </c>
      <c r="F415" s="186" t="s">
        <v>1115</v>
      </c>
      <c r="G415" s="187" t="s">
        <v>314</v>
      </c>
      <c r="H415" s="188">
        <v>900</v>
      </c>
      <c r="I415" s="189"/>
      <c r="J415" s="188">
        <f>ROUND(I415*H415,3)</f>
        <v>0</v>
      </c>
      <c r="K415" s="190"/>
      <c r="L415" s="35"/>
      <c r="M415" s="191" t="s">
        <v>1</v>
      </c>
      <c r="N415" s="192" t="s">
        <v>40</v>
      </c>
      <c r="O415" s="73"/>
      <c r="P415" s="193">
        <f>O415*H415</f>
        <v>0</v>
      </c>
      <c r="Q415" s="193">
        <v>0.00087000000000000001</v>
      </c>
      <c r="R415" s="193">
        <f>Q415*H415</f>
        <v>0.78300000000000003</v>
      </c>
      <c r="S415" s="193">
        <v>0</v>
      </c>
      <c r="T415" s="194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5" t="s">
        <v>240</v>
      </c>
      <c r="AT415" s="195" t="s">
        <v>175</v>
      </c>
      <c r="AU415" s="195" t="s">
        <v>151</v>
      </c>
      <c r="AY415" s="15" t="s">
        <v>173</v>
      </c>
      <c r="BE415" s="196">
        <f>IF(N415="základná",J415,0)</f>
        <v>0</v>
      </c>
      <c r="BF415" s="196">
        <f>IF(N415="znížená",J415,0)</f>
        <v>0</v>
      </c>
      <c r="BG415" s="196">
        <f>IF(N415="zákl. prenesená",J415,0)</f>
        <v>0</v>
      </c>
      <c r="BH415" s="196">
        <f>IF(N415="zníž. prenesená",J415,0)</f>
        <v>0</v>
      </c>
      <c r="BI415" s="196">
        <f>IF(N415="nulová",J415,0)</f>
        <v>0</v>
      </c>
      <c r="BJ415" s="15" t="s">
        <v>151</v>
      </c>
      <c r="BK415" s="197">
        <f>ROUND(I415*H415,3)</f>
        <v>0</v>
      </c>
      <c r="BL415" s="15" t="s">
        <v>240</v>
      </c>
      <c r="BM415" s="195" t="s">
        <v>1116</v>
      </c>
    </row>
    <row r="416" s="2" customFormat="1" ht="14.4" customHeight="1">
      <c r="A416" s="34"/>
      <c r="B416" s="148"/>
      <c r="C416" s="184" t="s">
        <v>1117</v>
      </c>
      <c r="D416" s="184" t="s">
        <v>175</v>
      </c>
      <c r="E416" s="185" t="s">
        <v>1118</v>
      </c>
      <c r="F416" s="186" t="s">
        <v>1119</v>
      </c>
      <c r="G416" s="187" t="s">
        <v>314</v>
      </c>
      <c r="H416" s="188">
        <v>5</v>
      </c>
      <c r="I416" s="189"/>
      <c r="J416" s="188">
        <f>ROUND(I416*H416,3)</f>
        <v>0</v>
      </c>
      <c r="K416" s="190"/>
      <c r="L416" s="35"/>
      <c r="M416" s="191" t="s">
        <v>1</v>
      </c>
      <c r="N416" s="192" t="s">
        <v>40</v>
      </c>
      <c r="O416" s="73"/>
      <c r="P416" s="193">
        <f>O416*H416</f>
        <v>0</v>
      </c>
      <c r="Q416" s="193">
        <v>0.0011000000000000001</v>
      </c>
      <c r="R416" s="193">
        <f>Q416*H416</f>
        <v>0.0055000000000000005</v>
      </c>
      <c r="S416" s="193">
        <v>0</v>
      </c>
      <c r="T416" s="194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5" t="s">
        <v>240</v>
      </c>
      <c r="AT416" s="195" t="s">
        <v>175</v>
      </c>
      <c r="AU416" s="195" t="s">
        <v>151</v>
      </c>
      <c r="AY416" s="15" t="s">
        <v>173</v>
      </c>
      <c r="BE416" s="196">
        <f>IF(N416="základná",J416,0)</f>
        <v>0</v>
      </c>
      <c r="BF416" s="196">
        <f>IF(N416="znížená",J416,0)</f>
        <v>0</v>
      </c>
      <c r="BG416" s="196">
        <f>IF(N416="zákl. prenesená",J416,0)</f>
        <v>0</v>
      </c>
      <c r="BH416" s="196">
        <f>IF(N416="zníž. prenesená",J416,0)</f>
        <v>0</v>
      </c>
      <c r="BI416" s="196">
        <f>IF(N416="nulová",J416,0)</f>
        <v>0</v>
      </c>
      <c r="BJ416" s="15" t="s">
        <v>151</v>
      </c>
      <c r="BK416" s="197">
        <f>ROUND(I416*H416,3)</f>
        <v>0</v>
      </c>
      <c r="BL416" s="15" t="s">
        <v>240</v>
      </c>
      <c r="BM416" s="195" t="s">
        <v>1120</v>
      </c>
    </row>
    <row r="417" s="2" customFormat="1" ht="14.4" customHeight="1">
      <c r="A417" s="34"/>
      <c r="B417" s="148"/>
      <c r="C417" s="184" t="s">
        <v>1121</v>
      </c>
      <c r="D417" s="184" t="s">
        <v>175</v>
      </c>
      <c r="E417" s="185" t="s">
        <v>1122</v>
      </c>
      <c r="F417" s="186" t="s">
        <v>1123</v>
      </c>
      <c r="G417" s="187" t="s">
        <v>314</v>
      </c>
      <c r="H417" s="188">
        <v>5</v>
      </c>
      <c r="I417" s="189"/>
      <c r="J417" s="188">
        <f>ROUND(I417*H417,3)</f>
        <v>0</v>
      </c>
      <c r="K417" s="190"/>
      <c r="L417" s="35"/>
      <c r="M417" s="191" t="s">
        <v>1</v>
      </c>
      <c r="N417" s="192" t="s">
        <v>40</v>
      </c>
      <c r="O417" s="73"/>
      <c r="P417" s="193">
        <f>O417*H417</f>
        <v>0</v>
      </c>
      <c r="Q417" s="193">
        <v>0.0013400000000000001</v>
      </c>
      <c r="R417" s="193">
        <f>Q417*H417</f>
        <v>0.0067000000000000002</v>
      </c>
      <c r="S417" s="193">
        <v>0</v>
      </c>
      <c r="T417" s="194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5" t="s">
        <v>240</v>
      </c>
      <c r="AT417" s="195" t="s">
        <v>175</v>
      </c>
      <c r="AU417" s="195" t="s">
        <v>151</v>
      </c>
      <c r="AY417" s="15" t="s">
        <v>173</v>
      </c>
      <c r="BE417" s="196">
        <f>IF(N417="základná",J417,0)</f>
        <v>0</v>
      </c>
      <c r="BF417" s="196">
        <f>IF(N417="znížená",J417,0)</f>
        <v>0</v>
      </c>
      <c r="BG417" s="196">
        <f>IF(N417="zákl. prenesená",J417,0)</f>
        <v>0</v>
      </c>
      <c r="BH417" s="196">
        <f>IF(N417="zníž. prenesená",J417,0)</f>
        <v>0</v>
      </c>
      <c r="BI417" s="196">
        <f>IF(N417="nulová",J417,0)</f>
        <v>0</v>
      </c>
      <c r="BJ417" s="15" t="s">
        <v>151</v>
      </c>
      <c r="BK417" s="197">
        <f>ROUND(I417*H417,3)</f>
        <v>0</v>
      </c>
      <c r="BL417" s="15" t="s">
        <v>240</v>
      </c>
      <c r="BM417" s="195" t="s">
        <v>1124</v>
      </c>
    </row>
    <row r="418" s="2" customFormat="1" ht="14.4" customHeight="1">
      <c r="A418" s="34"/>
      <c r="B418" s="148"/>
      <c r="C418" s="184" t="s">
        <v>1125</v>
      </c>
      <c r="D418" s="184" t="s">
        <v>175</v>
      </c>
      <c r="E418" s="185" t="s">
        <v>1126</v>
      </c>
      <c r="F418" s="186" t="s">
        <v>1127</v>
      </c>
      <c r="G418" s="187" t="s">
        <v>314</v>
      </c>
      <c r="H418" s="188">
        <v>20</v>
      </c>
      <c r="I418" s="189"/>
      <c r="J418" s="188">
        <f>ROUND(I418*H418,3)</f>
        <v>0</v>
      </c>
      <c r="K418" s="190"/>
      <c r="L418" s="35"/>
      <c r="M418" s="191" t="s">
        <v>1</v>
      </c>
      <c r="N418" s="192" t="s">
        <v>40</v>
      </c>
      <c r="O418" s="73"/>
      <c r="P418" s="193">
        <f>O418*H418</f>
        <v>0</v>
      </c>
      <c r="Q418" s="193">
        <v>0.00142</v>
      </c>
      <c r="R418" s="193">
        <f>Q418*H418</f>
        <v>0.028400000000000002</v>
      </c>
      <c r="S418" s="193">
        <v>0</v>
      </c>
      <c r="T418" s="194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95" t="s">
        <v>240</v>
      </c>
      <c r="AT418" s="195" t="s">
        <v>175</v>
      </c>
      <c r="AU418" s="195" t="s">
        <v>151</v>
      </c>
      <c r="AY418" s="15" t="s">
        <v>173</v>
      </c>
      <c r="BE418" s="196">
        <f>IF(N418="základná",J418,0)</f>
        <v>0</v>
      </c>
      <c r="BF418" s="196">
        <f>IF(N418="znížená",J418,0)</f>
        <v>0</v>
      </c>
      <c r="BG418" s="196">
        <f>IF(N418="zákl. prenesená",J418,0)</f>
        <v>0</v>
      </c>
      <c r="BH418" s="196">
        <f>IF(N418="zníž. prenesená",J418,0)</f>
        <v>0</v>
      </c>
      <c r="BI418" s="196">
        <f>IF(N418="nulová",J418,0)</f>
        <v>0</v>
      </c>
      <c r="BJ418" s="15" t="s">
        <v>151</v>
      </c>
      <c r="BK418" s="197">
        <f>ROUND(I418*H418,3)</f>
        <v>0</v>
      </c>
      <c r="BL418" s="15" t="s">
        <v>240</v>
      </c>
      <c r="BM418" s="195" t="s">
        <v>1128</v>
      </c>
    </row>
    <row r="419" s="2" customFormat="1" ht="14.4" customHeight="1">
      <c r="A419" s="34"/>
      <c r="B419" s="148"/>
      <c r="C419" s="184" t="s">
        <v>1129</v>
      </c>
      <c r="D419" s="184" t="s">
        <v>175</v>
      </c>
      <c r="E419" s="185" t="s">
        <v>1130</v>
      </c>
      <c r="F419" s="186" t="s">
        <v>1131</v>
      </c>
      <c r="G419" s="187" t="s">
        <v>314</v>
      </c>
      <c r="H419" s="188">
        <v>930</v>
      </c>
      <c r="I419" s="189"/>
      <c r="J419" s="188">
        <f>ROUND(I419*H419,3)</f>
        <v>0</v>
      </c>
      <c r="K419" s="190"/>
      <c r="L419" s="35"/>
      <c r="M419" s="191" t="s">
        <v>1</v>
      </c>
      <c r="N419" s="192" t="s">
        <v>40</v>
      </c>
      <c r="O419" s="73"/>
      <c r="P419" s="193">
        <f>O419*H419</f>
        <v>0</v>
      </c>
      <c r="Q419" s="193">
        <v>0</v>
      </c>
      <c r="R419" s="193">
        <f>Q419*H419</f>
        <v>0</v>
      </c>
      <c r="S419" s="193">
        <v>0</v>
      </c>
      <c r="T419" s="194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240</v>
      </c>
      <c r="AT419" s="195" t="s">
        <v>175</v>
      </c>
      <c r="AU419" s="195" t="s">
        <v>151</v>
      </c>
      <c r="AY419" s="15" t="s">
        <v>173</v>
      </c>
      <c r="BE419" s="196">
        <f>IF(N419="základná",J419,0)</f>
        <v>0</v>
      </c>
      <c r="BF419" s="196">
        <f>IF(N419="znížená",J419,0)</f>
        <v>0</v>
      </c>
      <c r="BG419" s="196">
        <f>IF(N419="zákl. prenesená",J419,0)</f>
        <v>0</v>
      </c>
      <c r="BH419" s="196">
        <f>IF(N419="zníž. prenesená",J419,0)</f>
        <v>0</v>
      </c>
      <c r="BI419" s="196">
        <f>IF(N419="nulová",J419,0)</f>
        <v>0</v>
      </c>
      <c r="BJ419" s="15" t="s">
        <v>151</v>
      </c>
      <c r="BK419" s="197">
        <f>ROUND(I419*H419,3)</f>
        <v>0</v>
      </c>
      <c r="BL419" s="15" t="s">
        <v>240</v>
      </c>
      <c r="BM419" s="195" t="s">
        <v>1132</v>
      </c>
    </row>
    <row r="420" s="2" customFormat="1" ht="14.4" customHeight="1">
      <c r="A420" s="34"/>
      <c r="B420" s="148"/>
      <c r="C420" s="184" t="s">
        <v>1133</v>
      </c>
      <c r="D420" s="184" t="s">
        <v>175</v>
      </c>
      <c r="E420" s="185" t="s">
        <v>1134</v>
      </c>
      <c r="F420" s="186" t="s">
        <v>1135</v>
      </c>
      <c r="G420" s="187" t="s">
        <v>314</v>
      </c>
      <c r="H420" s="188">
        <v>50</v>
      </c>
      <c r="I420" s="189"/>
      <c r="J420" s="188">
        <f>ROUND(I420*H420,3)</f>
        <v>0</v>
      </c>
      <c r="K420" s="190"/>
      <c r="L420" s="35"/>
      <c r="M420" s="191" t="s">
        <v>1</v>
      </c>
      <c r="N420" s="192" t="s">
        <v>40</v>
      </c>
      <c r="O420" s="73"/>
      <c r="P420" s="193">
        <f>O420*H420</f>
        <v>0</v>
      </c>
      <c r="Q420" s="193">
        <v>0</v>
      </c>
      <c r="R420" s="193">
        <f>Q420*H420</f>
        <v>0</v>
      </c>
      <c r="S420" s="193">
        <v>0</v>
      </c>
      <c r="T420" s="194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240</v>
      </c>
      <c r="AT420" s="195" t="s">
        <v>175</v>
      </c>
      <c r="AU420" s="195" t="s">
        <v>151</v>
      </c>
      <c r="AY420" s="15" t="s">
        <v>173</v>
      </c>
      <c r="BE420" s="196">
        <f>IF(N420="základná",J420,0)</f>
        <v>0</v>
      </c>
      <c r="BF420" s="196">
        <f>IF(N420="znížená",J420,0)</f>
        <v>0</v>
      </c>
      <c r="BG420" s="196">
        <f>IF(N420="zákl. prenesená",J420,0)</f>
        <v>0</v>
      </c>
      <c r="BH420" s="196">
        <f>IF(N420="zníž. prenesená",J420,0)</f>
        <v>0</v>
      </c>
      <c r="BI420" s="196">
        <f>IF(N420="nulová",J420,0)</f>
        <v>0</v>
      </c>
      <c r="BJ420" s="15" t="s">
        <v>151</v>
      </c>
      <c r="BK420" s="197">
        <f>ROUND(I420*H420,3)</f>
        <v>0</v>
      </c>
      <c r="BL420" s="15" t="s">
        <v>240</v>
      </c>
      <c r="BM420" s="195" t="s">
        <v>1136</v>
      </c>
    </row>
    <row r="421" s="2" customFormat="1" ht="24.15" customHeight="1">
      <c r="A421" s="34"/>
      <c r="B421" s="148"/>
      <c r="C421" s="184" t="s">
        <v>1137</v>
      </c>
      <c r="D421" s="184" t="s">
        <v>175</v>
      </c>
      <c r="E421" s="185" t="s">
        <v>1138</v>
      </c>
      <c r="F421" s="186" t="s">
        <v>1139</v>
      </c>
      <c r="G421" s="187" t="s">
        <v>368</v>
      </c>
      <c r="H421" s="189"/>
      <c r="I421" s="189"/>
      <c r="J421" s="188">
        <f>ROUND(I421*H421,3)</f>
        <v>0</v>
      </c>
      <c r="K421" s="190"/>
      <c r="L421" s="35"/>
      <c r="M421" s="191" t="s">
        <v>1</v>
      </c>
      <c r="N421" s="192" t="s">
        <v>40</v>
      </c>
      <c r="O421" s="73"/>
      <c r="P421" s="193">
        <f>O421*H421</f>
        <v>0</v>
      </c>
      <c r="Q421" s="193">
        <v>0</v>
      </c>
      <c r="R421" s="193">
        <f>Q421*H421</f>
        <v>0</v>
      </c>
      <c r="S421" s="193">
        <v>0</v>
      </c>
      <c r="T421" s="194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5" t="s">
        <v>240</v>
      </c>
      <c r="AT421" s="195" t="s">
        <v>175</v>
      </c>
      <c r="AU421" s="195" t="s">
        <v>151</v>
      </c>
      <c r="AY421" s="15" t="s">
        <v>173</v>
      </c>
      <c r="BE421" s="196">
        <f>IF(N421="základná",J421,0)</f>
        <v>0</v>
      </c>
      <c r="BF421" s="196">
        <f>IF(N421="znížená",J421,0)</f>
        <v>0</v>
      </c>
      <c r="BG421" s="196">
        <f>IF(N421="zákl. prenesená",J421,0)</f>
        <v>0</v>
      </c>
      <c r="BH421" s="196">
        <f>IF(N421="zníž. prenesená",J421,0)</f>
        <v>0</v>
      </c>
      <c r="BI421" s="196">
        <f>IF(N421="nulová",J421,0)</f>
        <v>0</v>
      </c>
      <c r="BJ421" s="15" t="s">
        <v>151</v>
      </c>
      <c r="BK421" s="197">
        <f>ROUND(I421*H421,3)</f>
        <v>0</v>
      </c>
      <c r="BL421" s="15" t="s">
        <v>240</v>
      </c>
      <c r="BM421" s="195" t="s">
        <v>1140</v>
      </c>
    </row>
    <row r="422" s="12" customFormat="1" ht="22.8" customHeight="1">
      <c r="A422" s="12"/>
      <c r="B422" s="171"/>
      <c r="C422" s="12"/>
      <c r="D422" s="172" t="s">
        <v>73</v>
      </c>
      <c r="E422" s="182" t="s">
        <v>1141</v>
      </c>
      <c r="F422" s="182" t="s">
        <v>1142</v>
      </c>
      <c r="G422" s="12"/>
      <c r="H422" s="12"/>
      <c r="I422" s="174"/>
      <c r="J422" s="183">
        <f>BK422</f>
        <v>0</v>
      </c>
      <c r="K422" s="12"/>
      <c r="L422" s="171"/>
      <c r="M422" s="176"/>
      <c r="N422" s="177"/>
      <c r="O422" s="177"/>
      <c r="P422" s="178">
        <f>SUM(P423:P461)</f>
        <v>0</v>
      </c>
      <c r="Q422" s="177"/>
      <c r="R422" s="178">
        <f>SUM(R423:R461)</f>
        <v>0.032869999999999996</v>
      </c>
      <c r="S422" s="177"/>
      <c r="T422" s="179">
        <f>SUM(T423:T461)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172" t="s">
        <v>151</v>
      </c>
      <c r="AT422" s="180" t="s">
        <v>73</v>
      </c>
      <c r="AU422" s="180" t="s">
        <v>82</v>
      </c>
      <c r="AY422" s="172" t="s">
        <v>173</v>
      </c>
      <c r="BK422" s="181">
        <f>SUM(BK423:BK461)</f>
        <v>0</v>
      </c>
    </row>
    <row r="423" s="2" customFormat="1" ht="14.4" customHeight="1">
      <c r="A423" s="34"/>
      <c r="B423" s="148"/>
      <c r="C423" s="184" t="s">
        <v>1143</v>
      </c>
      <c r="D423" s="184" t="s">
        <v>175</v>
      </c>
      <c r="E423" s="185" t="s">
        <v>1144</v>
      </c>
      <c r="F423" s="186" t="s">
        <v>1145</v>
      </c>
      <c r="G423" s="187" t="s">
        <v>222</v>
      </c>
      <c r="H423" s="188">
        <v>22</v>
      </c>
      <c r="I423" s="189"/>
      <c r="J423" s="188">
        <f>ROUND(I423*H423,3)</f>
        <v>0</v>
      </c>
      <c r="K423" s="190"/>
      <c r="L423" s="35"/>
      <c r="M423" s="191" t="s">
        <v>1</v>
      </c>
      <c r="N423" s="192" t="s">
        <v>40</v>
      </c>
      <c r="O423" s="73"/>
      <c r="P423" s="193">
        <f>O423*H423</f>
        <v>0</v>
      </c>
      <c r="Q423" s="193">
        <v>3.0000000000000001E-05</v>
      </c>
      <c r="R423" s="193">
        <f>Q423*H423</f>
        <v>0.00066</v>
      </c>
      <c r="S423" s="193">
        <v>0</v>
      </c>
      <c r="T423" s="194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5" t="s">
        <v>240</v>
      </c>
      <c r="AT423" s="195" t="s">
        <v>175</v>
      </c>
      <c r="AU423" s="195" t="s">
        <v>151</v>
      </c>
      <c r="AY423" s="15" t="s">
        <v>173</v>
      </c>
      <c r="BE423" s="196">
        <f>IF(N423="základná",J423,0)</f>
        <v>0</v>
      </c>
      <c r="BF423" s="196">
        <f>IF(N423="znížená",J423,0)</f>
        <v>0</v>
      </c>
      <c r="BG423" s="196">
        <f>IF(N423="zákl. prenesená",J423,0)</f>
        <v>0</v>
      </c>
      <c r="BH423" s="196">
        <f>IF(N423="zníž. prenesená",J423,0)</f>
        <v>0</v>
      </c>
      <c r="BI423" s="196">
        <f>IF(N423="nulová",J423,0)</f>
        <v>0</v>
      </c>
      <c r="BJ423" s="15" t="s">
        <v>151</v>
      </c>
      <c r="BK423" s="197">
        <f>ROUND(I423*H423,3)</f>
        <v>0</v>
      </c>
      <c r="BL423" s="15" t="s">
        <v>240</v>
      </c>
      <c r="BM423" s="195" t="s">
        <v>1146</v>
      </c>
    </row>
    <row r="424" s="2" customFormat="1" ht="24.15" customHeight="1">
      <c r="A424" s="34"/>
      <c r="B424" s="148"/>
      <c r="C424" s="198" t="s">
        <v>1147</v>
      </c>
      <c r="D424" s="198" t="s">
        <v>197</v>
      </c>
      <c r="E424" s="199" t="s">
        <v>1148</v>
      </c>
      <c r="F424" s="200" t="s">
        <v>1149</v>
      </c>
      <c r="G424" s="201" t="s">
        <v>222</v>
      </c>
      <c r="H424" s="202">
        <v>22</v>
      </c>
      <c r="I424" s="203"/>
      <c r="J424" s="202">
        <f>ROUND(I424*H424,3)</f>
        <v>0</v>
      </c>
      <c r="K424" s="204"/>
      <c r="L424" s="205"/>
      <c r="M424" s="206" t="s">
        <v>1</v>
      </c>
      <c r="N424" s="207" t="s">
        <v>40</v>
      </c>
      <c r="O424" s="73"/>
      <c r="P424" s="193">
        <f>O424*H424</f>
        <v>0</v>
      </c>
      <c r="Q424" s="193">
        <v>0</v>
      </c>
      <c r="R424" s="193">
        <f>Q424*H424</f>
        <v>0</v>
      </c>
      <c r="S424" s="193">
        <v>0</v>
      </c>
      <c r="T424" s="194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5" t="s">
        <v>307</v>
      </c>
      <c r="AT424" s="195" t="s">
        <v>197</v>
      </c>
      <c r="AU424" s="195" t="s">
        <v>151</v>
      </c>
      <c r="AY424" s="15" t="s">
        <v>173</v>
      </c>
      <c r="BE424" s="196">
        <f>IF(N424="základná",J424,0)</f>
        <v>0</v>
      </c>
      <c r="BF424" s="196">
        <f>IF(N424="znížená",J424,0)</f>
        <v>0</v>
      </c>
      <c r="BG424" s="196">
        <f>IF(N424="zákl. prenesená",J424,0)</f>
        <v>0</v>
      </c>
      <c r="BH424" s="196">
        <f>IF(N424="zníž. prenesená",J424,0)</f>
        <v>0</v>
      </c>
      <c r="BI424" s="196">
        <f>IF(N424="nulová",J424,0)</f>
        <v>0</v>
      </c>
      <c r="BJ424" s="15" t="s">
        <v>151</v>
      </c>
      <c r="BK424" s="197">
        <f>ROUND(I424*H424,3)</f>
        <v>0</v>
      </c>
      <c r="BL424" s="15" t="s">
        <v>240</v>
      </c>
      <c r="BM424" s="195" t="s">
        <v>1150</v>
      </c>
    </row>
    <row r="425" s="2" customFormat="1" ht="24.15" customHeight="1">
      <c r="A425" s="34"/>
      <c r="B425" s="148"/>
      <c r="C425" s="184" t="s">
        <v>1151</v>
      </c>
      <c r="D425" s="184" t="s">
        <v>175</v>
      </c>
      <c r="E425" s="185" t="s">
        <v>1152</v>
      </c>
      <c r="F425" s="186" t="s">
        <v>1153</v>
      </c>
      <c r="G425" s="187" t="s">
        <v>222</v>
      </c>
      <c r="H425" s="188">
        <v>7</v>
      </c>
      <c r="I425" s="189"/>
      <c r="J425" s="188">
        <f>ROUND(I425*H425,3)</f>
        <v>0</v>
      </c>
      <c r="K425" s="190"/>
      <c r="L425" s="35"/>
      <c r="M425" s="191" t="s">
        <v>1</v>
      </c>
      <c r="N425" s="192" t="s">
        <v>40</v>
      </c>
      <c r="O425" s="73"/>
      <c r="P425" s="193">
        <f>O425*H425</f>
        <v>0</v>
      </c>
      <c r="Q425" s="193">
        <v>0.00042000000000000002</v>
      </c>
      <c r="R425" s="193">
        <f>Q425*H425</f>
        <v>0.0029399999999999999</v>
      </c>
      <c r="S425" s="193">
        <v>0</v>
      </c>
      <c r="T425" s="194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240</v>
      </c>
      <c r="AT425" s="195" t="s">
        <v>175</v>
      </c>
      <c r="AU425" s="195" t="s">
        <v>151</v>
      </c>
      <c r="AY425" s="15" t="s">
        <v>173</v>
      </c>
      <c r="BE425" s="196">
        <f>IF(N425="základná",J425,0)</f>
        <v>0</v>
      </c>
      <c r="BF425" s="196">
        <f>IF(N425="znížená",J425,0)</f>
        <v>0</v>
      </c>
      <c r="BG425" s="196">
        <f>IF(N425="zákl. prenesená",J425,0)</f>
        <v>0</v>
      </c>
      <c r="BH425" s="196">
        <f>IF(N425="zníž. prenesená",J425,0)</f>
        <v>0</v>
      </c>
      <c r="BI425" s="196">
        <f>IF(N425="nulová",J425,0)</f>
        <v>0</v>
      </c>
      <c r="BJ425" s="15" t="s">
        <v>151</v>
      </c>
      <c r="BK425" s="197">
        <f>ROUND(I425*H425,3)</f>
        <v>0</v>
      </c>
      <c r="BL425" s="15" t="s">
        <v>240</v>
      </c>
      <c r="BM425" s="195" t="s">
        <v>1154</v>
      </c>
    </row>
    <row r="426" s="2" customFormat="1" ht="14.4" customHeight="1">
      <c r="A426" s="34"/>
      <c r="B426" s="148"/>
      <c r="C426" s="184" t="s">
        <v>1155</v>
      </c>
      <c r="D426" s="184" t="s">
        <v>175</v>
      </c>
      <c r="E426" s="185" t="s">
        <v>1156</v>
      </c>
      <c r="F426" s="186" t="s">
        <v>1157</v>
      </c>
      <c r="G426" s="187" t="s">
        <v>733</v>
      </c>
      <c r="H426" s="188">
        <v>22</v>
      </c>
      <c r="I426" s="189"/>
      <c r="J426" s="188">
        <f>ROUND(I426*H426,3)</f>
        <v>0</v>
      </c>
      <c r="K426" s="190"/>
      <c r="L426" s="35"/>
      <c r="M426" s="191" t="s">
        <v>1</v>
      </c>
      <c r="N426" s="192" t="s">
        <v>40</v>
      </c>
      <c r="O426" s="73"/>
      <c r="P426" s="193">
        <f>O426*H426</f>
        <v>0</v>
      </c>
      <c r="Q426" s="193">
        <v>0</v>
      </c>
      <c r="R426" s="193">
        <f>Q426*H426</f>
        <v>0</v>
      </c>
      <c r="S426" s="193">
        <v>0</v>
      </c>
      <c r="T426" s="19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240</v>
      </c>
      <c r="AT426" s="195" t="s">
        <v>175</v>
      </c>
      <c r="AU426" s="195" t="s">
        <v>151</v>
      </c>
      <c r="AY426" s="15" t="s">
        <v>173</v>
      </c>
      <c r="BE426" s="196">
        <f>IF(N426="základná",J426,0)</f>
        <v>0</v>
      </c>
      <c r="BF426" s="196">
        <f>IF(N426="znížená",J426,0)</f>
        <v>0</v>
      </c>
      <c r="BG426" s="196">
        <f>IF(N426="zákl. prenesená",J426,0)</f>
        <v>0</v>
      </c>
      <c r="BH426" s="196">
        <f>IF(N426="zníž. prenesená",J426,0)</f>
        <v>0</v>
      </c>
      <c r="BI426" s="196">
        <f>IF(N426="nulová",J426,0)</f>
        <v>0</v>
      </c>
      <c r="BJ426" s="15" t="s">
        <v>151</v>
      </c>
      <c r="BK426" s="197">
        <f>ROUND(I426*H426,3)</f>
        <v>0</v>
      </c>
      <c r="BL426" s="15" t="s">
        <v>240</v>
      </c>
      <c r="BM426" s="195" t="s">
        <v>1158</v>
      </c>
    </row>
    <row r="427" s="2" customFormat="1" ht="14.4" customHeight="1">
      <c r="A427" s="34"/>
      <c r="B427" s="148"/>
      <c r="C427" s="198" t="s">
        <v>1159</v>
      </c>
      <c r="D427" s="198" t="s">
        <v>197</v>
      </c>
      <c r="E427" s="199" t="s">
        <v>1160</v>
      </c>
      <c r="F427" s="200" t="s">
        <v>1161</v>
      </c>
      <c r="G427" s="201" t="s">
        <v>222</v>
      </c>
      <c r="H427" s="202">
        <v>22</v>
      </c>
      <c r="I427" s="203"/>
      <c r="J427" s="202">
        <f>ROUND(I427*H427,3)</f>
        <v>0</v>
      </c>
      <c r="K427" s="204"/>
      <c r="L427" s="205"/>
      <c r="M427" s="206" t="s">
        <v>1</v>
      </c>
      <c r="N427" s="207" t="s">
        <v>40</v>
      </c>
      <c r="O427" s="73"/>
      <c r="P427" s="193">
        <f>O427*H427</f>
        <v>0</v>
      </c>
      <c r="Q427" s="193">
        <v>0</v>
      </c>
      <c r="R427" s="193">
        <f>Q427*H427</f>
        <v>0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307</v>
      </c>
      <c r="AT427" s="195" t="s">
        <v>197</v>
      </c>
      <c r="AU427" s="195" t="s">
        <v>151</v>
      </c>
      <c r="AY427" s="15" t="s">
        <v>173</v>
      </c>
      <c r="BE427" s="196">
        <f>IF(N427="základná",J427,0)</f>
        <v>0</v>
      </c>
      <c r="BF427" s="196">
        <f>IF(N427="znížená",J427,0)</f>
        <v>0</v>
      </c>
      <c r="BG427" s="196">
        <f>IF(N427="zákl. prenesená",J427,0)</f>
        <v>0</v>
      </c>
      <c r="BH427" s="196">
        <f>IF(N427="zníž. prenesená",J427,0)</f>
        <v>0</v>
      </c>
      <c r="BI427" s="196">
        <f>IF(N427="nulová",J427,0)</f>
        <v>0</v>
      </c>
      <c r="BJ427" s="15" t="s">
        <v>151</v>
      </c>
      <c r="BK427" s="197">
        <f>ROUND(I427*H427,3)</f>
        <v>0</v>
      </c>
      <c r="BL427" s="15" t="s">
        <v>240</v>
      </c>
      <c r="BM427" s="195" t="s">
        <v>1162</v>
      </c>
    </row>
    <row r="428" s="2" customFormat="1" ht="24.15" customHeight="1">
      <c r="A428" s="34"/>
      <c r="B428" s="148"/>
      <c r="C428" s="198" t="s">
        <v>1163</v>
      </c>
      <c r="D428" s="198" t="s">
        <v>197</v>
      </c>
      <c r="E428" s="199" t="s">
        <v>1164</v>
      </c>
      <c r="F428" s="200" t="s">
        <v>1165</v>
      </c>
      <c r="G428" s="201" t="s">
        <v>222</v>
      </c>
      <c r="H428" s="202">
        <v>22</v>
      </c>
      <c r="I428" s="203"/>
      <c r="J428" s="202">
        <f>ROUND(I428*H428,3)</f>
        <v>0</v>
      </c>
      <c r="K428" s="204"/>
      <c r="L428" s="205"/>
      <c r="M428" s="206" t="s">
        <v>1</v>
      </c>
      <c r="N428" s="207" t="s">
        <v>40</v>
      </c>
      <c r="O428" s="73"/>
      <c r="P428" s="193">
        <f>O428*H428</f>
        <v>0</v>
      </c>
      <c r="Q428" s="193">
        <v>0</v>
      </c>
      <c r="R428" s="193">
        <f>Q428*H428</f>
        <v>0</v>
      </c>
      <c r="S428" s="193">
        <v>0</v>
      </c>
      <c r="T428" s="194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95" t="s">
        <v>307</v>
      </c>
      <c r="AT428" s="195" t="s">
        <v>197</v>
      </c>
      <c r="AU428" s="195" t="s">
        <v>151</v>
      </c>
      <c r="AY428" s="15" t="s">
        <v>173</v>
      </c>
      <c r="BE428" s="196">
        <f>IF(N428="základná",J428,0)</f>
        <v>0</v>
      </c>
      <c r="BF428" s="196">
        <f>IF(N428="znížená",J428,0)</f>
        <v>0</v>
      </c>
      <c r="BG428" s="196">
        <f>IF(N428="zákl. prenesená",J428,0)</f>
        <v>0</v>
      </c>
      <c r="BH428" s="196">
        <f>IF(N428="zníž. prenesená",J428,0)</f>
        <v>0</v>
      </c>
      <c r="BI428" s="196">
        <f>IF(N428="nulová",J428,0)</f>
        <v>0</v>
      </c>
      <c r="BJ428" s="15" t="s">
        <v>151</v>
      </c>
      <c r="BK428" s="197">
        <f>ROUND(I428*H428,3)</f>
        <v>0</v>
      </c>
      <c r="BL428" s="15" t="s">
        <v>240</v>
      </c>
      <c r="BM428" s="195" t="s">
        <v>1166</v>
      </c>
    </row>
    <row r="429" s="2" customFormat="1" ht="14.4" customHeight="1">
      <c r="A429" s="34"/>
      <c r="B429" s="148"/>
      <c r="C429" s="184" t="s">
        <v>1167</v>
      </c>
      <c r="D429" s="184" t="s">
        <v>175</v>
      </c>
      <c r="E429" s="185" t="s">
        <v>1168</v>
      </c>
      <c r="F429" s="186" t="s">
        <v>633</v>
      </c>
      <c r="G429" s="187" t="s">
        <v>222</v>
      </c>
      <c r="H429" s="188">
        <v>1</v>
      </c>
      <c r="I429" s="189"/>
      <c r="J429" s="188">
        <f>ROUND(I429*H429,3)</f>
        <v>0</v>
      </c>
      <c r="K429" s="190"/>
      <c r="L429" s="35"/>
      <c r="M429" s="191" t="s">
        <v>1</v>
      </c>
      <c r="N429" s="192" t="s">
        <v>40</v>
      </c>
      <c r="O429" s="73"/>
      <c r="P429" s="193">
        <f>O429*H429</f>
        <v>0</v>
      </c>
      <c r="Q429" s="193">
        <v>2.0000000000000002E-05</v>
      </c>
      <c r="R429" s="193">
        <f>Q429*H429</f>
        <v>2.0000000000000002E-05</v>
      </c>
      <c r="S429" s="193">
        <v>0</v>
      </c>
      <c r="T429" s="194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5" t="s">
        <v>240</v>
      </c>
      <c r="AT429" s="195" t="s">
        <v>175</v>
      </c>
      <c r="AU429" s="195" t="s">
        <v>151</v>
      </c>
      <c r="AY429" s="15" t="s">
        <v>173</v>
      </c>
      <c r="BE429" s="196">
        <f>IF(N429="základná",J429,0)</f>
        <v>0</v>
      </c>
      <c r="BF429" s="196">
        <f>IF(N429="znížená",J429,0)</f>
        <v>0</v>
      </c>
      <c r="BG429" s="196">
        <f>IF(N429="zákl. prenesená",J429,0)</f>
        <v>0</v>
      </c>
      <c r="BH429" s="196">
        <f>IF(N429="zníž. prenesená",J429,0)</f>
        <v>0</v>
      </c>
      <c r="BI429" s="196">
        <f>IF(N429="nulová",J429,0)</f>
        <v>0</v>
      </c>
      <c r="BJ429" s="15" t="s">
        <v>151</v>
      </c>
      <c r="BK429" s="197">
        <f>ROUND(I429*H429,3)</f>
        <v>0</v>
      </c>
      <c r="BL429" s="15" t="s">
        <v>240</v>
      </c>
      <c r="BM429" s="195" t="s">
        <v>1169</v>
      </c>
    </row>
    <row r="430" s="2" customFormat="1" ht="14.4" customHeight="1">
      <c r="A430" s="34"/>
      <c r="B430" s="148"/>
      <c r="C430" s="198" t="s">
        <v>1170</v>
      </c>
      <c r="D430" s="198" t="s">
        <v>197</v>
      </c>
      <c r="E430" s="199" t="s">
        <v>1171</v>
      </c>
      <c r="F430" s="200" t="s">
        <v>1172</v>
      </c>
      <c r="G430" s="201" t="s">
        <v>222</v>
      </c>
      <c r="H430" s="202">
        <v>1</v>
      </c>
      <c r="I430" s="203"/>
      <c r="J430" s="202">
        <f>ROUND(I430*H430,3)</f>
        <v>0</v>
      </c>
      <c r="K430" s="204"/>
      <c r="L430" s="205"/>
      <c r="M430" s="206" t="s">
        <v>1</v>
      </c>
      <c r="N430" s="207" t="s">
        <v>40</v>
      </c>
      <c r="O430" s="73"/>
      <c r="P430" s="193">
        <f>O430*H430</f>
        <v>0</v>
      </c>
      <c r="Q430" s="193">
        <v>0.00064000000000000005</v>
      </c>
      <c r="R430" s="193">
        <f>Q430*H430</f>
        <v>0.00064000000000000005</v>
      </c>
      <c r="S430" s="193">
        <v>0</v>
      </c>
      <c r="T430" s="194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5" t="s">
        <v>307</v>
      </c>
      <c r="AT430" s="195" t="s">
        <v>197</v>
      </c>
      <c r="AU430" s="195" t="s">
        <v>151</v>
      </c>
      <c r="AY430" s="15" t="s">
        <v>173</v>
      </c>
      <c r="BE430" s="196">
        <f>IF(N430="základná",J430,0)</f>
        <v>0</v>
      </c>
      <c r="BF430" s="196">
        <f>IF(N430="znížená",J430,0)</f>
        <v>0</v>
      </c>
      <c r="BG430" s="196">
        <f>IF(N430="zákl. prenesená",J430,0)</f>
        <v>0</v>
      </c>
      <c r="BH430" s="196">
        <f>IF(N430="zníž. prenesená",J430,0)</f>
        <v>0</v>
      </c>
      <c r="BI430" s="196">
        <f>IF(N430="nulová",J430,0)</f>
        <v>0</v>
      </c>
      <c r="BJ430" s="15" t="s">
        <v>151</v>
      </c>
      <c r="BK430" s="197">
        <f>ROUND(I430*H430,3)</f>
        <v>0</v>
      </c>
      <c r="BL430" s="15" t="s">
        <v>240</v>
      </c>
      <c r="BM430" s="195" t="s">
        <v>1173</v>
      </c>
    </row>
    <row r="431" s="2" customFormat="1" ht="14.4" customHeight="1">
      <c r="A431" s="34"/>
      <c r="B431" s="148"/>
      <c r="C431" s="184" t="s">
        <v>1174</v>
      </c>
      <c r="D431" s="184" t="s">
        <v>175</v>
      </c>
      <c r="E431" s="185" t="s">
        <v>1175</v>
      </c>
      <c r="F431" s="186" t="s">
        <v>1176</v>
      </c>
      <c r="G431" s="187" t="s">
        <v>222</v>
      </c>
      <c r="H431" s="188">
        <v>1</v>
      </c>
      <c r="I431" s="189"/>
      <c r="J431" s="188">
        <f>ROUND(I431*H431,3)</f>
        <v>0</v>
      </c>
      <c r="K431" s="190"/>
      <c r="L431" s="35"/>
      <c r="M431" s="191" t="s">
        <v>1</v>
      </c>
      <c r="N431" s="192" t="s">
        <v>40</v>
      </c>
      <c r="O431" s="73"/>
      <c r="P431" s="193">
        <f>O431*H431</f>
        <v>0</v>
      </c>
      <c r="Q431" s="193">
        <v>4.0000000000000003E-05</v>
      </c>
      <c r="R431" s="193">
        <f>Q431*H431</f>
        <v>4.0000000000000003E-05</v>
      </c>
      <c r="S431" s="193">
        <v>0</v>
      </c>
      <c r="T431" s="194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95" t="s">
        <v>240</v>
      </c>
      <c r="AT431" s="195" t="s">
        <v>175</v>
      </c>
      <c r="AU431" s="195" t="s">
        <v>151</v>
      </c>
      <c r="AY431" s="15" t="s">
        <v>173</v>
      </c>
      <c r="BE431" s="196">
        <f>IF(N431="základná",J431,0)</f>
        <v>0</v>
      </c>
      <c r="BF431" s="196">
        <f>IF(N431="znížená",J431,0)</f>
        <v>0</v>
      </c>
      <c r="BG431" s="196">
        <f>IF(N431="zákl. prenesená",J431,0)</f>
        <v>0</v>
      </c>
      <c r="BH431" s="196">
        <f>IF(N431="zníž. prenesená",J431,0)</f>
        <v>0</v>
      </c>
      <c r="BI431" s="196">
        <f>IF(N431="nulová",J431,0)</f>
        <v>0</v>
      </c>
      <c r="BJ431" s="15" t="s">
        <v>151</v>
      </c>
      <c r="BK431" s="197">
        <f>ROUND(I431*H431,3)</f>
        <v>0</v>
      </c>
      <c r="BL431" s="15" t="s">
        <v>240</v>
      </c>
      <c r="BM431" s="195" t="s">
        <v>1177</v>
      </c>
    </row>
    <row r="432" s="2" customFormat="1" ht="14.4" customHeight="1">
      <c r="A432" s="34"/>
      <c r="B432" s="148"/>
      <c r="C432" s="198" t="s">
        <v>1178</v>
      </c>
      <c r="D432" s="198" t="s">
        <v>197</v>
      </c>
      <c r="E432" s="199" t="s">
        <v>1179</v>
      </c>
      <c r="F432" s="200" t="s">
        <v>1180</v>
      </c>
      <c r="G432" s="201" t="s">
        <v>222</v>
      </c>
      <c r="H432" s="202">
        <v>1</v>
      </c>
      <c r="I432" s="203"/>
      <c r="J432" s="202">
        <f>ROUND(I432*H432,3)</f>
        <v>0</v>
      </c>
      <c r="K432" s="204"/>
      <c r="L432" s="205"/>
      <c r="M432" s="206" t="s">
        <v>1</v>
      </c>
      <c r="N432" s="207" t="s">
        <v>40</v>
      </c>
      <c r="O432" s="73"/>
      <c r="P432" s="193">
        <f>O432*H432</f>
        <v>0</v>
      </c>
      <c r="Q432" s="193">
        <v>0.00072000000000000005</v>
      </c>
      <c r="R432" s="193">
        <f>Q432*H432</f>
        <v>0.00072000000000000005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307</v>
      </c>
      <c r="AT432" s="195" t="s">
        <v>197</v>
      </c>
      <c r="AU432" s="195" t="s">
        <v>151</v>
      </c>
      <c r="AY432" s="15" t="s">
        <v>173</v>
      </c>
      <c r="BE432" s="196">
        <f>IF(N432="základná",J432,0)</f>
        <v>0</v>
      </c>
      <c r="BF432" s="196">
        <f>IF(N432="znížená",J432,0)</f>
        <v>0</v>
      </c>
      <c r="BG432" s="196">
        <f>IF(N432="zákl. prenesená",J432,0)</f>
        <v>0</v>
      </c>
      <c r="BH432" s="196">
        <f>IF(N432="zníž. prenesená",J432,0)</f>
        <v>0</v>
      </c>
      <c r="BI432" s="196">
        <f>IF(N432="nulová",J432,0)</f>
        <v>0</v>
      </c>
      <c r="BJ432" s="15" t="s">
        <v>151</v>
      </c>
      <c r="BK432" s="197">
        <f>ROUND(I432*H432,3)</f>
        <v>0</v>
      </c>
      <c r="BL432" s="15" t="s">
        <v>240</v>
      </c>
      <c r="BM432" s="195" t="s">
        <v>1181</v>
      </c>
    </row>
    <row r="433" s="2" customFormat="1" ht="14.4" customHeight="1">
      <c r="A433" s="34"/>
      <c r="B433" s="148"/>
      <c r="C433" s="184" t="s">
        <v>1182</v>
      </c>
      <c r="D433" s="184" t="s">
        <v>175</v>
      </c>
      <c r="E433" s="185" t="s">
        <v>1183</v>
      </c>
      <c r="F433" s="186" t="s">
        <v>1184</v>
      </c>
      <c r="G433" s="187" t="s">
        <v>222</v>
      </c>
      <c r="H433" s="188">
        <v>1</v>
      </c>
      <c r="I433" s="189"/>
      <c r="J433" s="188">
        <f>ROUND(I433*H433,3)</f>
        <v>0</v>
      </c>
      <c r="K433" s="190"/>
      <c r="L433" s="35"/>
      <c r="M433" s="191" t="s">
        <v>1</v>
      </c>
      <c r="N433" s="192" t="s">
        <v>40</v>
      </c>
      <c r="O433" s="73"/>
      <c r="P433" s="193">
        <f>O433*H433</f>
        <v>0</v>
      </c>
      <c r="Q433" s="193">
        <v>5.0000000000000002E-05</v>
      </c>
      <c r="R433" s="193">
        <f>Q433*H433</f>
        <v>5.0000000000000002E-05</v>
      </c>
      <c r="S433" s="193">
        <v>0</v>
      </c>
      <c r="T433" s="194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240</v>
      </c>
      <c r="AT433" s="195" t="s">
        <v>175</v>
      </c>
      <c r="AU433" s="195" t="s">
        <v>151</v>
      </c>
      <c r="AY433" s="15" t="s">
        <v>173</v>
      </c>
      <c r="BE433" s="196">
        <f>IF(N433="základná",J433,0)</f>
        <v>0</v>
      </c>
      <c r="BF433" s="196">
        <f>IF(N433="znížená",J433,0)</f>
        <v>0</v>
      </c>
      <c r="BG433" s="196">
        <f>IF(N433="zákl. prenesená",J433,0)</f>
        <v>0</v>
      </c>
      <c r="BH433" s="196">
        <f>IF(N433="zníž. prenesená",J433,0)</f>
        <v>0</v>
      </c>
      <c r="BI433" s="196">
        <f>IF(N433="nulová",J433,0)</f>
        <v>0</v>
      </c>
      <c r="BJ433" s="15" t="s">
        <v>151</v>
      </c>
      <c r="BK433" s="197">
        <f>ROUND(I433*H433,3)</f>
        <v>0</v>
      </c>
      <c r="BL433" s="15" t="s">
        <v>240</v>
      </c>
      <c r="BM433" s="195" t="s">
        <v>1185</v>
      </c>
    </row>
    <row r="434" s="2" customFormat="1" ht="14.4" customHeight="1">
      <c r="A434" s="34"/>
      <c r="B434" s="148"/>
      <c r="C434" s="198" t="s">
        <v>1186</v>
      </c>
      <c r="D434" s="198" t="s">
        <v>197</v>
      </c>
      <c r="E434" s="199" t="s">
        <v>1187</v>
      </c>
      <c r="F434" s="200" t="s">
        <v>1188</v>
      </c>
      <c r="G434" s="201" t="s">
        <v>222</v>
      </c>
      <c r="H434" s="202">
        <v>1</v>
      </c>
      <c r="I434" s="203"/>
      <c r="J434" s="202">
        <f>ROUND(I434*H434,3)</f>
        <v>0</v>
      </c>
      <c r="K434" s="204"/>
      <c r="L434" s="205"/>
      <c r="M434" s="206" t="s">
        <v>1</v>
      </c>
      <c r="N434" s="207" t="s">
        <v>40</v>
      </c>
      <c r="O434" s="73"/>
      <c r="P434" s="193">
        <f>O434*H434</f>
        <v>0</v>
      </c>
      <c r="Q434" s="193">
        <v>0.0010300000000000001</v>
      </c>
      <c r="R434" s="193">
        <f>Q434*H434</f>
        <v>0.0010300000000000001</v>
      </c>
      <c r="S434" s="193">
        <v>0</v>
      </c>
      <c r="T434" s="194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5" t="s">
        <v>307</v>
      </c>
      <c r="AT434" s="195" t="s">
        <v>197</v>
      </c>
      <c r="AU434" s="195" t="s">
        <v>151</v>
      </c>
      <c r="AY434" s="15" t="s">
        <v>173</v>
      </c>
      <c r="BE434" s="196">
        <f>IF(N434="základná",J434,0)</f>
        <v>0</v>
      </c>
      <c r="BF434" s="196">
        <f>IF(N434="znížená",J434,0)</f>
        <v>0</v>
      </c>
      <c r="BG434" s="196">
        <f>IF(N434="zákl. prenesená",J434,0)</f>
        <v>0</v>
      </c>
      <c r="BH434" s="196">
        <f>IF(N434="zníž. prenesená",J434,0)</f>
        <v>0</v>
      </c>
      <c r="BI434" s="196">
        <f>IF(N434="nulová",J434,0)</f>
        <v>0</v>
      </c>
      <c r="BJ434" s="15" t="s">
        <v>151</v>
      </c>
      <c r="BK434" s="197">
        <f>ROUND(I434*H434,3)</f>
        <v>0</v>
      </c>
      <c r="BL434" s="15" t="s">
        <v>240</v>
      </c>
      <c r="BM434" s="195" t="s">
        <v>1189</v>
      </c>
    </row>
    <row r="435" s="2" customFormat="1" ht="14.4" customHeight="1">
      <c r="A435" s="34"/>
      <c r="B435" s="148"/>
      <c r="C435" s="184" t="s">
        <v>1190</v>
      </c>
      <c r="D435" s="184" t="s">
        <v>175</v>
      </c>
      <c r="E435" s="185" t="s">
        <v>1191</v>
      </c>
      <c r="F435" s="186" t="s">
        <v>641</v>
      </c>
      <c r="G435" s="187" t="s">
        <v>222</v>
      </c>
      <c r="H435" s="188">
        <v>1</v>
      </c>
      <c r="I435" s="189"/>
      <c r="J435" s="188">
        <f>ROUND(I435*H435,3)</f>
        <v>0</v>
      </c>
      <c r="K435" s="190"/>
      <c r="L435" s="35"/>
      <c r="M435" s="191" t="s">
        <v>1</v>
      </c>
      <c r="N435" s="192" t="s">
        <v>40</v>
      </c>
      <c r="O435" s="73"/>
      <c r="P435" s="193">
        <f>O435*H435</f>
        <v>0</v>
      </c>
      <c r="Q435" s="193">
        <v>6.0000000000000002E-05</v>
      </c>
      <c r="R435" s="193">
        <f>Q435*H435</f>
        <v>6.0000000000000002E-05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240</v>
      </c>
      <c r="AT435" s="195" t="s">
        <v>175</v>
      </c>
      <c r="AU435" s="195" t="s">
        <v>151</v>
      </c>
      <c r="AY435" s="15" t="s">
        <v>173</v>
      </c>
      <c r="BE435" s="196">
        <f>IF(N435="základná",J435,0)</f>
        <v>0</v>
      </c>
      <c r="BF435" s="196">
        <f>IF(N435="znížená",J435,0)</f>
        <v>0</v>
      </c>
      <c r="BG435" s="196">
        <f>IF(N435="zákl. prenesená",J435,0)</f>
        <v>0</v>
      </c>
      <c r="BH435" s="196">
        <f>IF(N435="zníž. prenesená",J435,0)</f>
        <v>0</v>
      </c>
      <c r="BI435" s="196">
        <f>IF(N435="nulová",J435,0)</f>
        <v>0</v>
      </c>
      <c r="BJ435" s="15" t="s">
        <v>151</v>
      </c>
      <c r="BK435" s="197">
        <f>ROUND(I435*H435,3)</f>
        <v>0</v>
      </c>
      <c r="BL435" s="15" t="s">
        <v>240</v>
      </c>
      <c r="BM435" s="195" t="s">
        <v>1192</v>
      </c>
    </row>
    <row r="436" s="2" customFormat="1" ht="14.4" customHeight="1">
      <c r="A436" s="34"/>
      <c r="B436" s="148"/>
      <c r="C436" s="198" t="s">
        <v>1193</v>
      </c>
      <c r="D436" s="198" t="s">
        <v>197</v>
      </c>
      <c r="E436" s="199" t="s">
        <v>1194</v>
      </c>
      <c r="F436" s="200" t="s">
        <v>1195</v>
      </c>
      <c r="G436" s="201" t="s">
        <v>222</v>
      </c>
      <c r="H436" s="202">
        <v>1</v>
      </c>
      <c r="I436" s="203"/>
      <c r="J436" s="202">
        <f>ROUND(I436*H436,3)</f>
        <v>0</v>
      </c>
      <c r="K436" s="204"/>
      <c r="L436" s="205"/>
      <c r="M436" s="206" t="s">
        <v>1</v>
      </c>
      <c r="N436" s="207" t="s">
        <v>40</v>
      </c>
      <c r="O436" s="73"/>
      <c r="P436" s="193">
        <f>O436*H436</f>
        <v>0</v>
      </c>
      <c r="Q436" s="193">
        <v>0.00157</v>
      </c>
      <c r="R436" s="193">
        <f>Q436*H436</f>
        <v>0.00157</v>
      </c>
      <c r="S436" s="193">
        <v>0</v>
      </c>
      <c r="T436" s="194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5" t="s">
        <v>307</v>
      </c>
      <c r="AT436" s="195" t="s">
        <v>197</v>
      </c>
      <c r="AU436" s="195" t="s">
        <v>151</v>
      </c>
      <c r="AY436" s="15" t="s">
        <v>173</v>
      </c>
      <c r="BE436" s="196">
        <f>IF(N436="základná",J436,0)</f>
        <v>0</v>
      </c>
      <c r="BF436" s="196">
        <f>IF(N436="znížená",J436,0)</f>
        <v>0</v>
      </c>
      <c r="BG436" s="196">
        <f>IF(N436="zákl. prenesená",J436,0)</f>
        <v>0</v>
      </c>
      <c r="BH436" s="196">
        <f>IF(N436="zníž. prenesená",J436,0)</f>
        <v>0</v>
      </c>
      <c r="BI436" s="196">
        <f>IF(N436="nulová",J436,0)</f>
        <v>0</v>
      </c>
      <c r="BJ436" s="15" t="s">
        <v>151</v>
      </c>
      <c r="BK436" s="197">
        <f>ROUND(I436*H436,3)</f>
        <v>0</v>
      </c>
      <c r="BL436" s="15" t="s">
        <v>240</v>
      </c>
      <c r="BM436" s="195" t="s">
        <v>1196</v>
      </c>
    </row>
    <row r="437" s="2" customFormat="1" ht="14.4" customHeight="1">
      <c r="A437" s="34"/>
      <c r="B437" s="148"/>
      <c r="C437" s="184" t="s">
        <v>1197</v>
      </c>
      <c r="D437" s="184" t="s">
        <v>175</v>
      </c>
      <c r="E437" s="185" t="s">
        <v>1198</v>
      </c>
      <c r="F437" s="186" t="s">
        <v>1199</v>
      </c>
      <c r="G437" s="187" t="s">
        <v>222</v>
      </c>
      <c r="H437" s="188">
        <v>2</v>
      </c>
      <c r="I437" s="189"/>
      <c r="J437" s="188">
        <f>ROUND(I437*H437,3)</f>
        <v>0</v>
      </c>
      <c r="K437" s="190"/>
      <c r="L437" s="35"/>
      <c r="M437" s="191" t="s">
        <v>1</v>
      </c>
      <c r="N437" s="192" t="s">
        <v>40</v>
      </c>
      <c r="O437" s="73"/>
      <c r="P437" s="193">
        <f>O437*H437</f>
        <v>0</v>
      </c>
      <c r="Q437" s="193">
        <v>1.0000000000000001E-05</v>
      </c>
      <c r="R437" s="193">
        <f>Q437*H437</f>
        <v>2.0000000000000002E-05</v>
      </c>
      <c r="S437" s="193">
        <v>0</v>
      </c>
      <c r="T437" s="194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240</v>
      </c>
      <c r="AT437" s="195" t="s">
        <v>175</v>
      </c>
      <c r="AU437" s="195" t="s">
        <v>151</v>
      </c>
      <c r="AY437" s="15" t="s">
        <v>173</v>
      </c>
      <c r="BE437" s="196">
        <f>IF(N437="základná",J437,0)</f>
        <v>0</v>
      </c>
      <c r="BF437" s="196">
        <f>IF(N437="znížená",J437,0)</f>
        <v>0</v>
      </c>
      <c r="BG437" s="196">
        <f>IF(N437="zákl. prenesená",J437,0)</f>
        <v>0</v>
      </c>
      <c r="BH437" s="196">
        <f>IF(N437="zníž. prenesená",J437,0)</f>
        <v>0</v>
      </c>
      <c r="BI437" s="196">
        <f>IF(N437="nulová",J437,0)</f>
        <v>0</v>
      </c>
      <c r="BJ437" s="15" t="s">
        <v>151</v>
      </c>
      <c r="BK437" s="197">
        <f>ROUND(I437*H437,3)</f>
        <v>0</v>
      </c>
      <c r="BL437" s="15" t="s">
        <v>240</v>
      </c>
      <c r="BM437" s="195" t="s">
        <v>1200</v>
      </c>
    </row>
    <row r="438" s="2" customFormat="1" ht="14.4" customHeight="1">
      <c r="A438" s="34"/>
      <c r="B438" s="148"/>
      <c r="C438" s="198" t="s">
        <v>1201</v>
      </c>
      <c r="D438" s="198" t="s">
        <v>197</v>
      </c>
      <c r="E438" s="199" t="s">
        <v>1202</v>
      </c>
      <c r="F438" s="200" t="s">
        <v>1203</v>
      </c>
      <c r="G438" s="201" t="s">
        <v>222</v>
      </c>
      <c r="H438" s="202">
        <v>1</v>
      </c>
      <c r="I438" s="203"/>
      <c r="J438" s="202">
        <f>ROUND(I438*H438,3)</f>
        <v>0</v>
      </c>
      <c r="K438" s="204"/>
      <c r="L438" s="205"/>
      <c r="M438" s="206" t="s">
        <v>1</v>
      </c>
      <c r="N438" s="207" t="s">
        <v>40</v>
      </c>
      <c r="O438" s="73"/>
      <c r="P438" s="193">
        <f>O438*H438</f>
        <v>0</v>
      </c>
      <c r="Q438" s="193">
        <v>0.00025000000000000001</v>
      </c>
      <c r="R438" s="193">
        <f>Q438*H438</f>
        <v>0.00025000000000000001</v>
      </c>
      <c r="S438" s="193">
        <v>0</v>
      </c>
      <c r="T438" s="194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95" t="s">
        <v>307</v>
      </c>
      <c r="AT438" s="195" t="s">
        <v>197</v>
      </c>
      <c r="AU438" s="195" t="s">
        <v>151</v>
      </c>
      <c r="AY438" s="15" t="s">
        <v>173</v>
      </c>
      <c r="BE438" s="196">
        <f>IF(N438="základná",J438,0)</f>
        <v>0</v>
      </c>
      <c r="BF438" s="196">
        <f>IF(N438="znížená",J438,0)</f>
        <v>0</v>
      </c>
      <c r="BG438" s="196">
        <f>IF(N438="zákl. prenesená",J438,0)</f>
        <v>0</v>
      </c>
      <c r="BH438" s="196">
        <f>IF(N438="zníž. prenesená",J438,0)</f>
        <v>0</v>
      </c>
      <c r="BI438" s="196">
        <f>IF(N438="nulová",J438,0)</f>
        <v>0</v>
      </c>
      <c r="BJ438" s="15" t="s">
        <v>151</v>
      </c>
      <c r="BK438" s="197">
        <f>ROUND(I438*H438,3)</f>
        <v>0</v>
      </c>
      <c r="BL438" s="15" t="s">
        <v>240</v>
      </c>
      <c r="BM438" s="195" t="s">
        <v>1204</v>
      </c>
    </row>
    <row r="439" s="2" customFormat="1" ht="14.4" customHeight="1">
      <c r="A439" s="34"/>
      <c r="B439" s="148"/>
      <c r="C439" s="198" t="s">
        <v>1205</v>
      </c>
      <c r="D439" s="198" t="s">
        <v>197</v>
      </c>
      <c r="E439" s="199" t="s">
        <v>1206</v>
      </c>
      <c r="F439" s="200" t="s">
        <v>1207</v>
      </c>
      <c r="G439" s="201" t="s">
        <v>222</v>
      </c>
      <c r="H439" s="202">
        <v>1</v>
      </c>
      <c r="I439" s="203"/>
      <c r="J439" s="202">
        <f>ROUND(I439*H439,3)</f>
        <v>0</v>
      </c>
      <c r="K439" s="204"/>
      <c r="L439" s="205"/>
      <c r="M439" s="206" t="s">
        <v>1</v>
      </c>
      <c r="N439" s="207" t="s">
        <v>40</v>
      </c>
      <c r="O439" s="73"/>
      <c r="P439" s="193">
        <f>O439*H439</f>
        <v>0</v>
      </c>
      <c r="Q439" s="193">
        <v>0.00011</v>
      </c>
      <c r="R439" s="193">
        <f>Q439*H439</f>
        <v>0.00011</v>
      </c>
      <c r="S439" s="193">
        <v>0</v>
      </c>
      <c r="T439" s="194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95" t="s">
        <v>307</v>
      </c>
      <c r="AT439" s="195" t="s">
        <v>197</v>
      </c>
      <c r="AU439" s="195" t="s">
        <v>151</v>
      </c>
      <c r="AY439" s="15" t="s">
        <v>173</v>
      </c>
      <c r="BE439" s="196">
        <f>IF(N439="základná",J439,0)</f>
        <v>0</v>
      </c>
      <c r="BF439" s="196">
        <f>IF(N439="znížená",J439,0)</f>
        <v>0</v>
      </c>
      <c r="BG439" s="196">
        <f>IF(N439="zákl. prenesená",J439,0)</f>
        <v>0</v>
      </c>
      <c r="BH439" s="196">
        <f>IF(N439="zníž. prenesená",J439,0)</f>
        <v>0</v>
      </c>
      <c r="BI439" s="196">
        <f>IF(N439="nulová",J439,0)</f>
        <v>0</v>
      </c>
      <c r="BJ439" s="15" t="s">
        <v>151</v>
      </c>
      <c r="BK439" s="197">
        <f>ROUND(I439*H439,3)</f>
        <v>0</v>
      </c>
      <c r="BL439" s="15" t="s">
        <v>240</v>
      </c>
      <c r="BM439" s="195" t="s">
        <v>1208</v>
      </c>
    </row>
    <row r="440" s="2" customFormat="1" ht="14.4" customHeight="1">
      <c r="A440" s="34"/>
      <c r="B440" s="148"/>
      <c r="C440" s="184" t="s">
        <v>1209</v>
      </c>
      <c r="D440" s="184" t="s">
        <v>175</v>
      </c>
      <c r="E440" s="185" t="s">
        <v>1210</v>
      </c>
      <c r="F440" s="186" t="s">
        <v>1211</v>
      </c>
      <c r="G440" s="187" t="s">
        <v>222</v>
      </c>
      <c r="H440" s="188">
        <v>1</v>
      </c>
      <c r="I440" s="189"/>
      <c r="J440" s="188">
        <f>ROUND(I440*H440,3)</f>
        <v>0</v>
      </c>
      <c r="K440" s="190"/>
      <c r="L440" s="35"/>
      <c r="M440" s="191" t="s">
        <v>1</v>
      </c>
      <c r="N440" s="192" t="s">
        <v>40</v>
      </c>
      <c r="O440" s="73"/>
      <c r="P440" s="193">
        <f>O440*H440</f>
        <v>0</v>
      </c>
      <c r="Q440" s="193">
        <v>2.0000000000000002E-05</v>
      </c>
      <c r="R440" s="193">
        <f>Q440*H440</f>
        <v>2.0000000000000002E-05</v>
      </c>
      <c r="S440" s="193">
        <v>0</v>
      </c>
      <c r="T440" s="194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5" t="s">
        <v>240</v>
      </c>
      <c r="AT440" s="195" t="s">
        <v>175</v>
      </c>
      <c r="AU440" s="195" t="s">
        <v>151</v>
      </c>
      <c r="AY440" s="15" t="s">
        <v>173</v>
      </c>
      <c r="BE440" s="196">
        <f>IF(N440="základná",J440,0)</f>
        <v>0</v>
      </c>
      <c r="BF440" s="196">
        <f>IF(N440="znížená",J440,0)</f>
        <v>0</v>
      </c>
      <c r="BG440" s="196">
        <f>IF(N440="zákl. prenesená",J440,0)</f>
        <v>0</v>
      </c>
      <c r="BH440" s="196">
        <f>IF(N440="zníž. prenesená",J440,0)</f>
        <v>0</v>
      </c>
      <c r="BI440" s="196">
        <f>IF(N440="nulová",J440,0)</f>
        <v>0</v>
      </c>
      <c r="BJ440" s="15" t="s">
        <v>151</v>
      </c>
      <c r="BK440" s="197">
        <f>ROUND(I440*H440,3)</f>
        <v>0</v>
      </c>
      <c r="BL440" s="15" t="s">
        <v>240</v>
      </c>
      <c r="BM440" s="195" t="s">
        <v>1212</v>
      </c>
    </row>
    <row r="441" s="2" customFormat="1" ht="14.4" customHeight="1">
      <c r="A441" s="34"/>
      <c r="B441" s="148"/>
      <c r="C441" s="198" t="s">
        <v>1213</v>
      </c>
      <c r="D441" s="198" t="s">
        <v>197</v>
      </c>
      <c r="E441" s="199" t="s">
        <v>1214</v>
      </c>
      <c r="F441" s="200" t="s">
        <v>1215</v>
      </c>
      <c r="G441" s="201" t="s">
        <v>222</v>
      </c>
      <c r="H441" s="202">
        <v>1</v>
      </c>
      <c r="I441" s="203"/>
      <c r="J441" s="202">
        <f>ROUND(I441*H441,3)</f>
        <v>0</v>
      </c>
      <c r="K441" s="204"/>
      <c r="L441" s="205"/>
      <c r="M441" s="206" t="s">
        <v>1</v>
      </c>
      <c r="N441" s="207" t="s">
        <v>40</v>
      </c>
      <c r="O441" s="73"/>
      <c r="P441" s="193">
        <f>O441*H441</f>
        <v>0</v>
      </c>
      <c r="Q441" s="193">
        <v>0.00054000000000000001</v>
      </c>
      <c r="R441" s="193">
        <f>Q441*H441</f>
        <v>0.00054000000000000001</v>
      </c>
      <c r="S441" s="193">
        <v>0</v>
      </c>
      <c r="T441" s="194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5" t="s">
        <v>307</v>
      </c>
      <c r="AT441" s="195" t="s">
        <v>197</v>
      </c>
      <c r="AU441" s="195" t="s">
        <v>151</v>
      </c>
      <c r="AY441" s="15" t="s">
        <v>173</v>
      </c>
      <c r="BE441" s="196">
        <f>IF(N441="základná",J441,0)</f>
        <v>0</v>
      </c>
      <c r="BF441" s="196">
        <f>IF(N441="znížená",J441,0)</f>
        <v>0</v>
      </c>
      <c r="BG441" s="196">
        <f>IF(N441="zákl. prenesená",J441,0)</f>
        <v>0</v>
      </c>
      <c r="BH441" s="196">
        <f>IF(N441="zníž. prenesená",J441,0)</f>
        <v>0</v>
      </c>
      <c r="BI441" s="196">
        <f>IF(N441="nulová",J441,0)</f>
        <v>0</v>
      </c>
      <c r="BJ441" s="15" t="s">
        <v>151</v>
      </c>
      <c r="BK441" s="197">
        <f>ROUND(I441*H441,3)</f>
        <v>0</v>
      </c>
      <c r="BL441" s="15" t="s">
        <v>240</v>
      </c>
      <c r="BM441" s="195" t="s">
        <v>1216</v>
      </c>
    </row>
    <row r="442" s="2" customFormat="1" ht="14.4" customHeight="1">
      <c r="A442" s="34"/>
      <c r="B442" s="148"/>
      <c r="C442" s="184" t="s">
        <v>1217</v>
      </c>
      <c r="D442" s="184" t="s">
        <v>175</v>
      </c>
      <c r="E442" s="185" t="s">
        <v>1218</v>
      </c>
      <c r="F442" s="186" t="s">
        <v>1219</v>
      </c>
      <c r="G442" s="187" t="s">
        <v>222</v>
      </c>
      <c r="H442" s="188">
        <v>6</v>
      </c>
      <c r="I442" s="189"/>
      <c r="J442" s="188">
        <f>ROUND(I442*H442,3)</f>
        <v>0</v>
      </c>
      <c r="K442" s="190"/>
      <c r="L442" s="35"/>
      <c r="M442" s="191" t="s">
        <v>1</v>
      </c>
      <c r="N442" s="192" t="s">
        <v>40</v>
      </c>
      <c r="O442" s="73"/>
      <c r="P442" s="193">
        <f>O442*H442</f>
        <v>0</v>
      </c>
      <c r="Q442" s="193">
        <v>0.00048999999999999998</v>
      </c>
      <c r="R442" s="193">
        <f>Q442*H442</f>
        <v>0.0029399999999999999</v>
      </c>
      <c r="S442" s="193">
        <v>0</v>
      </c>
      <c r="T442" s="194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5" t="s">
        <v>240</v>
      </c>
      <c r="AT442" s="195" t="s">
        <v>175</v>
      </c>
      <c r="AU442" s="195" t="s">
        <v>151</v>
      </c>
      <c r="AY442" s="15" t="s">
        <v>173</v>
      </c>
      <c r="BE442" s="196">
        <f>IF(N442="základná",J442,0)</f>
        <v>0</v>
      </c>
      <c r="BF442" s="196">
        <f>IF(N442="znížená",J442,0)</f>
        <v>0</v>
      </c>
      <c r="BG442" s="196">
        <f>IF(N442="zákl. prenesená",J442,0)</f>
        <v>0</v>
      </c>
      <c r="BH442" s="196">
        <f>IF(N442="zníž. prenesená",J442,0)</f>
        <v>0</v>
      </c>
      <c r="BI442" s="196">
        <f>IF(N442="nulová",J442,0)</f>
        <v>0</v>
      </c>
      <c r="BJ442" s="15" t="s">
        <v>151</v>
      </c>
      <c r="BK442" s="197">
        <f>ROUND(I442*H442,3)</f>
        <v>0</v>
      </c>
      <c r="BL442" s="15" t="s">
        <v>240</v>
      </c>
      <c r="BM442" s="195" t="s">
        <v>1220</v>
      </c>
    </row>
    <row r="443" s="2" customFormat="1" ht="24.15" customHeight="1">
      <c r="A443" s="34"/>
      <c r="B443" s="148"/>
      <c r="C443" s="184" t="s">
        <v>1221</v>
      </c>
      <c r="D443" s="184" t="s">
        <v>175</v>
      </c>
      <c r="E443" s="185" t="s">
        <v>1222</v>
      </c>
      <c r="F443" s="186" t="s">
        <v>1223</v>
      </c>
      <c r="G443" s="187" t="s">
        <v>222</v>
      </c>
      <c r="H443" s="188">
        <v>4</v>
      </c>
      <c r="I443" s="189"/>
      <c r="J443" s="188">
        <f>ROUND(I443*H443,3)</f>
        <v>0</v>
      </c>
      <c r="K443" s="190"/>
      <c r="L443" s="35"/>
      <c r="M443" s="191" t="s">
        <v>1</v>
      </c>
      <c r="N443" s="192" t="s">
        <v>40</v>
      </c>
      <c r="O443" s="73"/>
      <c r="P443" s="193">
        <f>O443*H443</f>
        <v>0</v>
      </c>
      <c r="Q443" s="193">
        <v>0.00073999999999999999</v>
      </c>
      <c r="R443" s="193">
        <f>Q443*H443</f>
        <v>0.00296</v>
      </c>
      <c r="S443" s="193">
        <v>0</v>
      </c>
      <c r="T443" s="194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240</v>
      </c>
      <c r="AT443" s="195" t="s">
        <v>175</v>
      </c>
      <c r="AU443" s="195" t="s">
        <v>151</v>
      </c>
      <c r="AY443" s="15" t="s">
        <v>173</v>
      </c>
      <c r="BE443" s="196">
        <f>IF(N443="základná",J443,0)</f>
        <v>0</v>
      </c>
      <c r="BF443" s="196">
        <f>IF(N443="znížená",J443,0)</f>
        <v>0</v>
      </c>
      <c r="BG443" s="196">
        <f>IF(N443="zákl. prenesená",J443,0)</f>
        <v>0</v>
      </c>
      <c r="BH443" s="196">
        <f>IF(N443="zníž. prenesená",J443,0)</f>
        <v>0</v>
      </c>
      <c r="BI443" s="196">
        <f>IF(N443="nulová",J443,0)</f>
        <v>0</v>
      </c>
      <c r="BJ443" s="15" t="s">
        <v>151</v>
      </c>
      <c r="BK443" s="197">
        <f>ROUND(I443*H443,3)</f>
        <v>0</v>
      </c>
      <c r="BL443" s="15" t="s">
        <v>240</v>
      </c>
      <c r="BM443" s="195" t="s">
        <v>1224</v>
      </c>
    </row>
    <row r="444" s="2" customFormat="1" ht="14.4" customHeight="1">
      <c r="A444" s="34"/>
      <c r="B444" s="148"/>
      <c r="C444" s="184" t="s">
        <v>1225</v>
      </c>
      <c r="D444" s="184" t="s">
        <v>175</v>
      </c>
      <c r="E444" s="185" t="s">
        <v>1226</v>
      </c>
      <c r="F444" s="186" t="s">
        <v>1227</v>
      </c>
      <c r="G444" s="187" t="s">
        <v>222</v>
      </c>
      <c r="H444" s="188">
        <v>1</v>
      </c>
      <c r="I444" s="189"/>
      <c r="J444" s="188">
        <f>ROUND(I444*H444,3)</f>
        <v>0</v>
      </c>
      <c r="K444" s="190"/>
      <c r="L444" s="35"/>
      <c r="M444" s="191" t="s">
        <v>1</v>
      </c>
      <c r="N444" s="192" t="s">
        <v>40</v>
      </c>
      <c r="O444" s="73"/>
      <c r="P444" s="193">
        <f>O444*H444</f>
        <v>0</v>
      </c>
      <c r="Q444" s="193">
        <v>5.0000000000000002E-05</v>
      </c>
      <c r="R444" s="193">
        <f>Q444*H444</f>
        <v>5.0000000000000002E-05</v>
      </c>
      <c r="S444" s="193">
        <v>0</v>
      </c>
      <c r="T444" s="194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95" t="s">
        <v>240</v>
      </c>
      <c r="AT444" s="195" t="s">
        <v>175</v>
      </c>
      <c r="AU444" s="195" t="s">
        <v>151</v>
      </c>
      <c r="AY444" s="15" t="s">
        <v>173</v>
      </c>
      <c r="BE444" s="196">
        <f>IF(N444="základná",J444,0)</f>
        <v>0</v>
      </c>
      <c r="BF444" s="196">
        <f>IF(N444="znížená",J444,0)</f>
        <v>0</v>
      </c>
      <c r="BG444" s="196">
        <f>IF(N444="zákl. prenesená",J444,0)</f>
        <v>0</v>
      </c>
      <c r="BH444" s="196">
        <f>IF(N444="zníž. prenesená",J444,0)</f>
        <v>0</v>
      </c>
      <c r="BI444" s="196">
        <f>IF(N444="nulová",J444,0)</f>
        <v>0</v>
      </c>
      <c r="BJ444" s="15" t="s">
        <v>151</v>
      </c>
      <c r="BK444" s="197">
        <f>ROUND(I444*H444,3)</f>
        <v>0</v>
      </c>
      <c r="BL444" s="15" t="s">
        <v>240</v>
      </c>
      <c r="BM444" s="195" t="s">
        <v>1228</v>
      </c>
    </row>
    <row r="445" s="2" customFormat="1" ht="14.4" customHeight="1">
      <c r="A445" s="34"/>
      <c r="B445" s="148"/>
      <c r="C445" s="198" t="s">
        <v>1229</v>
      </c>
      <c r="D445" s="198" t="s">
        <v>197</v>
      </c>
      <c r="E445" s="199" t="s">
        <v>1230</v>
      </c>
      <c r="F445" s="200" t="s">
        <v>1231</v>
      </c>
      <c r="G445" s="201" t="s">
        <v>222</v>
      </c>
      <c r="H445" s="202">
        <v>1</v>
      </c>
      <c r="I445" s="203"/>
      <c r="J445" s="202">
        <f>ROUND(I445*H445,3)</f>
        <v>0</v>
      </c>
      <c r="K445" s="204"/>
      <c r="L445" s="205"/>
      <c r="M445" s="206" t="s">
        <v>1</v>
      </c>
      <c r="N445" s="207" t="s">
        <v>40</v>
      </c>
      <c r="O445" s="73"/>
      <c r="P445" s="193">
        <f>O445*H445</f>
        <v>0</v>
      </c>
      <c r="Q445" s="193">
        <v>0</v>
      </c>
      <c r="R445" s="193">
        <f>Q445*H445</f>
        <v>0</v>
      </c>
      <c r="S445" s="193">
        <v>0</v>
      </c>
      <c r="T445" s="194">
        <f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5" t="s">
        <v>307</v>
      </c>
      <c r="AT445" s="195" t="s">
        <v>197</v>
      </c>
      <c r="AU445" s="195" t="s">
        <v>151</v>
      </c>
      <c r="AY445" s="15" t="s">
        <v>173</v>
      </c>
      <c r="BE445" s="196">
        <f>IF(N445="základná",J445,0)</f>
        <v>0</v>
      </c>
      <c r="BF445" s="196">
        <f>IF(N445="znížená",J445,0)</f>
        <v>0</v>
      </c>
      <c r="BG445" s="196">
        <f>IF(N445="zákl. prenesená",J445,0)</f>
        <v>0</v>
      </c>
      <c r="BH445" s="196">
        <f>IF(N445="zníž. prenesená",J445,0)</f>
        <v>0</v>
      </c>
      <c r="BI445" s="196">
        <f>IF(N445="nulová",J445,0)</f>
        <v>0</v>
      </c>
      <c r="BJ445" s="15" t="s">
        <v>151</v>
      </c>
      <c r="BK445" s="197">
        <f>ROUND(I445*H445,3)</f>
        <v>0</v>
      </c>
      <c r="BL445" s="15" t="s">
        <v>240</v>
      </c>
      <c r="BM445" s="195" t="s">
        <v>1232</v>
      </c>
    </row>
    <row r="446" s="2" customFormat="1" ht="14.4" customHeight="1">
      <c r="A446" s="34"/>
      <c r="B446" s="148"/>
      <c r="C446" s="184" t="s">
        <v>1233</v>
      </c>
      <c r="D446" s="184" t="s">
        <v>175</v>
      </c>
      <c r="E446" s="185" t="s">
        <v>1234</v>
      </c>
      <c r="F446" s="186" t="s">
        <v>1235</v>
      </c>
      <c r="G446" s="187" t="s">
        <v>222</v>
      </c>
      <c r="H446" s="188">
        <v>1</v>
      </c>
      <c r="I446" s="189"/>
      <c r="J446" s="188">
        <f>ROUND(I446*H446,3)</f>
        <v>0</v>
      </c>
      <c r="K446" s="190"/>
      <c r="L446" s="35"/>
      <c r="M446" s="191" t="s">
        <v>1</v>
      </c>
      <c r="N446" s="192" t="s">
        <v>40</v>
      </c>
      <c r="O446" s="73"/>
      <c r="P446" s="193">
        <f>O446*H446</f>
        <v>0</v>
      </c>
      <c r="Q446" s="193">
        <v>6.0000000000000002E-05</v>
      </c>
      <c r="R446" s="193">
        <f>Q446*H446</f>
        <v>6.0000000000000002E-05</v>
      </c>
      <c r="S446" s="193">
        <v>0</v>
      </c>
      <c r="T446" s="194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5" t="s">
        <v>240</v>
      </c>
      <c r="AT446" s="195" t="s">
        <v>175</v>
      </c>
      <c r="AU446" s="195" t="s">
        <v>151</v>
      </c>
      <c r="AY446" s="15" t="s">
        <v>173</v>
      </c>
      <c r="BE446" s="196">
        <f>IF(N446="základná",J446,0)</f>
        <v>0</v>
      </c>
      <c r="BF446" s="196">
        <f>IF(N446="znížená",J446,0)</f>
        <v>0</v>
      </c>
      <c r="BG446" s="196">
        <f>IF(N446="zákl. prenesená",J446,0)</f>
        <v>0</v>
      </c>
      <c r="BH446" s="196">
        <f>IF(N446="zníž. prenesená",J446,0)</f>
        <v>0</v>
      </c>
      <c r="BI446" s="196">
        <f>IF(N446="nulová",J446,0)</f>
        <v>0</v>
      </c>
      <c r="BJ446" s="15" t="s">
        <v>151</v>
      </c>
      <c r="BK446" s="197">
        <f>ROUND(I446*H446,3)</f>
        <v>0</v>
      </c>
      <c r="BL446" s="15" t="s">
        <v>240</v>
      </c>
      <c r="BM446" s="195" t="s">
        <v>1236</v>
      </c>
    </row>
    <row r="447" s="2" customFormat="1" ht="14.4" customHeight="1">
      <c r="A447" s="34"/>
      <c r="B447" s="148"/>
      <c r="C447" s="198" t="s">
        <v>1237</v>
      </c>
      <c r="D447" s="198" t="s">
        <v>197</v>
      </c>
      <c r="E447" s="199" t="s">
        <v>1238</v>
      </c>
      <c r="F447" s="200" t="s">
        <v>1239</v>
      </c>
      <c r="G447" s="201" t="s">
        <v>222</v>
      </c>
      <c r="H447" s="202">
        <v>1</v>
      </c>
      <c r="I447" s="203"/>
      <c r="J447" s="202">
        <f>ROUND(I447*H447,3)</f>
        <v>0</v>
      </c>
      <c r="K447" s="204"/>
      <c r="L447" s="205"/>
      <c r="M447" s="206" t="s">
        <v>1</v>
      </c>
      <c r="N447" s="207" t="s">
        <v>40</v>
      </c>
      <c r="O447" s="73"/>
      <c r="P447" s="193">
        <f>O447*H447</f>
        <v>0</v>
      </c>
      <c r="Q447" s="193">
        <v>0.0011100000000000001</v>
      </c>
      <c r="R447" s="193">
        <f>Q447*H447</f>
        <v>0.0011100000000000001</v>
      </c>
      <c r="S447" s="193">
        <v>0</v>
      </c>
      <c r="T447" s="194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5" t="s">
        <v>307</v>
      </c>
      <c r="AT447" s="195" t="s">
        <v>197</v>
      </c>
      <c r="AU447" s="195" t="s">
        <v>151</v>
      </c>
      <c r="AY447" s="15" t="s">
        <v>173</v>
      </c>
      <c r="BE447" s="196">
        <f>IF(N447="základná",J447,0)</f>
        <v>0</v>
      </c>
      <c r="BF447" s="196">
        <f>IF(N447="znížená",J447,0)</f>
        <v>0</v>
      </c>
      <c r="BG447" s="196">
        <f>IF(N447="zákl. prenesená",J447,0)</f>
        <v>0</v>
      </c>
      <c r="BH447" s="196">
        <f>IF(N447="zníž. prenesená",J447,0)</f>
        <v>0</v>
      </c>
      <c r="BI447" s="196">
        <f>IF(N447="nulová",J447,0)</f>
        <v>0</v>
      </c>
      <c r="BJ447" s="15" t="s">
        <v>151</v>
      </c>
      <c r="BK447" s="197">
        <f>ROUND(I447*H447,3)</f>
        <v>0</v>
      </c>
      <c r="BL447" s="15" t="s">
        <v>240</v>
      </c>
      <c r="BM447" s="195" t="s">
        <v>1240</v>
      </c>
    </row>
    <row r="448" s="2" customFormat="1" ht="24.15" customHeight="1">
      <c r="A448" s="34"/>
      <c r="B448" s="148"/>
      <c r="C448" s="184" t="s">
        <v>1241</v>
      </c>
      <c r="D448" s="184" t="s">
        <v>175</v>
      </c>
      <c r="E448" s="185" t="s">
        <v>1242</v>
      </c>
      <c r="F448" s="186" t="s">
        <v>1243</v>
      </c>
      <c r="G448" s="187" t="s">
        <v>222</v>
      </c>
      <c r="H448" s="188">
        <v>2</v>
      </c>
      <c r="I448" s="189"/>
      <c r="J448" s="188">
        <f>ROUND(I448*H448,3)</f>
        <v>0</v>
      </c>
      <c r="K448" s="190"/>
      <c r="L448" s="35"/>
      <c r="M448" s="191" t="s">
        <v>1</v>
      </c>
      <c r="N448" s="192" t="s">
        <v>40</v>
      </c>
      <c r="O448" s="73"/>
      <c r="P448" s="193">
        <f>O448*H448</f>
        <v>0</v>
      </c>
      <c r="Q448" s="193">
        <v>4.0000000000000003E-05</v>
      </c>
      <c r="R448" s="193">
        <f>Q448*H448</f>
        <v>8.0000000000000007E-05</v>
      </c>
      <c r="S448" s="193">
        <v>0</v>
      </c>
      <c r="T448" s="194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240</v>
      </c>
      <c r="AT448" s="195" t="s">
        <v>175</v>
      </c>
      <c r="AU448" s="195" t="s">
        <v>151</v>
      </c>
      <c r="AY448" s="15" t="s">
        <v>173</v>
      </c>
      <c r="BE448" s="196">
        <f>IF(N448="základná",J448,0)</f>
        <v>0</v>
      </c>
      <c r="BF448" s="196">
        <f>IF(N448="znížená",J448,0)</f>
        <v>0</v>
      </c>
      <c r="BG448" s="196">
        <f>IF(N448="zákl. prenesená",J448,0)</f>
        <v>0</v>
      </c>
      <c r="BH448" s="196">
        <f>IF(N448="zníž. prenesená",J448,0)</f>
        <v>0</v>
      </c>
      <c r="BI448" s="196">
        <f>IF(N448="nulová",J448,0)</f>
        <v>0</v>
      </c>
      <c r="BJ448" s="15" t="s">
        <v>151</v>
      </c>
      <c r="BK448" s="197">
        <f>ROUND(I448*H448,3)</f>
        <v>0</v>
      </c>
      <c r="BL448" s="15" t="s">
        <v>240</v>
      </c>
      <c r="BM448" s="195" t="s">
        <v>1244</v>
      </c>
    </row>
    <row r="449" s="2" customFormat="1" ht="14.4" customHeight="1">
      <c r="A449" s="34"/>
      <c r="B449" s="148"/>
      <c r="C449" s="198" t="s">
        <v>1245</v>
      </c>
      <c r="D449" s="198" t="s">
        <v>197</v>
      </c>
      <c r="E449" s="199" t="s">
        <v>1246</v>
      </c>
      <c r="F449" s="200" t="s">
        <v>1247</v>
      </c>
      <c r="G449" s="201" t="s">
        <v>222</v>
      </c>
      <c r="H449" s="202">
        <v>2</v>
      </c>
      <c r="I449" s="203"/>
      <c r="J449" s="202">
        <f>ROUND(I449*H449,3)</f>
        <v>0</v>
      </c>
      <c r="K449" s="204"/>
      <c r="L449" s="205"/>
      <c r="M449" s="206" t="s">
        <v>1</v>
      </c>
      <c r="N449" s="207" t="s">
        <v>40</v>
      </c>
      <c r="O449" s="73"/>
      <c r="P449" s="193">
        <f>O449*H449</f>
        <v>0</v>
      </c>
      <c r="Q449" s="193">
        <v>0</v>
      </c>
      <c r="R449" s="193">
        <f>Q449*H449</f>
        <v>0</v>
      </c>
      <c r="S449" s="193">
        <v>0</v>
      </c>
      <c r="T449" s="194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307</v>
      </c>
      <c r="AT449" s="195" t="s">
        <v>197</v>
      </c>
      <c r="AU449" s="195" t="s">
        <v>151</v>
      </c>
      <c r="AY449" s="15" t="s">
        <v>173</v>
      </c>
      <c r="BE449" s="196">
        <f>IF(N449="základná",J449,0)</f>
        <v>0</v>
      </c>
      <c r="BF449" s="196">
        <f>IF(N449="znížená",J449,0)</f>
        <v>0</v>
      </c>
      <c r="BG449" s="196">
        <f>IF(N449="zákl. prenesená",J449,0)</f>
        <v>0</v>
      </c>
      <c r="BH449" s="196">
        <f>IF(N449="zníž. prenesená",J449,0)</f>
        <v>0</v>
      </c>
      <c r="BI449" s="196">
        <f>IF(N449="nulová",J449,0)</f>
        <v>0</v>
      </c>
      <c r="BJ449" s="15" t="s">
        <v>151</v>
      </c>
      <c r="BK449" s="197">
        <f>ROUND(I449*H449,3)</f>
        <v>0</v>
      </c>
      <c r="BL449" s="15" t="s">
        <v>240</v>
      </c>
      <c r="BM449" s="195" t="s">
        <v>1248</v>
      </c>
    </row>
    <row r="450" s="2" customFormat="1" ht="24.15" customHeight="1">
      <c r="A450" s="34"/>
      <c r="B450" s="148"/>
      <c r="C450" s="184" t="s">
        <v>1249</v>
      </c>
      <c r="D450" s="184" t="s">
        <v>175</v>
      </c>
      <c r="E450" s="185" t="s">
        <v>1250</v>
      </c>
      <c r="F450" s="186" t="s">
        <v>1251</v>
      </c>
      <c r="G450" s="187" t="s">
        <v>222</v>
      </c>
      <c r="H450" s="188">
        <v>2</v>
      </c>
      <c r="I450" s="189"/>
      <c r="J450" s="188">
        <f>ROUND(I450*H450,3)</f>
        <v>0</v>
      </c>
      <c r="K450" s="190"/>
      <c r="L450" s="35"/>
      <c r="M450" s="191" t="s">
        <v>1</v>
      </c>
      <c r="N450" s="192" t="s">
        <v>40</v>
      </c>
      <c r="O450" s="73"/>
      <c r="P450" s="193">
        <f>O450*H450</f>
        <v>0</v>
      </c>
      <c r="Q450" s="193">
        <v>4.0000000000000003E-05</v>
      </c>
      <c r="R450" s="193">
        <f>Q450*H450</f>
        <v>8.0000000000000007E-05</v>
      </c>
      <c r="S450" s="193">
        <v>0</v>
      </c>
      <c r="T450" s="194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240</v>
      </c>
      <c r="AT450" s="195" t="s">
        <v>175</v>
      </c>
      <c r="AU450" s="195" t="s">
        <v>151</v>
      </c>
      <c r="AY450" s="15" t="s">
        <v>173</v>
      </c>
      <c r="BE450" s="196">
        <f>IF(N450="základná",J450,0)</f>
        <v>0</v>
      </c>
      <c r="BF450" s="196">
        <f>IF(N450="znížená",J450,0)</f>
        <v>0</v>
      </c>
      <c r="BG450" s="196">
        <f>IF(N450="zákl. prenesená",J450,0)</f>
        <v>0</v>
      </c>
      <c r="BH450" s="196">
        <f>IF(N450="zníž. prenesená",J450,0)</f>
        <v>0</v>
      </c>
      <c r="BI450" s="196">
        <f>IF(N450="nulová",J450,0)</f>
        <v>0</v>
      </c>
      <c r="BJ450" s="15" t="s">
        <v>151</v>
      </c>
      <c r="BK450" s="197">
        <f>ROUND(I450*H450,3)</f>
        <v>0</v>
      </c>
      <c r="BL450" s="15" t="s">
        <v>240</v>
      </c>
      <c r="BM450" s="195" t="s">
        <v>1252</v>
      </c>
    </row>
    <row r="451" s="2" customFormat="1" ht="14.4" customHeight="1">
      <c r="A451" s="34"/>
      <c r="B451" s="148"/>
      <c r="C451" s="198" t="s">
        <v>1253</v>
      </c>
      <c r="D451" s="198" t="s">
        <v>197</v>
      </c>
      <c r="E451" s="199" t="s">
        <v>1254</v>
      </c>
      <c r="F451" s="200" t="s">
        <v>1255</v>
      </c>
      <c r="G451" s="201" t="s">
        <v>222</v>
      </c>
      <c r="H451" s="202">
        <v>2</v>
      </c>
      <c r="I451" s="203"/>
      <c r="J451" s="202">
        <f>ROUND(I451*H451,3)</f>
        <v>0</v>
      </c>
      <c r="K451" s="204"/>
      <c r="L451" s="205"/>
      <c r="M451" s="206" t="s">
        <v>1</v>
      </c>
      <c r="N451" s="207" t="s">
        <v>40</v>
      </c>
      <c r="O451" s="73"/>
      <c r="P451" s="193">
        <f>O451*H451</f>
        <v>0</v>
      </c>
      <c r="Q451" s="193">
        <v>0</v>
      </c>
      <c r="R451" s="193">
        <f>Q451*H451</f>
        <v>0</v>
      </c>
      <c r="S451" s="193">
        <v>0</v>
      </c>
      <c r="T451" s="194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95" t="s">
        <v>307</v>
      </c>
      <c r="AT451" s="195" t="s">
        <v>197</v>
      </c>
      <c r="AU451" s="195" t="s">
        <v>151</v>
      </c>
      <c r="AY451" s="15" t="s">
        <v>173</v>
      </c>
      <c r="BE451" s="196">
        <f>IF(N451="základná",J451,0)</f>
        <v>0</v>
      </c>
      <c r="BF451" s="196">
        <f>IF(N451="znížená",J451,0)</f>
        <v>0</v>
      </c>
      <c r="BG451" s="196">
        <f>IF(N451="zákl. prenesená",J451,0)</f>
        <v>0</v>
      </c>
      <c r="BH451" s="196">
        <f>IF(N451="zníž. prenesená",J451,0)</f>
        <v>0</v>
      </c>
      <c r="BI451" s="196">
        <f>IF(N451="nulová",J451,0)</f>
        <v>0</v>
      </c>
      <c r="BJ451" s="15" t="s">
        <v>151</v>
      </c>
      <c r="BK451" s="197">
        <f>ROUND(I451*H451,3)</f>
        <v>0</v>
      </c>
      <c r="BL451" s="15" t="s">
        <v>240</v>
      </c>
      <c r="BM451" s="195" t="s">
        <v>1256</v>
      </c>
    </row>
    <row r="452" s="2" customFormat="1" ht="24.15" customHeight="1">
      <c r="A452" s="34"/>
      <c r="B452" s="148"/>
      <c r="C452" s="184" t="s">
        <v>1257</v>
      </c>
      <c r="D452" s="184" t="s">
        <v>175</v>
      </c>
      <c r="E452" s="185" t="s">
        <v>1258</v>
      </c>
      <c r="F452" s="186" t="s">
        <v>1259</v>
      </c>
      <c r="G452" s="187" t="s">
        <v>222</v>
      </c>
      <c r="H452" s="188">
        <v>4</v>
      </c>
      <c r="I452" s="189"/>
      <c r="J452" s="188">
        <f>ROUND(I452*H452,3)</f>
        <v>0</v>
      </c>
      <c r="K452" s="190"/>
      <c r="L452" s="35"/>
      <c r="M452" s="191" t="s">
        <v>1</v>
      </c>
      <c r="N452" s="192" t="s">
        <v>40</v>
      </c>
      <c r="O452" s="73"/>
      <c r="P452" s="193">
        <f>O452*H452</f>
        <v>0</v>
      </c>
      <c r="Q452" s="193">
        <v>5.0000000000000002E-05</v>
      </c>
      <c r="R452" s="193">
        <f>Q452*H452</f>
        <v>0.00020000000000000001</v>
      </c>
      <c r="S452" s="193">
        <v>0</v>
      </c>
      <c r="T452" s="194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95" t="s">
        <v>240</v>
      </c>
      <c r="AT452" s="195" t="s">
        <v>175</v>
      </c>
      <c r="AU452" s="195" t="s">
        <v>151</v>
      </c>
      <c r="AY452" s="15" t="s">
        <v>173</v>
      </c>
      <c r="BE452" s="196">
        <f>IF(N452="základná",J452,0)</f>
        <v>0</v>
      </c>
      <c r="BF452" s="196">
        <f>IF(N452="znížená",J452,0)</f>
        <v>0</v>
      </c>
      <c r="BG452" s="196">
        <f>IF(N452="zákl. prenesená",J452,0)</f>
        <v>0</v>
      </c>
      <c r="BH452" s="196">
        <f>IF(N452="zníž. prenesená",J452,0)</f>
        <v>0</v>
      </c>
      <c r="BI452" s="196">
        <f>IF(N452="nulová",J452,0)</f>
        <v>0</v>
      </c>
      <c r="BJ452" s="15" t="s">
        <v>151</v>
      </c>
      <c r="BK452" s="197">
        <f>ROUND(I452*H452,3)</f>
        <v>0</v>
      </c>
      <c r="BL452" s="15" t="s">
        <v>240</v>
      </c>
      <c r="BM452" s="195" t="s">
        <v>1260</v>
      </c>
    </row>
    <row r="453" s="2" customFormat="1" ht="14.4" customHeight="1">
      <c r="A453" s="34"/>
      <c r="B453" s="148"/>
      <c r="C453" s="198" t="s">
        <v>1261</v>
      </c>
      <c r="D453" s="198" t="s">
        <v>197</v>
      </c>
      <c r="E453" s="199" t="s">
        <v>1262</v>
      </c>
      <c r="F453" s="200" t="s">
        <v>1263</v>
      </c>
      <c r="G453" s="201" t="s">
        <v>222</v>
      </c>
      <c r="H453" s="202">
        <v>4</v>
      </c>
      <c r="I453" s="203"/>
      <c r="J453" s="202">
        <f>ROUND(I453*H453,3)</f>
        <v>0</v>
      </c>
      <c r="K453" s="204"/>
      <c r="L453" s="205"/>
      <c r="M453" s="206" t="s">
        <v>1</v>
      </c>
      <c r="N453" s="207" t="s">
        <v>40</v>
      </c>
      <c r="O453" s="73"/>
      <c r="P453" s="193">
        <f>O453*H453</f>
        <v>0</v>
      </c>
      <c r="Q453" s="193">
        <v>0</v>
      </c>
      <c r="R453" s="193">
        <f>Q453*H453</f>
        <v>0</v>
      </c>
      <c r="S453" s="193">
        <v>0</v>
      </c>
      <c r="T453" s="194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5" t="s">
        <v>307</v>
      </c>
      <c r="AT453" s="195" t="s">
        <v>197</v>
      </c>
      <c r="AU453" s="195" t="s">
        <v>151</v>
      </c>
      <c r="AY453" s="15" t="s">
        <v>173</v>
      </c>
      <c r="BE453" s="196">
        <f>IF(N453="základná",J453,0)</f>
        <v>0</v>
      </c>
      <c r="BF453" s="196">
        <f>IF(N453="znížená",J453,0)</f>
        <v>0</v>
      </c>
      <c r="BG453" s="196">
        <f>IF(N453="zákl. prenesená",J453,0)</f>
        <v>0</v>
      </c>
      <c r="BH453" s="196">
        <f>IF(N453="zníž. prenesená",J453,0)</f>
        <v>0</v>
      </c>
      <c r="BI453" s="196">
        <f>IF(N453="nulová",J453,0)</f>
        <v>0</v>
      </c>
      <c r="BJ453" s="15" t="s">
        <v>151</v>
      </c>
      <c r="BK453" s="197">
        <f>ROUND(I453*H453,3)</f>
        <v>0</v>
      </c>
      <c r="BL453" s="15" t="s">
        <v>240</v>
      </c>
      <c r="BM453" s="195" t="s">
        <v>1264</v>
      </c>
    </row>
    <row r="454" s="2" customFormat="1" ht="24.15" customHeight="1">
      <c r="A454" s="34"/>
      <c r="B454" s="148"/>
      <c r="C454" s="184" t="s">
        <v>1265</v>
      </c>
      <c r="D454" s="184" t="s">
        <v>175</v>
      </c>
      <c r="E454" s="185" t="s">
        <v>1266</v>
      </c>
      <c r="F454" s="186" t="s">
        <v>1267</v>
      </c>
      <c r="G454" s="187" t="s">
        <v>222</v>
      </c>
      <c r="H454" s="188">
        <v>9</v>
      </c>
      <c r="I454" s="189"/>
      <c r="J454" s="188">
        <f>ROUND(I454*H454,3)</f>
        <v>0</v>
      </c>
      <c r="K454" s="190"/>
      <c r="L454" s="35"/>
      <c r="M454" s="191" t="s">
        <v>1</v>
      </c>
      <c r="N454" s="192" t="s">
        <v>40</v>
      </c>
      <c r="O454" s="73"/>
      <c r="P454" s="193">
        <f>O454*H454</f>
        <v>0</v>
      </c>
      <c r="Q454" s="193">
        <v>6.0000000000000002E-05</v>
      </c>
      <c r="R454" s="193">
        <f>Q454*H454</f>
        <v>0.00054000000000000001</v>
      </c>
      <c r="S454" s="193">
        <v>0</v>
      </c>
      <c r="T454" s="194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95" t="s">
        <v>240</v>
      </c>
      <c r="AT454" s="195" t="s">
        <v>175</v>
      </c>
      <c r="AU454" s="195" t="s">
        <v>151</v>
      </c>
      <c r="AY454" s="15" t="s">
        <v>173</v>
      </c>
      <c r="BE454" s="196">
        <f>IF(N454="základná",J454,0)</f>
        <v>0</v>
      </c>
      <c r="BF454" s="196">
        <f>IF(N454="znížená",J454,0)</f>
        <v>0</v>
      </c>
      <c r="BG454" s="196">
        <f>IF(N454="zákl. prenesená",J454,0)</f>
        <v>0</v>
      </c>
      <c r="BH454" s="196">
        <f>IF(N454="zníž. prenesená",J454,0)</f>
        <v>0</v>
      </c>
      <c r="BI454" s="196">
        <f>IF(N454="nulová",J454,0)</f>
        <v>0</v>
      </c>
      <c r="BJ454" s="15" t="s">
        <v>151</v>
      </c>
      <c r="BK454" s="197">
        <f>ROUND(I454*H454,3)</f>
        <v>0</v>
      </c>
      <c r="BL454" s="15" t="s">
        <v>240</v>
      </c>
      <c r="BM454" s="195" t="s">
        <v>1268</v>
      </c>
    </row>
    <row r="455" s="2" customFormat="1" ht="14.4" customHeight="1">
      <c r="A455" s="34"/>
      <c r="B455" s="148"/>
      <c r="C455" s="198" t="s">
        <v>1269</v>
      </c>
      <c r="D455" s="198" t="s">
        <v>197</v>
      </c>
      <c r="E455" s="199" t="s">
        <v>1270</v>
      </c>
      <c r="F455" s="200" t="s">
        <v>1271</v>
      </c>
      <c r="G455" s="201" t="s">
        <v>222</v>
      </c>
      <c r="H455" s="202">
        <v>9</v>
      </c>
      <c r="I455" s="203"/>
      <c r="J455" s="202">
        <f>ROUND(I455*H455,3)</f>
        <v>0</v>
      </c>
      <c r="K455" s="204"/>
      <c r="L455" s="205"/>
      <c r="M455" s="206" t="s">
        <v>1</v>
      </c>
      <c r="N455" s="207" t="s">
        <v>40</v>
      </c>
      <c r="O455" s="73"/>
      <c r="P455" s="193">
        <f>O455*H455</f>
        <v>0</v>
      </c>
      <c r="Q455" s="193">
        <v>0</v>
      </c>
      <c r="R455" s="193">
        <f>Q455*H455</f>
        <v>0</v>
      </c>
      <c r="S455" s="193">
        <v>0</v>
      </c>
      <c r="T455" s="194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95" t="s">
        <v>307</v>
      </c>
      <c r="AT455" s="195" t="s">
        <v>197</v>
      </c>
      <c r="AU455" s="195" t="s">
        <v>151</v>
      </c>
      <c r="AY455" s="15" t="s">
        <v>173</v>
      </c>
      <c r="BE455" s="196">
        <f>IF(N455="základná",J455,0)</f>
        <v>0</v>
      </c>
      <c r="BF455" s="196">
        <f>IF(N455="znížená",J455,0)</f>
        <v>0</v>
      </c>
      <c r="BG455" s="196">
        <f>IF(N455="zákl. prenesená",J455,0)</f>
        <v>0</v>
      </c>
      <c r="BH455" s="196">
        <f>IF(N455="zníž. prenesená",J455,0)</f>
        <v>0</v>
      </c>
      <c r="BI455" s="196">
        <f>IF(N455="nulová",J455,0)</f>
        <v>0</v>
      </c>
      <c r="BJ455" s="15" t="s">
        <v>151</v>
      </c>
      <c r="BK455" s="197">
        <f>ROUND(I455*H455,3)</f>
        <v>0</v>
      </c>
      <c r="BL455" s="15" t="s">
        <v>240</v>
      </c>
      <c r="BM455" s="195" t="s">
        <v>1272</v>
      </c>
    </row>
    <row r="456" s="2" customFormat="1" ht="24.15" customHeight="1">
      <c r="A456" s="34"/>
      <c r="B456" s="148"/>
      <c r="C456" s="184" t="s">
        <v>1273</v>
      </c>
      <c r="D456" s="184" t="s">
        <v>175</v>
      </c>
      <c r="E456" s="185" t="s">
        <v>1274</v>
      </c>
      <c r="F456" s="186" t="s">
        <v>1275</v>
      </c>
      <c r="G456" s="187" t="s">
        <v>222</v>
      </c>
      <c r="H456" s="188">
        <v>6</v>
      </c>
      <c r="I456" s="189"/>
      <c r="J456" s="188">
        <f>ROUND(I456*H456,3)</f>
        <v>0</v>
      </c>
      <c r="K456" s="190"/>
      <c r="L456" s="35"/>
      <c r="M456" s="191" t="s">
        <v>1</v>
      </c>
      <c r="N456" s="192" t="s">
        <v>40</v>
      </c>
      <c r="O456" s="73"/>
      <c r="P456" s="193">
        <f>O456*H456</f>
        <v>0</v>
      </c>
      <c r="Q456" s="193">
        <v>0.00067000000000000002</v>
      </c>
      <c r="R456" s="193">
        <f>Q456*H456</f>
        <v>0.0040200000000000001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240</v>
      </c>
      <c r="AT456" s="195" t="s">
        <v>175</v>
      </c>
      <c r="AU456" s="195" t="s">
        <v>151</v>
      </c>
      <c r="AY456" s="15" t="s">
        <v>173</v>
      </c>
      <c r="BE456" s="196">
        <f>IF(N456="základná",J456,0)</f>
        <v>0</v>
      </c>
      <c r="BF456" s="196">
        <f>IF(N456="znížená",J456,0)</f>
        <v>0</v>
      </c>
      <c r="BG456" s="196">
        <f>IF(N456="zákl. prenesená",J456,0)</f>
        <v>0</v>
      </c>
      <c r="BH456" s="196">
        <f>IF(N456="zníž. prenesená",J456,0)</f>
        <v>0</v>
      </c>
      <c r="BI456" s="196">
        <f>IF(N456="nulová",J456,0)</f>
        <v>0</v>
      </c>
      <c r="BJ456" s="15" t="s">
        <v>151</v>
      </c>
      <c r="BK456" s="197">
        <f>ROUND(I456*H456,3)</f>
        <v>0</v>
      </c>
      <c r="BL456" s="15" t="s">
        <v>240</v>
      </c>
      <c r="BM456" s="195" t="s">
        <v>1276</v>
      </c>
    </row>
    <row r="457" s="2" customFormat="1" ht="24.15" customHeight="1">
      <c r="A457" s="34"/>
      <c r="B457" s="148"/>
      <c r="C457" s="184" t="s">
        <v>1277</v>
      </c>
      <c r="D457" s="184" t="s">
        <v>175</v>
      </c>
      <c r="E457" s="185" t="s">
        <v>1278</v>
      </c>
      <c r="F457" s="186" t="s">
        <v>1279</v>
      </c>
      <c r="G457" s="187" t="s">
        <v>222</v>
      </c>
      <c r="H457" s="188">
        <v>4</v>
      </c>
      <c r="I457" s="189"/>
      <c r="J457" s="188">
        <f>ROUND(I457*H457,3)</f>
        <v>0</v>
      </c>
      <c r="K457" s="190"/>
      <c r="L457" s="35"/>
      <c r="M457" s="191" t="s">
        <v>1</v>
      </c>
      <c r="N457" s="192" t="s">
        <v>40</v>
      </c>
      <c r="O457" s="73"/>
      <c r="P457" s="193">
        <f>O457*H457</f>
        <v>0</v>
      </c>
      <c r="Q457" s="193">
        <v>0.0025899999999999999</v>
      </c>
      <c r="R457" s="193">
        <f>Q457*H457</f>
        <v>0.010359999999999999</v>
      </c>
      <c r="S457" s="193">
        <v>0</v>
      </c>
      <c r="T457" s="194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5" t="s">
        <v>240</v>
      </c>
      <c r="AT457" s="195" t="s">
        <v>175</v>
      </c>
      <c r="AU457" s="195" t="s">
        <v>151</v>
      </c>
      <c r="AY457" s="15" t="s">
        <v>173</v>
      </c>
      <c r="BE457" s="196">
        <f>IF(N457="základná",J457,0)</f>
        <v>0</v>
      </c>
      <c r="BF457" s="196">
        <f>IF(N457="znížená",J457,0)</f>
        <v>0</v>
      </c>
      <c r="BG457" s="196">
        <f>IF(N457="zákl. prenesená",J457,0)</f>
        <v>0</v>
      </c>
      <c r="BH457" s="196">
        <f>IF(N457="zníž. prenesená",J457,0)</f>
        <v>0</v>
      </c>
      <c r="BI457" s="196">
        <f>IF(N457="nulová",J457,0)</f>
        <v>0</v>
      </c>
      <c r="BJ457" s="15" t="s">
        <v>151</v>
      </c>
      <c r="BK457" s="197">
        <f>ROUND(I457*H457,3)</f>
        <v>0</v>
      </c>
      <c r="BL457" s="15" t="s">
        <v>240</v>
      </c>
      <c r="BM457" s="195" t="s">
        <v>1280</v>
      </c>
    </row>
    <row r="458" s="2" customFormat="1" ht="14.4" customHeight="1">
      <c r="A458" s="34"/>
      <c r="B458" s="148"/>
      <c r="C458" s="198" t="s">
        <v>1281</v>
      </c>
      <c r="D458" s="198" t="s">
        <v>197</v>
      </c>
      <c r="E458" s="199" t="s">
        <v>1282</v>
      </c>
      <c r="F458" s="200" t="s">
        <v>1283</v>
      </c>
      <c r="G458" s="201" t="s">
        <v>222</v>
      </c>
      <c r="H458" s="202">
        <v>4</v>
      </c>
      <c r="I458" s="203"/>
      <c r="J458" s="202">
        <f>ROUND(I458*H458,3)</f>
        <v>0</v>
      </c>
      <c r="K458" s="204"/>
      <c r="L458" s="205"/>
      <c r="M458" s="206" t="s">
        <v>1</v>
      </c>
      <c r="N458" s="207" t="s">
        <v>40</v>
      </c>
      <c r="O458" s="73"/>
      <c r="P458" s="193">
        <f>O458*H458</f>
        <v>0</v>
      </c>
      <c r="Q458" s="193">
        <v>0.00040000000000000002</v>
      </c>
      <c r="R458" s="193">
        <f>Q458*H458</f>
        <v>0.0016000000000000001</v>
      </c>
      <c r="S458" s="193">
        <v>0</v>
      </c>
      <c r="T458" s="194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95" t="s">
        <v>307</v>
      </c>
      <c r="AT458" s="195" t="s">
        <v>197</v>
      </c>
      <c r="AU458" s="195" t="s">
        <v>151</v>
      </c>
      <c r="AY458" s="15" t="s">
        <v>173</v>
      </c>
      <c r="BE458" s="196">
        <f>IF(N458="základná",J458,0)</f>
        <v>0</v>
      </c>
      <c r="BF458" s="196">
        <f>IF(N458="znížená",J458,0)</f>
        <v>0</v>
      </c>
      <c r="BG458" s="196">
        <f>IF(N458="zákl. prenesená",J458,0)</f>
        <v>0</v>
      </c>
      <c r="BH458" s="196">
        <f>IF(N458="zníž. prenesená",J458,0)</f>
        <v>0</v>
      </c>
      <c r="BI458" s="196">
        <f>IF(N458="nulová",J458,0)</f>
        <v>0</v>
      </c>
      <c r="BJ458" s="15" t="s">
        <v>151</v>
      </c>
      <c r="BK458" s="197">
        <f>ROUND(I458*H458,3)</f>
        <v>0</v>
      </c>
      <c r="BL458" s="15" t="s">
        <v>240</v>
      </c>
      <c r="BM458" s="195" t="s">
        <v>1284</v>
      </c>
    </row>
    <row r="459" s="2" customFormat="1" ht="14.4" customHeight="1">
      <c r="A459" s="34"/>
      <c r="B459" s="148"/>
      <c r="C459" s="184" t="s">
        <v>1285</v>
      </c>
      <c r="D459" s="184" t="s">
        <v>175</v>
      </c>
      <c r="E459" s="185" t="s">
        <v>1286</v>
      </c>
      <c r="F459" s="186" t="s">
        <v>1287</v>
      </c>
      <c r="G459" s="187" t="s">
        <v>222</v>
      </c>
      <c r="H459" s="188">
        <v>2</v>
      </c>
      <c r="I459" s="189"/>
      <c r="J459" s="188">
        <f>ROUND(I459*H459,3)</f>
        <v>0</v>
      </c>
      <c r="K459" s="190"/>
      <c r="L459" s="35"/>
      <c r="M459" s="191" t="s">
        <v>1</v>
      </c>
      <c r="N459" s="192" t="s">
        <v>40</v>
      </c>
      <c r="O459" s="73"/>
      <c r="P459" s="193">
        <f>O459*H459</f>
        <v>0</v>
      </c>
      <c r="Q459" s="193">
        <v>0.00010000000000000001</v>
      </c>
      <c r="R459" s="193">
        <f>Q459*H459</f>
        <v>0.00020000000000000001</v>
      </c>
      <c r="S459" s="193">
        <v>0</v>
      </c>
      <c r="T459" s="194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5" t="s">
        <v>240</v>
      </c>
      <c r="AT459" s="195" t="s">
        <v>175</v>
      </c>
      <c r="AU459" s="195" t="s">
        <v>151</v>
      </c>
      <c r="AY459" s="15" t="s">
        <v>173</v>
      </c>
      <c r="BE459" s="196">
        <f>IF(N459="základná",J459,0)</f>
        <v>0</v>
      </c>
      <c r="BF459" s="196">
        <f>IF(N459="znížená",J459,0)</f>
        <v>0</v>
      </c>
      <c r="BG459" s="196">
        <f>IF(N459="zákl. prenesená",J459,0)</f>
        <v>0</v>
      </c>
      <c r="BH459" s="196">
        <f>IF(N459="zníž. prenesená",J459,0)</f>
        <v>0</v>
      </c>
      <c r="BI459" s="196">
        <f>IF(N459="nulová",J459,0)</f>
        <v>0</v>
      </c>
      <c r="BJ459" s="15" t="s">
        <v>151</v>
      </c>
      <c r="BK459" s="197">
        <f>ROUND(I459*H459,3)</f>
        <v>0</v>
      </c>
      <c r="BL459" s="15" t="s">
        <v>240</v>
      </c>
      <c r="BM459" s="195" t="s">
        <v>1288</v>
      </c>
    </row>
    <row r="460" s="2" customFormat="1" ht="24.15" customHeight="1">
      <c r="A460" s="34"/>
      <c r="B460" s="148"/>
      <c r="C460" s="198" t="s">
        <v>1289</v>
      </c>
      <c r="D460" s="198" t="s">
        <v>197</v>
      </c>
      <c r="E460" s="199" t="s">
        <v>1290</v>
      </c>
      <c r="F460" s="200" t="s">
        <v>1291</v>
      </c>
      <c r="G460" s="201" t="s">
        <v>222</v>
      </c>
      <c r="H460" s="202">
        <v>2</v>
      </c>
      <c r="I460" s="203"/>
      <c r="J460" s="202">
        <f>ROUND(I460*H460,3)</f>
        <v>0</v>
      </c>
      <c r="K460" s="204"/>
      <c r="L460" s="205"/>
      <c r="M460" s="206" t="s">
        <v>1</v>
      </c>
      <c r="N460" s="207" t="s">
        <v>40</v>
      </c>
      <c r="O460" s="73"/>
      <c r="P460" s="193">
        <f>O460*H460</f>
        <v>0</v>
      </c>
      <c r="Q460" s="193">
        <v>0</v>
      </c>
      <c r="R460" s="193">
        <f>Q460*H460</f>
        <v>0</v>
      </c>
      <c r="S460" s="193">
        <v>0</v>
      </c>
      <c r="T460" s="194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95" t="s">
        <v>307</v>
      </c>
      <c r="AT460" s="195" t="s">
        <v>197</v>
      </c>
      <c r="AU460" s="195" t="s">
        <v>151</v>
      </c>
      <c r="AY460" s="15" t="s">
        <v>173</v>
      </c>
      <c r="BE460" s="196">
        <f>IF(N460="základná",J460,0)</f>
        <v>0</v>
      </c>
      <c r="BF460" s="196">
        <f>IF(N460="znížená",J460,0)</f>
        <v>0</v>
      </c>
      <c r="BG460" s="196">
        <f>IF(N460="zákl. prenesená",J460,0)</f>
        <v>0</v>
      </c>
      <c r="BH460" s="196">
        <f>IF(N460="zníž. prenesená",J460,0)</f>
        <v>0</v>
      </c>
      <c r="BI460" s="196">
        <f>IF(N460="nulová",J460,0)</f>
        <v>0</v>
      </c>
      <c r="BJ460" s="15" t="s">
        <v>151</v>
      </c>
      <c r="BK460" s="197">
        <f>ROUND(I460*H460,3)</f>
        <v>0</v>
      </c>
      <c r="BL460" s="15" t="s">
        <v>240</v>
      </c>
      <c r="BM460" s="195" t="s">
        <v>1292</v>
      </c>
    </row>
    <row r="461" s="2" customFormat="1" ht="14.4" customHeight="1">
      <c r="A461" s="34"/>
      <c r="B461" s="148"/>
      <c r="C461" s="184" t="s">
        <v>1293</v>
      </c>
      <c r="D461" s="184" t="s">
        <v>175</v>
      </c>
      <c r="E461" s="185" t="s">
        <v>1294</v>
      </c>
      <c r="F461" s="186" t="s">
        <v>1295</v>
      </c>
      <c r="G461" s="187" t="s">
        <v>368</v>
      </c>
      <c r="H461" s="189"/>
      <c r="I461" s="189"/>
      <c r="J461" s="188">
        <f>ROUND(I461*H461,3)</f>
        <v>0</v>
      </c>
      <c r="K461" s="190"/>
      <c r="L461" s="35"/>
      <c r="M461" s="191" t="s">
        <v>1</v>
      </c>
      <c r="N461" s="192" t="s">
        <v>40</v>
      </c>
      <c r="O461" s="73"/>
      <c r="P461" s="193">
        <f>O461*H461</f>
        <v>0</v>
      </c>
      <c r="Q461" s="193">
        <v>0</v>
      </c>
      <c r="R461" s="193">
        <f>Q461*H461</f>
        <v>0</v>
      </c>
      <c r="S461" s="193">
        <v>0</v>
      </c>
      <c r="T461" s="194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95" t="s">
        <v>240</v>
      </c>
      <c r="AT461" s="195" t="s">
        <v>175</v>
      </c>
      <c r="AU461" s="195" t="s">
        <v>151</v>
      </c>
      <c r="AY461" s="15" t="s">
        <v>173</v>
      </c>
      <c r="BE461" s="196">
        <f>IF(N461="základná",J461,0)</f>
        <v>0</v>
      </c>
      <c r="BF461" s="196">
        <f>IF(N461="znížená",J461,0)</f>
        <v>0</v>
      </c>
      <c r="BG461" s="196">
        <f>IF(N461="zákl. prenesená",J461,0)</f>
        <v>0</v>
      </c>
      <c r="BH461" s="196">
        <f>IF(N461="zníž. prenesená",J461,0)</f>
        <v>0</v>
      </c>
      <c r="BI461" s="196">
        <f>IF(N461="nulová",J461,0)</f>
        <v>0</v>
      </c>
      <c r="BJ461" s="15" t="s">
        <v>151</v>
      </c>
      <c r="BK461" s="197">
        <f>ROUND(I461*H461,3)</f>
        <v>0</v>
      </c>
      <c r="BL461" s="15" t="s">
        <v>240</v>
      </c>
      <c r="BM461" s="195" t="s">
        <v>1296</v>
      </c>
    </row>
    <row r="462" s="12" customFormat="1" ht="22.8" customHeight="1">
      <c r="A462" s="12"/>
      <c r="B462" s="171"/>
      <c r="C462" s="12"/>
      <c r="D462" s="172" t="s">
        <v>73</v>
      </c>
      <c r="E462" s="182" t="s">
        <v>1297</v>
      </c>
      <c r="F462" s="182" t="s">
        <v>1298</v>
      </c>
      <c r="G462" s="12"/>
      <c r="H462" s="12"/>
      <c r="I462" s="174"/>
      <c r="J462" s="183">
        <f>BK462</f>
        <v>0</v>
      </c>
      <c r="K462" s="12"/>
      <c r="L462" s="171"/>
      <c r="M462" s="176"/>
      <c r="N462" s="177"/>
      <c r="O462" s="177"/>
      <c r="P462" s="178">
        <f>SUM(P463:P496)</f>
        <v>0</v>
      </c>
      <c r="Q462" s="177"/>
      <c r="R462" s="178">
        <f>SUM(R463:R496)</f>
        <v>1.2801600000000002</v>
      </c>
      <c r="S462" s="177"/>
      <c r="T462" s="179">
        <f>SUM(T463:T496)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172" t="s">
        <v>151</v>
      </c>
      <c r="AT462" s="180" t="s">
        <v>73</v>
      </c>
      <c r="AU462" s="180" t="s">
        <v>82</v>
      </c>
      <c r="AY462" s="172" t="s">
        <v>173</v>
      </c>
      <c r="BK462" s="181">
        <f>SUM(BK463:BK496)</f>
        <v>0</v>
      </c>
    </row>
    <row r="463" s="2" customFormat="1" ht="24.15" customHeight="1">
      <c r="A463" s="34"/>
      <c r="B463" s="148"/>
      <c r="C463" s="184" t="s">
        <v>1299</v>
      </c>
      <c r="D463" s="184" t="s">
        <v>175</v>
      </c>
      <c r="E463" s="185" t="s">
        <v>1300</v>
      </c>
      <c r="F463" s="186" t="s">
        <v>1301</v>
      </c>
      <c r="G463" s="187" t="s">
        <v>222</v>
      </c>
      <c r="H463" s="188">
        <v>2</v>
      </c>
      <c r="I463" s="189"/>
      <c r="J463" s="188">
        <f>ROUND(I463*H463,3)</f>
        <v>0</v>
      </c>
      <c r="K463" s="190"/>
      <c r="L463" s="35"/>
      <c r="M463" s="191" t="s">
        <v>1</v>
      </c>
      <c r="N463" s="192" t="s">
        <v>40</v>
      </c>
      <c r="O463" s="73"/>
      <c r="P463" s="193">
        <f>O463*H463</f>
        <v>0</v>
      </c>
      <c r="Q463" s="193">
        <v>2.0000000000000002E-05</v>
      </c>
      <c r="R463" s="193">
        <f>Q463*H463</f>
        <v>4.0000000000000003E-05</v>
      </c>
      <c r="S463" s="193">
        <v>0</v>
      </c>
      <c r="T463" s="194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5" t="s">
        <v>240</v>
      </c>
      <c r="AT463" s="195" t="s">
        <v>175</v>
      </c>
      <c r="AU463" s="195" t="s">
        <v>151</v>
      </c>
      <c r="AY463" s="15" t="s">
        <v>173</v>
      </c>
      <c r="BE463" s="196">
        <f>IF(N463="základná",J463,0)</f>
        <v>0</v>
      </c>
      <c r="BF463" s="196">
        <f>IF(N463="znížená",J463,0)</f>
        <v>0</v>
      </c>
      <c r="BG463" s="196">
        <f>IF(N463="zákl. prenesená",J463,0)</f>
        <v>0</v>
      </c>
      <c r="BH463" s="196">
        <f>IF(N463="zníž. prenesená",J463,0)</f>
        <v>0</v>
      </c>
      <c r="BI463" s="196">
        <f>IF(N463="nulová",J463,0)</f>
        <v>0</v>
      </c>
      <c r="BJ463" s="15" t="s">
        <v>151</v>
      </c>
      <c r="BK463" s="197">
        <f>ROUND(I463*H463,3)</f>
        <v>0</v>
      </c>
      <c r="BL463" s="15" t="s">
        <v>240</v>
      </c>
      <c r="BM463" s="195" t="s">
        <v>1302</v>
      </c>
    </row>
    <row r="464" s="2" customFormat="1" ht="37.8" customHeight="1">
      <c r="A464" s="34"/>
      <c r="B464" s="148"/>
      <c r="C464" s="198" t="s">
        <v>1303</v>
      </c>
      <c r="D464" s="198" t="s">
        <v>197</v>
      </c>
      <c r="E464" s="199" t="s">
        <v>1304</v>
      </c>
      <c r="F464" s="200" t="s">
        <v>1305</v>
      </c>
      <c r="G464" s="201" t="s">
        <v>222</v>
      </c>
      <c r="H464" s="202">
        <v>2</v>
      </c>
      <c r="I464" s="203"/>
      <c r="J464" s="202">
        <f>ROUND(I464*H464,3)</f>
        <v>0</v>
      </c>
      <c r="K464" s="204"/>
      <c r="L464" s="205"/>
      <c r="M464" s="206" t="s">
        <v>1</v>
      </c>
      <c r="N464" s="207" t="s">
        <v>40</v>
      </c>
      <c r="O464" s="73"/>
      <c r="P464" s="193">
        <f>O464*H464</f>
        <v>0</v>
      </c>
      <c r="Q464" s="193">
        <v>0.01</v>
      </c>
      <c r="R464" s="193">
        <f>Q464*H464</f>
        <v>0.02</v>
      </c>
      <c r="S464" s="193">
        <v>0</v>
      </c>
      <c r="T464" s="194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5" t="s">
        <v>307</v>
      </c>
      <c r="AT464" s="195" t="s">
        <v>197</v>
      </c>
      <c r="AU464" s="195" t="s">
        <v>151</v>
      </c>
      <c r="AY464" s="15" t="s">
        <v>173</v>
      </c>
      <c r="BE464" s="196">
        <f>IF(N464="základná",J464,0)</f>
        <v>0</v>
      </c>
      <c r="BF464" s="196">
        <f>IF(N464="znížená",J464,0)</f>
        <v>0</v>
      </c>
      <c r="BG464" s="196">
        <f>IF(N464="zákl. prenesená",J464,0)</f>
        <v>0</v>
      </c>
      <c r="BH464" s="196">
        <f>IF(N464="zníž. prenesená",J464,0)</f>
        <v>0</v>
      </c>
      <c r="BI464" s="196">
        <f>IF(N464="nulová",J464,0)</f>
        <v>0</v>
      </c>
      <c r="BJ464" s="15" t="s">
        <v>151</v>
      </c>
      <c r="BK464" s="197">
        <f>ROUND(I464*H464,3)</f>
        <v>0</v>
      </c>
      <c r="BL464" s="15" t="s">
        <v>240</v>
      </c>
      <c r="BM464" s="195" t="s">
        <v>1306</v>
      </c>
    </row>
    <row r="465" s="2" customFormat="1" ht="24.15" customHeight="1">
      <c r="A465" s="34"/>
      <c r="B465" s="148"/>
      <c r="C465" s="184" t="s">
        <v>1307</v>
      </c>
      <c r="D465" s="184" t="s">
        <v>175</v>
      </c>
      <c r="E465" s="185" t="s">
        <v>1308</v>
      </c>
      <c r="F465" s="186" t="s">
        <v>1309</v>
      </c>
      <c r="G465" s="187" t="s">
        <v>222</v>
      </c>
      <c r="H465" s="188">
        <v>1</v>
      </c>
      <c r="I465" s="189"/>
      <c r="J465" s="188">
        <f>ROUND(I465*H465,3)</f>
        <v>0</v>
      </c>
      <c r="K465" s="190"/>
      <c r="L465" s="35"/>
      <c r="M465" s="191" t="s">
        <v>1</v>
      </c>
      <c r="N465" s="192" t="s">
        <v>40</v>
      </c>
      <c r="O465" s="73"/>
      <c r="P465" s="193">
        <f>O465*H465</f>
        <v>0</v>
      </c>
      <c r="Q465" s="193">
        <v>2.0000000000000002E-05</v>
      </c>
      <c r="R465" s="193">
        <f>Q465*H465</f>
        <v>2.0000000000000002E-05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240</v>
      </c>
      <c r="AT465" s="195" t="s">
        <v>175</v>
      </c>
      <c r="AU465" s="195" t="s">
        <v>151</v>
      </c>
      <c r="AY465" s="15" t="s">
        <v>173</v>
      </c>
      <c r="BE465" s="196">
        <f>IF(N465="základná",J465,0)</f>
        <v>0</v>
      </c>
      <c r="BF465" s="196">
        <f>IF(N465="znížená",J465,0)</f>
        <v>0</v>
      </c>
      <c r="BG465" s="196">
        <f>IF(N465="zákl. prenesená",J465,0)</f>
        <v>0</v>
      </c>
      <c r="BH465" s="196">
        <f>IF(N465="zníž. prenesená",J465,0)</f>
        <v>0</v>
      </c>
      <c r="BI465" s="196">
        <f>IF(N465="nulová",J465,0)</f>
        <v>0</v>
      </c>
      <c r="BJ465" s="15" t="s">
        <v>151</v>
      </c>
      <c r="BK465" s="197">
        <f>ROUND(I465*H465,3)</f>
        <v>0</v>
      </c>
      <c r="BL465" s="15" t="s">
        <v>240</v>
      </c>
      <c r="BM465" s="195" t="s">
        <v>1310</v>
      </c>
    </row>
    <row r="466" s="2" customFormat="1" ht="24.15" customHeight="1">
      <c r="A466" s="34"/>
      <c r="B466" s="148"/>
      <c r="C466" s="198" t="s">
        <v>1311</v>
      </c>
      <c r="D466" s="198" t="s">
        <v>197</v>
      </c>
      <c r="E466" s="199" t="s">
        <v>1312</v>
      </c>
      <c r="F466" s="200" t="s">
        <v>1313</v>
      </c>
      <c r="G466" s="201" t="s">
        <v>222</v>
      </c>
      <c r="H466" s="202">
        <v>1</v>
      </c>
      <c r="I466" s="203"/>
      <c r="J466" s="202">
        <f>ROUND(I466*H466,3)</f>
        <v>0</v>
      </c>
      <c r="K466" s="204"/>
      <c r="L466" s="205"/>
      <c r="M466" s="206" t="s">
        <v>1</v>
      </c>
      <c r="N466" s="207" t="s">
        <v>40</v>
      </c>
      <c r="O466" s="73"/>
      <c r="P466" s="193">
        <f>O466*H466</f>
        <v>0</v>
      </c>
      <c r="Q466" s="193">
        <v>0.014</v>
      </c>
      <c r="R466" s="193">
        <f>Q466*H466</f>
        <v>0.014</v>
      </c>
      <c r="S466" s="193">
        <v>0</v>
      </c>
      <c r="T466" s="194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5" t="s">
        <v>307</v>
      </c>
      <c r="AT466" s="195" t="s">
        <v>197</v>
      </c>
      <c r="AU466" s="195" t="s">
        <v>151</v>
      </c>
      <c r="AY466" s="15" t="s">
        <v>173</v>
      </c>
      <c r="BE466" s="196">
        <f>IF(N466="základná",J466,0)</f>
        <v>0</v>
      </c>
      <c r="BF466" s="196">
        <f>IF(N466="znížená",J466,0)</f>
        <v>0</v>
      </c>
      <c r="BG466" s="196">
        <f>IF(N466="zákl. prenesená",J466,0)</f>
        <v>0</v>
      </c>
      <c r="BH466" s="196">
        <f>IF(N466="zníž. prenesená",J466,0)</f>
        <v>0</v>
      </c>
      <c r="BI466" s="196">
        <f>IF(N466="nulová",J466,0)</f>
        <v>0</v>
      </c>
      <c r="BJ466" s="15" t="s">
        <v>151</v>
      </c>
      <c r="BK466" s="197">
        <f>ROUND(I466*H466,3)</f>
        <v>0</v>
      </c>
      <c r="BL466" s="15" t="s">
        <v>240</v>
      </c>
      <c r="BM466" s="195" t="s">
        <v>1314</v>
      </c>
    </row>
    <row r="467" s="2" customFormat="1" ht="24.15" customHeight="1">
      <c r="A467" s="34"/>
      <c r="B467" s="148"/>
      <c r="C467" s="184" t="s">
        <v>1315</v>
      </c>
      <c r="D467" s="184" t="s">
        <v>175</v>
      </c>
      <c r="E467" s="185" t="s">
        <v>1316</v>
      </c>
      <c r="F467" s="186" t="s">
        <v>1317</v>
      </c>
      <c r="G467" s="187" t="s">
        <v>222</v>
      </c>
      <c r="H467" s="188">
        <v>2</v>
      </c>
      <c r="I467" s="189"/>
      <c r="J467" s="188">
        <f>ROUND(I467*H467,3)</f>
        <v>0</v>
      </c>
      <c r="K467" s="190"/>
      <c r="L467" s="35"/>
      <c r="M467" s="191" t="s">
        <v>1</v>
      </c>
      <c r="N467" s="192" t="s">
        <v>40</v>
      </c>
      <c r="O467" s="73"/>
      <c r="P467" s="193">
        <f>O467*H467</f>
        <v>0</v>
      </c>
      <c r="Q467" s="193">
        <v>2.0000000000000002E-05</v>
      </c>
      <c r="R467" s="193">
        <f>Q467*H467</f>
        <v>4.0000000000000003E-05</v>
      </c>
      <c r="S467" s="193">
        <v>0</v>
      </c>
      <c r="T467" s="194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95" t="s">
        <v>240</v>
      </c>
      <c r="AT467" s="195" t="s">
        <v>175</v>
      </c>
      <c r="AU467" s="195" t="s">
        <v>151</v>
      </c>
      <c r="AY467" s="15" t="s">
        <v>173</v>
      </c>
      <c r="BE467" s="196">
        <f>IF(N467="základná",J467,0)</f>
        <v>0</v>
      </c>
      <c r="BF467" s="196">
        <f>IF(N467="znížená",J467,0)</f>
        <v>0</v>
      </c>
      <c r="BG467" s="196">
        <f>IF(N467="zákl. prenesená",J467,0)</f>
        <v>0</v>
      </c>
      <c r="BH467" s="196">
        <f>IF(N467="zníž. prenesená",J467,0)</f>
        <v>0</v>
      </c>
      <c r="BI467" s="196">
        <f>IF(N467="nulová",J467,0)</f>
        <v>0</v>
      </c>
      <c r="BJ467" s="15" t="s">
        <v>151</v>
      </c>
      <c r="BK467" s="197">
        <f>ROUND(I467*H467,3)</f>
        <v>0</v>
      </c>
      <c r="BL467" s="15" t="s">
        <v>240</v>
      </c>
      <c r="BM467" s="195" t="s">
        <v>1318</v>
      </c>
    </row>
    <row r="468" s="2" customFormat="1" ht="24.15" customHeight="1">
      <c r="A468" s="34"/>
      <c r="B468" s="148"/>
      <c r="C468" s="198" t="s">
        <v>1319</v>
      </c>
      <c r="D468" s="198" t="s">
        <v>197</v>
      </c>
      <c r="E468" s="199" t="s">
        <v>1320</v>
      </c>
      <c r="F468" s="200" t="s">
        <v>1321</v>
      </c>
      <c r="G468" s="201" t="s">
        <v>222</v>
      </c>
      <c r="H468" s="202">
        <v>2</v>
      </c>
      <c r="I468" s="203"/>
      <c r="J468" s="202">
        <f>ROUND(I468*H468,3)</f>
        <v>0</v>
      </c>
      <c r="K468" s="204"/>
      <c r="L468" s="205"/>
      <c r="M468" s="206" t="s">
        <v>1</v>
      </c>
      <c r="N468" s="207" t="s">
        <v>40</v>
      </c>
      <c r="O468" s="73"/>
      <c r="P468" s="193">
        <f>O468*H468</f>
        <v>0</v>
      </c>
      <c r="Q468" s="193">
        <v>0.051999999999999998</v>
      </c>
      <c r="R468" s="193">
        <f>Q468*H468</f>
        <v>0.104</v>
      </c>
      <c r="S468" s="193">
        <v>0</v>
      </c>
      <c r="T468" s="194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95" t="s">
        <v>307</v>
      </c>
      <c r="AT468" s="195" t="s">
        <v>197</v>
      </c>
      <c r="AU468" s="195" t="s">
        <v>151</v>
      </c>
      <c r="AY468" s="15" t="s">
        <v>173</v>
      </c>
      <c r="BE468" s="196">
        <f>IF(N468="základná",J468,0)</f>
        <v>0</v>
      </c>
      <c r="BF468" s="196">
        <f>IF(N468="znížená",J468,0)</f>
        <v>0</v>
      </c>
      <c r="BG468" s="196">
        <f>IF(N468="zákl. prenesená",J468,0)</f>
        <v>0</v>
      </c>
      <c r="BH468" s="196">
        <f>IF(N468="zníž. prenesená",J468,0)</f>
        <v>0</v>
      </c>
      <c r="BI468" s="196">
        <f>IF(N468="nulová",J468,0)</f>
        <v>0</v>
      </c>
      <c r="BJ468" s="15" t="s">
        <v>151</v>
      </c>
      <c r="BK468" s="197">
        <f>ROUND(I468*H468,3)</f>
        <v>0</v>
      </c>
      <c r="BL468" s="15" t="s">
        <v>240</v>
      </c>
      <c r="BM468" s="195" t="s">
        <v>1322</v>
      </c>
    </row>
    <row r="469" s="2" customFormat="1" ht="24.15" customHeight="1">
      <c r="A469" s="34"/>
      <c r="B469" s="148"/>
      <c r="C469" s="184" t="s">
        <v>1323</v>
      </c>
      <c r="D469" s="184" t="s">
        <v>175</v>
      </c>
      <c r="E469" s="185" t="s">
        <v>1324</v>
      </c>
      <c r="F469" s="186" t="s">
        <v>1325</v>
      </c>
      <c r="G469" s="187" t="s">
        <v>222</v>
      </c>
      <c r="H469" s="188">
        <v>1</v>
      </c>
      <c r="I469" s="189"/>
      <c r="J469" s="188">
        <f>ROUND(I469*H469,3)</f>
        <v>0</v>
      </c>
      <c r="K469" s="190"/>
      <c r="L469" s="35"/>
      <c r="M469" s="191" t="s">
        <v>1</v>
      </c>
      <c r="N469" s="192" t="s">
        <v>40</v>
      </c>
      <c r="O469" s="73"/>
      <c r="P469" s="193">
        <f>O469*H469</f>
        <v>0</v>
      </c>
      <c r="Q469" s="193">
        <v>2.0000000000000002E-05</v>
      </c>
      <c r="R469" s="193">
        <f>Q469*H469</f>
        <v>2.0000000000000002E-05</v>
      </c>
      <c r="S469" s="193">
        <v>0</v>
      </c>
      <c r="T469" s="194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95" t="s">
        <v>240</v>
      </c>
      <c r="AT469" s="195" t="s">
        <v>175</v>
      </c>
      <c r="AU469" s="195" t="s">
        <v>151</v>
      </c>
      <c r="AY469" s="15" t="s">
        <v>173</v>
      </c>
      <c r="BE469" s="196">
        <f>IF(N469="základná",J469,0)</f>
        <v>0</v>
      </c>
      <c r="BF469" s="196">
        <f>IF(N469="znížená",J469,0)</f>
        <v>0</v>
      </c>
      <c r="BG469" s="196">
        <f>IF(N469="zákl. prenesená",J469,0)</f>
        <v>0</v>
      </c>
      <c r="BH469" s="196">
        <f>IF(N469="zníž. prenesená",J469,0)</f>
        <v>0</v>
      </c>
      <c r="BI469" s="196">
        <f>IF(N469="nulová",J469,0)</f>
        <v>0</v>
      </c>
      <c r="BJ469" s="15" t="s">
        <v>151</v>
      </c>
      <c r="BK469" s="197">
        <f>ROUND(I469*H469,3)</f>
        <v>0</v>
      </c>
      <c r="BL469" s="15" t="s">
        <v>240</v>
      </c>
      <c r="BM469" s="195" t="s">
        <v>1326</v>
      </c>
    </row>
    <row r="470" s="2" customFormat="1" ht="24.15" customHeight="1">
      <c r="A470" s="34"/>
      <c r="B470" s="148"/>
      <c r="C470" s="198" t="s">
        <v>1327</v>
      </c>
      <c r="D470" s="198" t="s">
        <v>197</v>
      </c>
      <c r="E470" s="199" t="s">
        <v>1328</v>
      </c>
      <c r="F470" s="200" t="s">
        <v>1329</v>
      </c>
      <c r="G470" s="201" t="s">
        <v>222</v>
      </c>
      <c r="H470" s="202">
        <v>1</v>
      </c>
      <c r="I470" s="203"/>
      <c r="J470" s="202">
        <f>ROUND(I470*H470,3)</f>
        <v>0</v>
      </c>
      <c r="K470" s="204"/>
      <c r="L470" s="205"/>
      <c r="M470" s="206" t="s">
        <v>1</v>
      </c>
      <c r="N470" s="207" t="s">
        <v>40</v>
      </c>
      <c r="O470" s="73"/>
      <c r="P470" s="193">
        <f>O470*H470</f>
        <v>0</v>
      </c>
      <c r="Q470" s="193">
        <v>0.032000000000000001</v>
      </c>
      <c r="R470" s="193">
        <f>Q470*H470</f>
        <v>0.032000000000000001</v>
      </c>
      <c r="S470" s="193">
        <v>0</v>
      </c>
      <c r="T470" s="194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5" t="s">
        <v>307</v>
      </c>
      <c r="AT470" s="195" t="s">
        <v>197</v>
      </c>
      <c r="AU470" s="195" t="s">
        <v>151</v>
      </c>
      <c r="AY470" s="15" t="s">
        <v>173</v>
      </c>
      <c r="BE470" s="196">
        <f>IF(N470="základná",J470,0)</f>
        <v>0</v>
      </c>
      <c r="BF470" s="196">
        <f>IF(N470="znížená",J470,0)</f>
        <v>0</v>
      </c>
      <c r="BG470" s="196">
        <f>IF(N470="zákl. prenesená",J470,0)</f>
        <v>0</v>
      </c>
      <c r="BH470" s="196">
        <f>IF(N470="zníž. prenesená",J470,0)</f>
        <v>0</v>
      </c>
      <c r="BI470" s="196">
        <f>IF(N470="nulová",J470,0)</f>
        <v>0</v>
      </c>
      <c r="BJ470" s="15" t="s">
        <v>151</v>
      </c>
      <c r="BK470" s="197">
        <f>ROUND(I470*H470,3)</f>
        <v>0</v>
      </c>
      <c r="BL470" s="15" t="s">
        <v>240</v>
      </c>
      <c r="BM470" s="195" t="s">
        <v>1330</v>
      </c>
    </row>
    <row r="471" s="2" customFormat="1" ht="24.15" customHeight="1">
      <c r="A471" s="34"/>
      <c r="B471" s="148"/>
      <c r="C471" s="184" t="s">
        <v>1331</v>
      </c>
      <c r="D471" s="184" t="s">
        <v>175</v>
      </c>
      <c r="E471" s="185" t="s">
        <v>1332</v>
      </c>
      <c r="F471" s="186" t="s">
        <v>1333</v>
      </c>
      <c r="G471" s="187" t="s">
        <v>222</v>
      </c>
      <c r="H471" s="188">
        <v>2</v>
      </c>
      <c r="I471" s="189"/>
      <c r="J471" s="188">
        <f>ROUND(I471*H471,3)</f>
        <v>0</v>
      </c>
      <c r="K471" s="190"/>
      <c r="L471" s="35"/>
      <c r="M471" s="191" t="s">
        <v>1</v>
      </c>
      <c r="N471" s="192" t="s">
        <v>40</v>
      </c>
      <c r="O471" s="73"/>
      <c r="P471" s="193">
        <f>O471*H471</f>
        <v>0</v>
      </c>
      <c r="Q471" s="193">
        <v>2.0000000000000002E-05</v>
      </c>
      <c r="R471" s="193">
        <f>Q471*H471</f>
        <v>4.0000000000000003E-05</v>
      </c>
      <c r="S471" s="193">
        <v>0</v>
      </c>
      <c r="T471" s="194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5" t="s">
        <v>240</v>
      </c>
      <c r="AT471" s="195" t="s">
        <v>175</v>
      </c>
      <c r="AU471" s="195" t="s">
        <v>151</v>
      </c>
      <c r="AY471" s="15" t="s">
        <v>173</v>
      </c>
      <c r="BE471" s="196">
        <f>IF(N471="základná",J471,0)</f>
        <v>0</v>
      </c>
      <c r="BF471" s="196">
        <f>IF(N471="znížená",J471,0)</f>
        <v>0</v>
      </c>
      <c r="BG471" s="196">
        <f>IF(N471="zákl. prenesená",J471,0)</f>
        <v>0</v>
      </c>
      <c r="BH471" s="196">
        <f>IF(N471="zníž. prenesená",J471,0)</f>
        <v>0</v>
      </c>
      <c r="BI471" s="196">
        <f>IF(N471="nulová",J471,0)</f>
        <v>0</v>
      </c>
      <c r="BJ471" s="15" t="s">
        <v>151</v>
      </c>
      <c r="BK471" s="197">
        <f>ROUND(I471*H471,3)</f>
        <v>0</v>
      </c>
      <c r="BL471" s="15" t="s">
        <v>240</v>
      </c>
      <c r="BM471" s="195" t="s">
        <v>1334</v>
      </c>
    </row>
    <row r="472" s="2" customFormat="1" ht="24.15" customHeight="1">
      <c r="A472" s="34"/>
      <c r="B472" s="148"/>
      <c r="C472" s="198" t="s">
        <v>1335</v>
      </c>
      <c r="D472" s="198" t="s">
        <v>197</v>
      </c>
      <c r="E472" s="199" t="s">
        <v>1336</v>
      </c>
      <c r="F472" s="200" t="s">
        <v>1337</v>
      </c>
      <c r="G472" s="201" t="s">
        <v>222</v>
      </c>
      <c r="H472" s="202">
        <v>2</v>
      </c>
      <c r="I472" s="203"/>
      <c r="J472" s="202">
        <f>ROUND(I472*H472,3)</f>
        <v>0</v>
      </c>
      <c r="K472" s="204"/>
      <c r="L472" s="205"/>
      <c r="M472" s="206" t="s">
        <v>1</v>
      </c>
      <c r="N472" s="207" t="s">
        <v>40</v>
      </c>
      <c r="O472" s="73"/>
      <c r="P472" s="193">
        <f>O472*H472</f>
        <v>0</v>
      </c>
      <c r="Q472" s="193">
        <v>0.057000000000000002</v>
      </c>
      <c r="R472" s="193">
        <f>Q472*H472</f>
        <v>0.114</v>
      </c>
      <c r="S472" s="193">
        <v>0</v>
      </c>
      <c r="T472" s="194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95" t="s">
        <v>307</v>
      </c>
      <c r="AT472" s="195" t="s">
        <v>197</v>
      </c>
      <c r="AU472" s="195" t="s">
        <v>151</v>
      </c>
      <c r="AY472" s="15" t="s">
        <v>173</v>
      </c>
      <c r="BE472" s="196">
        <f>IF(N472="základná",J472,0)</f>
        <v>0</v>
      </c>
      <c r="BF472" s="196">
        <f>IF(N472="znížená",J472,0)</f>
        <v>0</v>
      </c>
      <c r="BG472" s="196">
        <f>IF(N472="zákl. prenesená",J472,0)</f>
        <v>0</v>
      </c>
      <c r="BH472" s="196">
        <f>IF(N472="zníž. prenesená",J472,0)</f>
        <v>0</v>
      </c>
      <c r="BI472" s="196">
        <f>IF(N472="nulová",J472,0)</f>
        <v>0</v>
      </c>
      <c r="BJ472" s="15" t="s">
        <v>151</v>
      </c>
      <c r="BK472" s="197">
        <f>ROUND(I472*H472,3)</f>
        <v>0</v>
      </c>
      <c r="BL472" s="15" t="s">
        <v>240</v>
      </c>
      <c r="BM472" s="195" t="s">
        <v>1338</v>
      </c>
    </row>
    <row r="473" s="2" customFormat="1" ht="24.15" customHeight="1">
      <c r="A473" s="34"/>
      <c r="B473" s="148"/>
      <c r="C473" s="184" t="s">
        <v>1339</v>
      </c>
      <c r="D473" s="184" t="s">
        <v>175</v>
      </c>
      <c r="E473" s="185" t="s">
        <v>1340</v>
      </c>
      <c r="F473" s="186" t="s">
        <v>1341</v>
      </c>
      <c r="G473" s="187" t="s">
        <v>222</v>
      </c>
      <c r="H473" s="188">
        <v>1</v>
      </c>
      <c r="I473" s="189"/>
      <c r="J473" s="188">
        <f>ROUND(I473*H473,3)</f>
        <v>0</v>
      </c>
      <c r="K473" s="190"/>
      <c r="L473" s="35"/>
      <c r="M473" s="191" t="s">
        <v>1</v>
      </c>
      <c r="N473" s="192" t="s">
        <v>40</v>
      </c>
      <c r="O473" s="73"/>
      <c r="P473" s="193">
        <f>O473*H473</f>
        <v>0</v>
      </c>
      <c r="Q473" s="193">
        <v>2.0000000000000002E-05</v>
      </c>
      <c r="R473" s="193">
        <f>Q473*H473</f>
        <v>2.0000000000000002E-05</v>
      </c>
      <c r="S473" s="193">
        <v>0</v>
      </c>
      <c r="T473" s="194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95" t="s">
        <v>240</v>
      </c>
      <c r="AT473" s="195" t="s">
        <v>175</v>
      </c>
      <c r="AU473" s="195" t="s">
        <v>151</v>
      </c>
      <c r="AY473" s="15" t="s">
        <v>173</v>
      </c>
      <c r="BE473" s="196">
        <f>IF(N473="základná",J473,0)</f>
        <v>0</v>
      </c>
      <c r="BF473" s="196">
        <f>IF(N473="znížená",J473,0)</f>
        <v>0</v>
      </c>
      <c r="BG473" s="196">
        <f>IF(N473="zákl. prenesená",J473,0)</f>
        <v>0</v>
      </c>
      <c r="BH473" s="196">
        <f>IF(N473="zníž. prenesená",J473,0)</f>
        <v>0</v>
      </c>
      <c r="BI473" s="196">
        <f>IF(N473="nulová",J473,0)</f>
        <v>0</v>
      </c>
      <c r="BJ473" s="15" t="s">
        <v>151</v>
      </c>
      <c r="BK473" s="197">
        <f>ROUND(I473*H473,3)</f>
        <v>0</v>
      </c>
      <c r="BL473" s="15" t="s">
        <v>240</v>
      </c>
      <c r="BM473" s="195" t="s">
        <v>1342</v>
      </c>
    </row>
    <row r="474" s="2" customFormat="1" ht="24.15" customHeight="1">
      <c r="A474" s="34"/>
      <c r="B474" s="148"/>
      <c r="C474" s="198" t="s">
        <v>1343</v>
      </c>
      <c r="D474" s="198" t="s">
        <v>197</v>
      </c>
      <c r="E474" s="199" t="s">
        <v>1344</v>
      </c>
      <c r="F474" s="200" t="s">
        <v>1345</v>
      </c>
      <c r="G474" s="201" t="s">
        <v>222</v>
      </c>
      <c r="H474" s="202">
        <v>1</v>
      </c>
      <c r="I474" s="203"/>
      <c r="J474" s="202">
        <f>ROUND(I474*H474,3)</f>
        <v>0</v>
      </c>
      <c r="K474" s="204"/>
      <c r="L474" s="205"/>
      <c r="M474" s="206" t="s">
        <v>1</v>
      </c>
      <c r="N474" s="207" t="s">
        <v>40</v>
      </c>
      <c r="O474" s="73"/>
      <c r="P474" s="193">
        <f>O474*H474</f>
        <v>0</v>
      </c>
      <c r="Q474" s="193">
        <v>0.051999999999999998</v>
      </c>
      <c r="R474" s="193">
        <f>Q474*H474</f>
        <v>0.051999999999999998</v>
      </c>
      <c r="S474" s="193">
        <v>0</v>
      </c>
      <c r="T474" s="194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95" t="s">
        <v>307</v>
      </c>
      <c r="AT474" s="195" t="s">
        <v>197</v>
      </c>
      <c r="AU474" s="195" t="s">
        <v>151</v>
      </c>
      <c r="AY474" s="15" t="s">
        <v>173</v>
      </c>
      <c r="BE474" s="196">
        <f>IF(N474="základná",J474,0)</f>
        <v>0</v>
      </c>
      <c r="BF474" s="196">
        <f>IF(N474="znížená",J474,0)</f>
        <v>0</v>
      </c>
      <c r="BG474" s="196">
        <f>IF(N474="zákl. prenesená",J474,0)</f>
        <v>0</v>
      </c>
      <c r="BH474" s="196">
        <f>IF(N474="zníž. prenesená",J474,0)</f>
        <v>0</v>
      </c>
      <c r="BI474" s="196">
        <f>IF(N474="nulová",J474,0)</f>
        <v>0</v>
      </c>
      <c r="BJ474" s="15" t="s">
        <v>151</v>
      </c>
      <c r="BK474" s="197">
        <f>ROUND(I474*H474,3)</f>
        <v>0</v>
      </c>
      <c r="BL474" s="15" t="s">
        <v>240</v>
      </c>
      <c r="BM474" s="195" t="s">
        <v>1346</v>
      </c>
    </row>
    <row r="475" s="2" customFormat="1" ht="24.15" customHeight="1">
      <c r="A475" s="34"/>
      <c r="B475" s="148"/>
      <c r="C475" s="184" t="s">
        <v>1347</v>
      </c>
      <c r="D475" s="184" t="s">
        <v>175</v>
      </c>
      <c r="E475" s="185" t="s">
        <v>1348</v>
      </c>
      <c r="F475" s="186" t="s">
        <v>1349</v>
      </c>
      <c r="G475" s="187" t="s">
        <v>222</v>
      </c>
      <c r="H475" s="188">
        <v>9</v>
      </c>
      <c r="I475" s="189"/>
      <c r="J475" s="188">
        <f>ROUND(I475*H475,3)</f>
        <v>0</v>
      </c>
      <c r="K475" s="190"/>
      <c r="L475" s="35"/>
      <c r="M475" s="191" t="s">
        <v>1</v>
      </c>
      <c r="N475" s="192" t="s">
        <v>40</v>
      </c>
      <c r="O475" s="73"/>
      <c r="P475" s="193">
        <f>O475*H475</f>
        <v>0</v>
      </c>
      <c r="Q475" s="193">
        <v>2.0000000000000002E-05</v>
      </c>
      <c r="R475" s="193">
        <f>Q475*H475</f>
        <v>0.00018000000000000001</v>
      </c>
      <c r="S475" s="193">
        <v>0</v>
      </c>
      <c r="T475" s="194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5" t="s">
        <v>240</v>
      </c>
      <c r="AT475" s="195" t="s">
        <v>175</v>
      </c>
      <c r="AU475" s="195" t="s">
        <v>151</v>
      </c>
      <c r="AY475" s="15" t="s">
        <v>173</v>
      </c>
      <c r="BE475" s="196">
        <f>IF(N475="základná",J475,0)</f>
        <v>0</v>
      </c>
      <c r="BF475" s="196">
        <f>IF(N475="znížená",J475,0)</f>
        <v>0</v>
      </c>
      <c r="BG475" s="196">
        <f>IF(N475="zákl. prenesená",J475,0)</f>
        <v>0</v>
      </c>
      <c r="BH475" s="196">
        <f>IF(N475="zníž. prenesená",J475,0)</f>
        <v>0</v>
      </c>
      <c r="BI475" s="196">
        <f>IF(N475="nulová",J475,0)</f>
        <v>0</v>
      </c>
      <c r="BJ475" s="15" t="s">
        <v>151</v>
      </c>
      <c r="BK475" s="197">
        <f>ROUND(I475*H475,3)</f>
        <v>0</v>
      </c>
      <c r="BL475" s="15" t="s">
        <v>240</v>
      </c>
      <c r="BM475" s="195" t="s">
        <v>1350</v>
      </c>
    </row>
    <row r="476" s="2" customFormat="1" ht="24.15" customHeight="1">
      <c r="A476" s="34"/>
      <c r="B476" s="148"/>
      <c r="C476" s="198" t="s">
        <v>1351</v>
      </c>
      <c r="D476" s="198" t="s">
        <v>197</v>
      </c>
      <c r="E476" s="199" t="s">
        <v>1352</v>
      </c>
      <c r="F476" s="200" t="s">
        <v>1353</v>
      </c>
      <c r="G476" s="201" t="s">
        <v>222</v>
      </c>
      <c r="H476" s="202">
        <v>1</v>
      </c>
      <c r="I476" s="203"/>
      <c r="J476" s="202">
        <f>ROUND(I476*H476,3)</f>
        <v>0</v>
      </c>
      <c r="K476" s="204"/>
      <c r="L476" s="205"/>
      <c r="M476" s="206" t="s">
        <v>1</v>
      </c>
      <c r="N476" s="207" t="s">
        <v>40</v>
      </c>
      <c r="O476" s="73"/>
      <c r="P476" s="193">
        <f>O476*H476</f>
        <v>0</v>
      </c>
      <c r="Q476" s="193">
        <v>0.060999999999999999</v>
      </c>
      <c r="R476" s="193">
        <f>Q476*H476</f>
        <v>0.060999999999999999</v>
      </c>
      <c r="S476" s="193">
        <v>0</v>
      </c>
      <c r="T476" s="194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5" t="s">
        <v>307</v>
      </c>
      <c r="AT476" s="195" t="s">
        <v>197</v>
      </c>
      <c r="AU476" s="195" t="s">
        <v>151</v>
      </c>
      <c r="AY476" s="15" t="s">
        <v>173</v>
      </c>
      <c r="BE476" s="196">
        <f>IF(N476="základná",J476,0)</f>
        <v>0</v>
      </c>
      <c r="BF476" s="196">
        <f>IF(N476="znížená",J476,0)</f>
        <v>0</v>
      </c>
      <c r="BG476" s="196">
        <f>IF(N476="zákl. prenesená",J476,0)</f>
        <v>0</v>
      </c>
      <c r="BH476" s="196">
        <f>IF(N476="zníž. prenesená",J476,0)</f>
        <v>0</v>
      </c>
      <c r="BI476" s="196">
        <f>IF(N476="nulová",J476,0)</f>
        <v>0</v>
      </c>
      <c r="BJ476" s="15" t="s">
        <v>151</v>
      </c>
      <c r="BK476" s="197">
        <f>ROUND(I476*H476,3)</f>
        <v>0</v>
      </c>
      <c r="BL476" s="15" t="s">
        <v>240</v>
      </c>
      <c r="BM476" s="195" t="s">
        <v>1354</v>
      </c>
    </row>
    <row r="477" s="2" customFormat="1" ht="14.4" customHeight="1">
      <c r="A477" s="34"/>
      <c r="B477" s="148"/>
      <c r="C477" s="198" t="s">
        <v>1355</v>
      </c>
      <c r="D477" s="198" t="s">
        <v>197</v>
      </c>
      <c r="E477" s="199" t="s">
        <v>1356</v>
      </c>
      <c r="F477" s="200" t="s">
        <v>1357</v>
      </c>
      <c r="G477" s="201" t="s">
        <v>222</v>
      </c>
      <c r="H477" s="202">
        <v>22</v>
      </c>
      <c r="I477" s="203"/>
      <c r="J477" s="202">
        <f>ROUND(I477*H477,3)</f>
        <v>0</v>
      </c>
      <c r="K477" s="204"/>
      <c r="L477" s="205"/>
      <c r="M477" s="206" t="s">
        <v>1</v>
      </c>
      <c r="N477" s="207" t="s">
        <v>40</v>
      </c>
      <c r="O477" s="73"/>
      <c r="P477" s="193">
        <f>O477*H477</f>
        <v>0</v>
      </c>
      <c r="Q477" s="193">
        <v>0.00042999999999999999</v>
      </c>
      <c r="R477" s="193">
        <f>Q477*H477</f>
        <v>0.0094599999999999997</v>
      </c>
      <c r="S477" s="193">
        <v>0</v>
      </c>
      <c r="T477" s="194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95" t="s">
        <v>307</v>
      </c>
      <c r="AT477" s="195" t="s">
        <v>197</v>
      </c>
      <c r="AU477" s="195" t="s">
        <v>151</v>
      </c>
      <c r="AY477" s="15" t="s">
        <v>173</v>
      </c>
      <c r="BE477" s="196">
        <f>IF(N477="základná",J477,0)</f>
        <v>0</v>
      </c>
      <c r="BF477" s="196">
        <f>IF(N477="znížená",J477,0)</f>
        <v>0</v>
      </c>
      <c r="BG477" s="196">
        <f>IF(N477="zákl. prenesená",J477,0)</f>
        <v>0</v>
      </c>
      <c r="BH477" s="196">
        <f>IF(N477="zníž. prenesená",J477,0)</f>
        <v>0</v>
      </c>
      <c r="BI477" s="196">
        <f>IF(N477="nulová",J477,0)</f>
        <v>0</v>
      </c>
      <c r="BJ477" s="15" t="s">
        <v>151</v>
      </c>
      <c r="BK477" s="197">
        <f>ROUND(I477*H477,3)</f>
        <v>0</v>
      </c>
      <c r="BL477" s="15" t="s">
        <v>240</v>
      </c>
      <c r="BM477" s="195" t="s">
        <v>1358</v>
      </c>
    </row>
    <row r="478" s="2" customFormat="1" ht="14.4" customHeight="1">
      <c r="A478" s="34"/>
      <c r="B478" s="148"/>
      <c r="C478" s="198" t="s">
        <v>1359</v>
      </c>
      <c r="D478" s="198" t="s">
        <v>197</v>
      </c>
      <c r="E478" s="199" t="s">
        <v>1360</v>
      </c>
      <c r="F478" s="200" t="s">
        <v>1361</v>
      </c>
      <c r="G478" s="201" t="s">
        <v>222</v>
      </c>
      <c r="H478" s="202">
        <v>44</v>
      </c>
      <c r="I478" s="203"/>
      <c r="J478" s="202">
        <f>ROUND(I478*H478,3)</f>
        <v>0</v>
      </c>
      <c r="K478" s="204"/>
      <c r="L478" s="205"/>
      <c r="M478" s="206" t="s">
        <v>1</v>
      </c>
      <c r="N478" s="207" t="s">
        <v>40</v>
      </c>
      <c r="O478" s="73"/>
      <c r="P478" s="193">
        <f>O478*H478</f>
        <v>0</v>
      </c>
      <c r="Q478" s="193">
        <v>1.0000000000000001E-05</v>
      </c>
      <c r="R478" s="193">
        <f>Q478*H478</f>
        <v>0.00044000000000000002</v>
      </c>
      <c r="S478" s="193">
        <v>0</v>
      </c>
      <c r="T478" s="194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95" t="s">
        <v>307</v>
      </c>
      <c r="AT478" s="195" t="s">
        <v>197</v>
      </c>
      <c r="AU478" s="195" t="s">
        <v>151</v>
      </c>
      <c r="AY478" s="15" t="s">
        <v>173</v>
      </c>
      <c r="BE478" s="196">
        <f>IF(N478="základná",J478,0)</f>
        <v>0</v>
      </c>
      <c r="BF478" s="196">
        <f>IF(N478="znížená",J478,0)</f>
        <v>0</v>
      </c>
      <c r="BG478" s="196">
        <f>IF(N478="zákl. prenesená",J478,0)</f>
        <v>0</v>
      </c>
      <c r="BH478" s="196">
        <f>IF(N478="zníž. prenesená",J478,0)</f>
        <v>0</v>
      </c>
      <c r="BI478" s="196">
        <f>IF(N478="nulová",J478,0)</f>
        <v>0</v>
      </c>
      <c r="BJ478" s="15" t="s">
        <v>151</v>
      </c>
      <c r="BK478" s="197">
        <f>ROUND(I478*H478,3)</f>
        <v>0</v>
      </c>
      <c r="BL478" s="15" t="s">
        <v>240</v>
      </c>
      <c r="BM478" s="195" t="s">
        <v>1362</v>
      </c>
    </row>
    <row r="479" s="2" customFormat="1" ht="14.4" customHeight="1">
      <c r="A479" s="34"/>
      <c r="B479" s="148"/>
      <c r="C479" s="198" t="s">
        <v>1363</v>
      </c>
      <c r="D479" s="198" t="s">
        <v>197</v>
      </c>
      <c r="E479" s="199" t="s">
        <v>1364</v>
      </c>
      <c r="F479" s="200" t="s">
        <v>1365</v>
      </c>
      <c r="G479" s="201" t="s">
        <v>222</v>
      </c>
      <c r="H479" s="202">
        <v>22</v>
      </c>
      <c r="I479" s="203"/>
      <c r="J479" s="202">
        <f>ROUND(I479*H479,3)</f>
        <v>0</v>
      </c>
      <c r="K479" s="204"/>
      <c r="L479" s="205"/>
      <c r="M479" s="206" t="s">
        <v>1</v>
      </c>
      <c r="N479" s="207" t="s">
        <v>40</v>
      </c>
      <c r="O479" s="73"/>
      <c r="P479" s="193">
        <f>O479*H479</f>
        <v>0</v>
      </c>
      <c r="Q479" s="193">
        <v>3.0000000000000001E-05</v>
      </c>
      <c r="R479" s="193">
        <f>Q479*H479</f>
        <v>0.00066</v>
      </c>
      <c r="S479" s="193">
        <v>0</v>
      </c>
      <c r="T479" s="194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307</v>
      </c>
      <c r="AT479" s="195" t="s">
        <v>197</v>
      </c>
      <c r="AU479" s="195" t="s">
        <v>151</v>
      </c>
      <c r="AY479" s="15" t="s">
        <v>173</v>
      </c>
      <c r="BE479" s="196">
        <f>IF(N479="základná",J479,0)</f>
        <v>0</v>
      </c>
      <c r="BF479" s="196">
        <f>IF(N479="znížená",J479,0)</f>
        <v>0</v>
      </c>
      <c r="BG479" s="196">
        <f>IF(N479="zákl. prenesená",J479,0)</f>
        <v>0</v>
      </c>
      <c r="BH479" s="196">
        <f>IF(N479="zníž. prenesená",J479,0)</f>
        <v>0</v>
      </c>
      <c r="BI479" s="196">
        <f>IF(N479="nulová",J479,0)</f>
        <v>0</v>
      </c>
      <c r="BJ479" s="15" t="s">
        <v>151</v>
      </c>
      <c r="BK479" s="197">
        <f>ROUND(I479*H479,3)</f>
        <v>0</v>
      </c>
      <c r="BL479" s="15" t="s">
        <v>240</v>
      </c>
      <c r="BM479" s="195" t="s">
        <v>1366</v>
      </c>
    </row>
    <row r="480" s="2" customFormat="1" ht="24.15" customHeight="1">
      <c r="A480" s="34"/>
      <c r="B480" s="148"/>
      <c r="C480" s="184" t="s">
        <v>1367</v>
      </c>
      <c r="D480" s="184" t="s">
        <v>175</v>
      </c>
      <c r="E480" s="185" t="s">
        <v>1368</v>
      </c>
      <c r="F480" s="186" t="s">
        <v>1369</v>
      </c>
      <c r="G480" s="187" t="s">
        <v>222</v>
      </c>
      <c r="H480" s="188">
        <v>8</v>
      </c>
      <c r="I480" s="189"/>
      <c r="J480" s="188">
        <f>ROUND(I480*H480,3)</f>
        <v>0</v>
      </c>
      <c r="K480" s="190"/>
      <c r="L480" s="35"/>
      <c r="M480" s="191" t="s">
        <v>1</v>
      </c>
      <c r="N480" s="192" t="s">
        <v>40</v>
      </c>
      <c r="O480" s="73"/>
      <c r="P480" s="193">
        <f>O480*H480</f>
        <v>0</v>
      </c>
      <c r="Q480" s="193">
        <v>2.0000000000000002E-05</v>
      </c>
      <c r="R480" s="193">
        <f>Q480*H480</f>
        <v>0.00016000000000000001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240</v>
      </c>
      <c r="AT480" s="195" t="s">
        <v>175</v>
      </c>
      <c r="AU480" s="195" t="s">
        <v>151</v>
      </c>
      <c r="AY480" s="15" t="s">
        <v>173</v>
      </c>
      <c r="BE480" s="196">
        <f>IF(N480="základná",J480,0)</f>
        <v>0</v>
      </c>
      <c r="BF480" s="196">
        <f>IF(N480="znížená",J480,0)</f>
        <v>0</v>
      </c>
      <c r="BG480" s="196">
        <f>IF(N480="zákl. prenesená",J480,0)</f>
        <v>0</v>
      </c>
      <c r="BH480" s="196">
        <f>IF(N480="zníž. prenesená",J480,0)</f>
        <v>0</v>
      </c>
      <c r="BI480" s="196">
        <f>IF(N480="nulová",J480,0)</f>
        <v>0</v>
      </c>
      <c r="BJ480" s="15" t="s">
        <v>151</v>
      </c>
      <c r="BK480" s="197">
        <f>ROUND(I480*H480,3)</f>
        <v>0</v>
      </c>
      <c r="BL480" s="15" t="s">
        <v>240</v>
      </c>
      <c r="BM480" s="195" t="s">
        <v>1370</v>
      </c>
    </row>
    <row r="481" s="2" customFormat="1" ht="24.15" customHeight="1">
      <c r="A481" s="34"/>
      <c r="B481" s="148"/>
      <c r="C481" s="198" t="s">
        <v>1371</v>
      </c>
      <c r="D481" s="198" t="s">
        <v>197</v>
      </c>
      <c r="E481" s="199" t="s">
        <v>1372</v>
      </c>
      <c r="F481" s="200" t="s">
        <v>1373</v>
      </c>
      <c r="G481" s="201" t="s">
        <v>222</v>
      </c>
      <c r="H481" s="202">
        <v>8</v>
      </c>
      <c r="I481" s="203"/>
      <c r="J481" s="202">
        <f>ROUND(I481*H481,3)</f>
        <v>0</v>
      </c>
      <c r="K481" s="204"/>
      <c r="L481" s="205"/>
      <c r="M481" s="206" t="s">
        <v>1</v>
      </c>
      <c r="N481" s="207" t="s">
        <v>40</v>
      </c>
      <c r="O481" s="73"/>
      <c r="P481" s="193">
        <f>O481*H481</f>
        <v>0</v>
      </c>
      <c r="Q481" s="193">
        <v>0.074999999999999997</v>
      </c>
      <c r="R481" s="193">
        <f>Q481*H481</f>
        <v>0.59999999999999998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307</v>
      </c>
      <c r="AT481" s="195" t="s">
        <v>197</v>
      </c>
      <c r="AU481" s="195" t="s">
        <v>151</v>
      </c>
      <c r="AY481" s="15" t="s">
        <v>173</v>
      </c>
      <c r="BE481" s="196">
        <f>IF(N481="základná",J481,0)</f>
        <v>0</v>
      </c>
      <c r="BF481" s="196">
        <f>IF(N481="znížená",J481,0)</f>
        <v>0</v>
      </c>
      <c r="BG481" s="196">
        <f>IF(N481="zákl. prenesená",J481,0)</f>
        <v>0</v>
      </c>
      <c r="BH481" s="196">
        <f>IF(N481="zníž. prenesená",J481,0)</f>
        <v>0</v>
      </c>
      <c r="BI481" s="196">
        <f>IF(N481="nulová",J481,0)</f>
        <v>0</v>
      </c>
      <c r="BJ481" s="15" t="s">
        <v>151</v>
      </c>
      <c r="BK481" s="197">
        <f>ROUND(I481*H481,3)</f>
        <v>0</v>
      </c>
      <c r="BL481" s="15" t="s">
        <v>240</v>
      </c>
      <c r="BM481" s="195" t="s">
        <v>1374</v>
      </c>
    </row>
    <row r="482" s="2" customFormat="1" ht="24.15" customHeight="1">
      <c r="A482" s="34"/>
      <c r="B482" s="148"/>
      <c r="C482" s="184" t="s">
        <v>1375</v>
      </c>
      <c r="D482" s="184" t="s">
        <v>175</v>
      </c>
      <c r="E482" s="185" t="s">
        <v>1376</v>
      </c>
      <c r="F482" s="186" t="s">
        <v>1377</v>
      </c>
      <c r="G482" s="187" t="s">
        <v>222</v>
      </c>
      <c r="H482" s="188">
        <v>2</v>
      </c>
      <c r="I482" s="189"/>
      <c r="J482" s="188">
        <f>ROUND(I482*H482,3)</f>
        <v>0</v>
      </c>
      <c r="K482" s="190"/>
      <c r="L482" s="35"/>
      <c r="M482" s="191" t="s">
        <v>1</v>
      </c>
      <c r="N482" s="192" t="s">
        <v>40</v>
      </c>
      <c r="O482" s="73"/>
      <c r="P482" s="193">
        <f>O482*H482</f>
        <v>0</v>
      </c>
      <c r="Q482" s="193">
        <v>2.0000000000000002E-05</v>
      </c>
      <c r="R482" s="193">
        <f>Q482*H482</f>
        <v>4.0000000000000003E-05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240</v>
      </c>
      <c r="AT482" s="195" t="s">
        <v>175</v>
      </c>
      <c r="AU482" s="195" t="s">
        <v>151</v>
      </c>
      <c r="AY482" s="15" t="s">
        <v>173</v>
      </c>
      <c r="BE482" s="196">
        <f>IF(N482="základná",J482,0)</f>
        <v>0</v>
      </c>
      <c r="BF482" s="196">
        <f>IF(N482="znížená",J482,0)</f>
        <v>0</v>
      </c>
      <c r="BG482" s="196">
        <f>IF(N482="zákl. prenesená",J482,0)</f>
        <v>0</v>
      </c>
      <c r="BH482" s="196">
        <f>IF(N482="zníž. prenesená",J482,0)</f>
        <v>0</v>
      </c>
      <c r="BI482" s="196">
        <f>IF(N482="nulová",J482,0)</f>
        <v>0</v>
      </c>
      <c r="BJ482" s="15" t="s">
        <v>151</v>
      </c>
      <c r="BK482" s="197">
        <f>ROUND(I482*H482,3)</f>
        <v>0</v>
      </c>
      <c r="BL482" s="15" t="s">
        <v>240</v>
      </c>
      <c r="BM482" s="195" t="s">
        <v>1378</v>
      </c>
    </row>
    <row r="483" s="2" customFormat="1" ht="24.15" customHeight="1">
      <c r="A483" s="34"/>
      <c r="B483" s="148"/>
      <c r="C483" s="198" t="s">
        <v>1379</v>
      </c>
      <c r="D483" s="198" t="s">
        <v>197</v>
      </c>
      <c r="E483" s="199" t="s">
        <v>1380</v>
      </c>
      <c r="F483" s="200" t="s">
        <v>1381</v>
      </c>
      <c r="G483" s="201" t="s">
        <v>222</v>
      </c>
      <c r="H483" s="202">
        <v>2</v>
      </c>
      <c r="I483" s="203"/>
      <c r="J483" s="202">
        <f>ROUND(I483*H483,3)</f>
        <v>0</v>
      </c>
      <c r="K483" s="204"/>
      <c r="L483" s="205"/>
      <c r="M483" s="206" t="s">
        <v>1</v>
      </c>
      <c r="N483" s="207" t="s">
        <v>40</v>
      </c>
      <c r="O483" s="73"/>
      <c r="P483" s="193">
        <f>O483*H483</f>
        <v>0</v>
      </c>
      <c r="Q483" s="193">
        <v>0.059999999999999998</v>
      </c>
      <c r="R483" s="193">
        <f>Q483*H483</f>
        <v>0.12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307</v>
      </c>
      <c r="AT483" s="195" t="s">
        <v>197</v>
      </c>
      <c r="AU483" s="195" t="s">
        <v>151</v>
      </c>
      <c r="AY483" s="15" t="s">
        <v>173</v>
      </c>
      <c r="BE483" s="196">
        <f>IF(N483="základná",J483,0)</f>
        <v>0</v>
      </c>
      <c r="BF483" s="196">
        <f>IF(N483="znížená",J483,0)</f>
        <v>0</v>
      </c>
      <c r="BG483" s="196">
        <f>IF(N483="zákl. prenesená",J483,0)</f>
        <v>0</v>
      </c>
      <c r="BH483" s="196">
        <f>IF(N483="zníž. prenesená",J483,0)</f>
        <v>0</v>
      </c>
      <c r="BI483" s="196">
        <f>IF(N483="nulová",J483,0)</f>
        <v>0</v>
      </c>
      <c r="BJ483" s="15" t="s">
        <v>151</v>
      </c>
      <c r="BK483" s="197">
        <f>ROUND(I483*H483,3)</f>
        <v>0</v>
      </c>
      <c r="BL483" s="15" t="s">
        <v>240</v>
      </c>
      <c r="BM483" s="195" t="s">
        <v>1382</v>
      </c>
    </row>
    <row r="484" s="2" customFormat="1" ht="24.15" customHeight="1">
      <c r="A484" s="34"/>
      <c r="B484" s="148"/>
      <c r="C484" s="184" t="s">
        <v>1383</v>
      </c>
      <c r="D484" s="184" t="s">
        <v>175</v>
      </c>
      <c r="E484" s="185" t="s">
        <v>1384</v>
      </c>
      <c r="F484" s="186" t="s">
        <v>1385</v>
      </c>
      <c r="G484" s="187" t="s">
        <v>222</v>
      </c>
      <c r="H484" s="188">
        <v>2</v>
      </c>
      <c r="I484" s="189"/>
      <c r="J484" s="188">
        <f>ROUND(I484*H484,3)</f>
        <v>0</v>
      </c>
      <c r="K484" s="190"/>
      <c r="L484" s="35"/>
      <c r="M484" s="191" t="s">
        <v>1</v>
      </c>
      <c r="N484" s="192" t="s">
        <v>40</v>
      </c>
      <c r="O484" s="73"/>
      <c r="P484" s="193">
        <f>O484*H484</f>
        <v>0</v>
      </c>
      <c r="Q484" s="193">
        <v>2.0000000000000002E-05</v>
      </c>
      <c r="R484" s="193">
        <f>Q484*H484</f>
        <v>4.0000000000000003E-05</v>
      </c>
      <c r="S484" s="193">
        <v>0</v>
      </c>
      <c r="T484" s="194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5" t="s">
        <v>240</v>
      </c>
      <c r="AT484" s="195" t="s">
        <v>175</v>
      </c>
      <c r="AU484" s="195" t="s">
        <v>151</v>
      </c>
      <c r="AY484" s="15" t="s">
        <v>173</v>
      </c>
      <c r="BE484" s="196">
        <f>IF(N484="základná",J484,0)</f>
        <v>0</v>
      </c>
      <c r="BF484" s="196">
        <f>IF(N484="znížená",J484,0)</f>
        <v>0</v>
      </c>
      <c r="BG484" s="196">
        <f>IF(N484="zákl. prenesená",J484,0)</f>
        <v>0</v>
      </c>
      <c r="BH484" s="196">
        <f>IF(N484="zníž. prenesená",J484,0)</f>
        <v>0</v>
      </c>
      <c r="BI484" s="196">
        <f>IF(N484="nulová",J484,0)</f>
        <v>0</v>
      </c>
      <c r="BJ484" s="15" t="s">
        <v>151</v>
      </c>
      <c r="BK484" s="197">
        <f>ROUND(I484*H484,3)</f>
        <v>0</v>
      </c>
      <c r="BL484" s="15" t="s">
        <v>240</v>
      </c>
      <c r="BM484" s="195" t="s">
        <v>1386</v>
      </c>
    </row>
    <row r="485" s="2" customFormat="1" ht="24.15" customHeight="1">
      <c r="A485" s="34"/>
      <c r="B485" s="148"/>
      <c r="C485" s="198" t="s">
        <v>1387</v>
      </c>
      <c r="D485" s="198" t="s">
        <v>197</v>
      </c>
      <c r="E485" s="199" t="s">
        <v>1388</v>
      </c>
      <c r="F485" s="200" t="s">
        <v>1389</v>
      </c>
      <c r="G485" s="201" t="s">
        <v>222</v>
      </c>
      <c r="H485" s="202">
        <v>2</v>
      </c>
      <c r="I485" s="203"/>
      <c r="J485" s="202">
        <f>ROUND(I485*H485,3)</f>
        <v>0</v>
      </c>
      <c r="K485" s="204"/>
      <c r="L485" s="205"/>
      <c r="M485" s="206" t="s">
        <v>1</v>
      </c>
      <c r="N485" s="207" t="s">
        <v>40</v>
      </c>
      <c r="O485" s="73"/>
      <c r="P485" s="193">
        <f>O485*H485</f>
        <v>0</v>
      </c>
      <c r="Q485" s="193">
        <v>0.075999999999999998</v>
      </c>
      <c r="R485" s="193">
        <f>Q485*H485</f>
        <v>0.152</v>
      </c>
      <c r="S485" s="193">
        <v>0</v>
      </c>
      <c r="T485" s="194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95" t="s">
        <v>307</v>
      </c>
      <c r="AT485" s="195" t="s">
        <v>197</v>
      </c>
      <c r="AU485" s="195" t="s">
        <v>151</v>
      </c>
      <c r="AY485" s="15" t="s">
        <v>173</v>
      </c>
      <c r="BE485" s="196">
        <f>IF(N485="základná",J485,0)</f>
        <v>0</v>
      </c>
      <c r="BF485" s="196">
        <f>IF(N485="znížená",J485,0)</f>
        <v>0</v>
      </c>
      <c r="BG485" s="196">
        <f>IF(N485="zákl. prenesená",J485,0)</f>
        <v>0</v>
      </c>
      <c r="BH485" s="196">
        <f>IF(N485="zníž. prenesená",J485,0)</f>
        <v>0</v>
      </c>
      <c r="BI485" s="196">
        <f>IF(N485="nulová",J485,0)</f>
        <v>0</v>
      </c>
      <c r="BJ485" s="15" t="s">
        <v>151</v>
      </c>
      <c r="BK485" s="197">
        <f>ROUND(I485*H485,3)</f>
        <v>0</v>
      </c>
      <c r="BL485" s="15" t="s">
        <v>240</v>
      </c>
      <c r="BM485" s="195" t="s">
        <v>1390</v>
      </c>
    </row>
    <row r="486" s="2" customFormat="1" ht="24.15" customHeight="1">
      <c r="A486" s="34"/>
      <c r="B486" s="148"/>
      <c r="C486" s="184" t="s">
        <v>1391</v>
      </c>
      <c r="D486" s="184" t="s">
        <v>175</v>
      </c>
      <c r="E486" s="185" t="s">
        <v>1392</v>
      </c>
      <c r="F486" s="186" t="s">
        <v>1393</v>
      </c>
      <c r="G486" s="187" t="s">
        <v>222</v>
      </c>
      <c r="H486" s="188">
        <v>3</v>
      </c>
      <c r="I486" s="189"/>
      <c r="J486" s="188">
        <f>ROUND(I486*H486,3)</f>
        <v>0</v>
      </c>
      <c r="K486" s="190"/>
      <c r="L486" s="35"/>
      <c r="M486" s="191" t="s">
        <v>1</v>
      </c>
      <c r="N486" s="192" t="s">
        <v>40</v>
      </c>
      <c r="O486" s="73"/>
      <c r="P486" s="193">
        <f>O486*H486</f>
        <v>0</v>
      </c>
      <c r="Q486" s="193">
        <v>0</v>
      </c>
      <c r="R486" s="193">
        <f>Q486*H486</f>
        <v>0</v>
      </c>
      <c r="S486" s="193">
        <v>0</v>
      </c>
      <c r="T486" s="194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5" t="s">
        <v>240</v>
      </c>
      <c r="AT486" s="195" t="s">
        <v>175</v>
      </c>
      <c r="AU486" s="195" t="s">
        <v>151</v>
      </c>
      <c r="AY486" s="15" t="s">
        <v>173</v>
      </c>
      <c r="BE486" s="196">
        <f>IF(N486="základná",J486,0)</f>
        <v>0</v>
      </c>
      <c r="BF486" s="196">
        <f>IF(N486="znížená",J486,0)</f>
        <v>0</v>
      </c>
      <c r="BG486" s="196">
        <f>IF(N486="zákl. prenesená",J486,0)</f>
        <v>0</v>
      </c>
      <c r="BH486" s="196">
        <f>IF(N486="zníž. prenesená",J486,0)</f>
        <v>0</v>
      </c>
      <c r="BI486" s="196">
        <f>IF(N486="nulová",J486,0)</f>
        <v>0</v>
      </c>
      <c r="BJ486" s="15" t="s">
        <v>151</v>
      </c>
      <c r="BK486" s="197">
        <f>ROUND(I486*H486,3)</f>
        <v>0</v>
      </c>
      <c r="BL486" s="15" t="s">
        <v>240</v>
      </c>
      <c r="BM486" s="195" t="s">
        <v>1394</v>
      </c>
    </row>
    <row r="487" s="2" customFormat="1" ht="24.15" customHeight="1">
      <c r="A487" s="34"/>
      <c r="B487" s="148"/>
      <c r="C487" s="184" t="s">
        <v>1395</v>
      </c>
      <c r="D487" s="184" t="s">
        <v>175</v>
      </c>
      <c r="E487" s="185" t="s">
        <v>1396</v>
      </c>
      <c r="F487" s="186" t="s">
        <v>1397</v>
      </c>
      <c r="G487" s="187" t="s">
        <v>222</v>
      </c>
      <c r="H487" s="188">
        <v>19</v>
      </c>
      <c r="I487" s="189"/>
      <c r="J487" s="188">
        <f>ROUND(I487*H487,3)</f>
        <v>0</v>
      </c>
      <c r="K487" s="190"/>
      <c r="L487" s="35"/>
      <c r="M487" s="191" t="s">
        <v>1</v>
      </c>
      <c r="N487" s="192" t="s">
        <v>40</v>
      </c>
      <c r="O487" s="73"/>
      <c r="P487" s="193">
        <f>O487*H487</f>
        <v>0</v>
      </c>
      <c r="Q487" s="193">
        <v>0</v>
      </c>
      <c r="R487" s="193">
        <f>Q487*H487</f>
        <v>0</v>
      </c>
      <c r="S487" s="193">
        <v>0</v>
      </c>
      <c r="T487" s="194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5" t="s">
        <v>240</v>
      </c>
      <c r="AT487" s="195" t="s">
        <v>175</v>
      </c>
      <c r="AU487" s="195" t="s">
        <v>151</v>
      </c>
      <c r="AY487" s="15" t="s">
        <v>173</v>
      </c>
      <c r="BE487" s="196">
        <f>IF(N487="základná",J487,0)</f>
        <v>0</v>
      </c>
      <c r="BF487" s="196">
        <f>IF(N487="znížená",J487,0)</f>
        <v>0</v>
      </c>
      <c r="BG487" s="196">
        <f>IF(N487="zákl. prenesená",J487,0)</f>
        <v>0</v>
      </c>
      <c r="BH487" s="196">
        <f>IF(N487="zníž. prenesená",J487,0)</f>
        <v>0</v>
      </c>
      <c r="BI487" s="196">
        <f>IF(N487="nulová",J487,0)</f>
        <v>0</v>
      </c>
      <c r="BJ487" s="15" t="s">
        <v>151</v>
      </c>
      <c r="BK487" s="197">
        <f>ROUND(I487*H487,3)</f>
        <v>0</v>
      </c>
      <c r="BL487" s="15" t="s">
        <v>240</v>
      </c>
      <c r="BM487" s="195" t="s">
        <v>1398</v>
      </c>
    </row>
    <row r="488" s="2" customFormat="1" ht="24.15" customHeight="1">
      <c r="A488" s="34"/>
      <c r="B488" s="148"/>
      <c r="C488" s="184" t="s">
        <v>1399</v>
      </c>
      <c r="D488" s="184" t="s">
        <v>175</v>
      </c>
      <c r="E488" s="185" t="s">
        <v>1400</v>
      </c>
      <c r="F488" s="186" t="s">
        <v>1401</v>
      </c>
      <c r="G488" s="187" t="s">
        <v>222</v>
      </c>
      <c r="H488" s="188">
        <v>1</v>
      </c>
      <c r="I488" s="189"/>
      <c r="J488" s="188">
        <f>ROUND(I488*H488,3)</f>
        <v>0</v>
      </c>
      <c r="K488" s="190"/>
      <c r="L488" s="35"/>
      <c r="M488" s="191" t="s">
        <v>1</v>
      </c>
      <c r="N488" s="192" t="s">
        <v>40</v>
      </c>
      <c r="O488" s="73"/>
      <c r="P488" s="193">
        <f>O488*H488</f>
        <v>0</v>
      </c>
      <c r="Q488" s="193">
        <v>0</v>
      </c>
      <c r="R488" s="193">
        <f>Q488*H488</f>
        <v>0</v>
      </c>
      <c r="S488" s="193">
        <v>0</v>
      </c>
      <c r="T488" s="194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95" t="s">
        <v>240</v>
      </c>
      <c r="AT488" s="195" t="s">
        <v>175</v>
      </c>
      <c r="AU488" s="195" t="s">
        <v>151</v>
      </c>
      <c r="AY488" s="15" t="s">
        <v>173</v>
      </c>
      <c r="BE488" s="196">
        <f>IF(N488="základná",J488,0)</f>
        <v>0</v>
      </c>
      <c r="BF488" s="196">
        <f>IF(N488="znížená",J488,0)</f>
        <v>0</v>
      </c>
      <c r="BG488" s="196">
        <f>IF(N488="zákl. prenesená",J488,0)</f>
        <v>0</v>
      </c>
      <c r="BH488" s="196">
        <f>IF(N488="zníž. prenesená",J488,0)</f>
        <v>0</v>
      </c>
      <c r="BI488" s="196">
        <f>IF(N488="nulová",J488,0)</f>
        <v>0</v>
      </c>
      <c r="BJ488" s="15" t="s">
        <v>151</v>
      </c>
      <c r="BK488" s="197">
        <f>ROUND(I488*H488,3)</f>
        <v>0</v>
      </c>
      <c r="BL488" s="15" t="s">
        <v>240</v>
      </c>
      <c r="BM488" s="195" t="s">
        <v>1402</v>
      </c>
    </row>
    <row r="489" s="2" customFormat="1" ht="14.4" customHeight="1">
      <c r="A489" s="34"/>
      <c r="B489" s="148"/>
      <c r="C489" s="198" t="s">
        <v>1403</v>
      </c>
      <c r="D489" s="198" t="s">
        <v>197</v>
      </c>
      <c r="E489" s="199" t="s">
        <v>1404</v>
      </c>
      <c r="F489" s="200" t="s">
        <v>1405</v>
      </c>
      <c r="G489" s="201" t="s">
        <v>222</v>
      </c>
      <c r="H489" s="202">
        <v>1</v>
      </c>
      <c r="I489" s="203"/>
      <c r="J489" s="202">
        <f>ROUND(I489*H489,3)</f>
        <v>0</v>
      </c>
      <c r="K489" s="204"/>
      <c r="L489" s="205"/>
      <c r="M489" s="206" t="s">
        <v>1</v>
      </c>
      <c r="N489" s="207" t="s">
        <v>40</v>
      </c>
      <c r="O489" s="73"/>
      <c r="P489" s="193">
        <f>O489*H489</f>
        <v>0</v>
      </c>
      <c r="Q489" s="193">
        <v>0</v>
      </c>
      <c r="R489" s="193">
        <f>Q489*H489</f>
        <v>0</v>
      </c>
      <c r="S489" s="193">
        <v>0</v>
      </c>
      <c r="T489" s="194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95" t="s">
        <v>307</v>
      </c>
      <c r="AT489" s="195" t="s">
        <v>197</v>
      </c>
      <c r="AU489" s="195" t="s">
        <v>151</v>
      </c>
      <c r="AY489" s="15" t="s">
        <v>173</v>
      </c>
      <c r="BE489" s="196">
        <f>IF(N489="základná",J489,0)</f>
        <v>0</v>
      </c>
      <c r="BF489" s="196">
        <f>IF(N489="znížená",J489,0)</f>
        <v>0</v>
      </c>
      <c r="BG489" s="196">
        <f>IF(N489="zákl. prenesená",J489,0)</f>
        <v>0</v>
      </c>
      <c r="BH489" s="196">
        <f>IF(N489="zníž. prenesená",J489,0)</f>
        <v>0</v>
      </c>
      <c r="BI489" s="196">
        <f>IF(N489="nulová",J489,0)</f>
        <v>0</v>
      </c>
      <c r="BJ489" s="15" t="s">
        <v>151</v>
      </c>
      <c r="BK489" s="197">
        <f>ROUND(I489*H489,3)</f>
        <v>0</v>
      </c>
      <c r="BL489" s="15" t="s">
        <v>240</v>
      </c>
      <c r="BM489" s="195" t="s">
        <v>1406</v>
      </c>
    </row>
    <row r="490" s="2" customFormat="1" ht="24.15" customHeight="1">
      <c r="A490" s="34"/>
      <c r="B490" s="148"/>
      <c r="C490" s="184" t="s">
        <v>1407</v>
      </c>
      <c r="D490" s="184" t="s">
        <v>175</v>
      </c>
      <c r="E490" s="185" t="s">
        <v>1408</v>
      </c>
      <c r="F490" s="186" t="s">
        <v>1409</v>
      </c>
      <c r="G490" s="187" t="s">
        <v>222</v>
      </c>
      <c r="H490" s="188">
        <v>1</v>
      </c>
      <c r="I490" s="189"/>
      <c r="J490" s="188">
        <f>ROUND(I490*H490,3)</f>
        <v>0</v>
      </c>
      <c r="K490" s="190"/>
      <c r="L490" s="35"/>
      <c r="M490" s="191" t="s">
        <v>1</v>
      </c>
      <c r="N490" s="192" t="s">
        <v>40</v>
      </c>
      <c r="O490" s="73"/>
      <c r="P490" s="193">
        <f>O490*H490</f>
        <v>0</v>
      </c>
      <c r="Q490" s="193">
        <v>0</v>
      </c>
      <c r="R490" s="193">
        <f>Q490*H490</f>
        <v>0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240</v>
      </c>
      <c r="AT490" s="195" t="s">
        <v>175</v>
      </c>
      <c r="AU490" s="195" t="s">
        <v>151</v>
      </c>
      <c r="AY490" s="15" t="s">
        <v>173</v>
      </c>
      <c r="BE490" s="196">
        <f>IF(N490="základná",J490,0)</f>
        <v>0</v>
      </c>
      <c r="BF490" s="196">
        <f>IF(N490="znížená",J490,0)</f>
        <v>0</v>
      </c>
      <c r="BG490" s="196">
        <f>IF(N490="zákl. prenesená",J490,0)</f>
        <v>0</v>
      </c>
      <c r="BH490" s="196">
        <f>IF(N490="zníž. prenesená",J490,0)</f>
        <v>0</v>
      </c>
      <c r="BI490" s="196">
        <f>IF(N490="nulová",J490,0)</f>
        <v>0</v>
      </c>
      <c r="BJ490" s="15" t="s">
        <v>151</v>
      </c>
      <c r="BK490" s="197">
        <f>ROUND(I490*H490,3)</f>
        <v>0</v>
      </c>
      <c r="BL490" s="15" t="s">
        <v>240</v>
      </c>
      <c r="BM490" s="195" t="s">
        <v>1410</v>
      </c>
    </row>
    <row r="491" s="2" customFormat="1" ht="24.15" customHeight="1">
      <c r="A491" s="34"/>
      <c r="B491" s="148"/>
      <c r="C491" s="198" t="s">
        <v>1411</v>
      </c>
      <c r="D491" s="198" t="s">
        <v>197</v>
      </c>
      <c r="E491" s="199" t="s">
        <v>1412</v>
      </c>
      <c r="F491" s="200" t="s">
        <v>1413</v>
      </c>
      <c r="G491" s="201" t="s">
        <v>222</v>
      </c>
      <c r="H491" s="202">
        <v>1</v>
      </c>
      <c r="I491" s="203"/>
      <c r="J491" s="202">
        <f>ROUND(I491*H491,3)</f>
        <v>0</v>
      </c>
      <c r="K491" s="204"/>
      <c r="L491" s="205"/>
      <c r="M491" s="206" t="s">
        <v>1</v>
      </c>
      <c r="N491" s="207" t="s">
        <v>40</v>
      </c>
      <c r="O491" s="73"/>
      <c r="P491" s="193">
        <f>O491*H491</f>
        <v>0</v>
      </c>
      <c r="Q491" s="193">
        <v>0</v>
      </c>
      <c r="R491" s="193">
        <f>Q491*H491</f>
        <v>0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307</v>
      </c>
      <c r="AT491" s="195" t="s">
        <v>197</v>
      </c>
      <c r="AU491" s="195" t="s">
        <v>151</v>
      </c>
      <c r="AY491" s="15" t="s">
        <v>173</v>
      </c>
      <c r="BE491" s="196">
        <f>IF(N491="základná",J491,0)</f>
        <v>0</v>
      </c>
      <c r="BF491" s="196">
        <f>IF(N491="znížená",J491,0)</f>
        <v>0</v>
      </c>
      <c r="BG491" s="196">
        <f>IF(N491="zákl. prenesená",J491,0)</f>
        <v>0</v>
      </c>
      <c r="BH491" s="196">
        <f>IF(N491="zníž. prenesená",J491,0)</f>
        <v>0</v>
      </c>
      <c r="BI491" s="196">
        <f>IF(N491="nulová",J491,0)</f>
        <v>0</v>
      </c>
      <c r="BJ491" s="15" t="s">
        <v>151</v>
      </c>
      <c r="BK491" s="197">
        <f>ROUND(I491*H491,3)</f>
        <v>0</v>
      </c>
      <c r="BL491" s="15" t="s">
        <v>240</v>
      </c>
      <c r="BM491" s="195" t="s">
        <v>1414</v>
      </c>
    </row>
    <row r="492" s="2" customFormat="1" ht="24.15" customHeight="1">
      <c r="A492" s="34"/>
      <c r="B492" s="148"/>
      <c r="C492" s="184" t="s">
        <v>1415</v>
      </c>
      <c r="D492" s="184" t="s">
        <v>175</v>
      </c>
      <c r="E492" s="185" t="s">
        <v>1416</v>
      </c>
      <c r="F492" s="186" t="s">
        <v>1417</v>
      </c>
      <c r="G492" s="187" t="s">
        <v>222</v>
      </c>
      <c r="H492" s="188">
        <v>1</v>
      </c>
      <c r="I492" s="189"/>
      <c r="J492" s="188">
        <f>ROUND(I492*H492,3)</f>
        <v>0</v>
      </c>
      <c r="K492" s="190"/>
      <c r="L492" s="35"/>
      <c r="M492" s="191" t="s">
        <v>1</v>
      </c>
      <c r="N492" s="192" t="s">
        <v>40</v>
      </c>
      <c r="O492" s="73"/>
      <c r="P492" s="193">
        <f>O492*H492</f>
        <v>0</v>
      </c>
      <c r="Q492" s="193">
        <v>0</v>
      </c>
      <c r="R492" s="193">
        <f>Q492*H492</f>
        <v>0</v>
      </c>
      <c r="S492" s="193">
        <v>0</v>
      </c>
      <c r="T492" s="194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5" t="s">
        <v>240</v>
      </c>
      <c r="AT492" s="195" t="s">
        <v>175</v>
      </c>
      <c r="AU492" s="195" t="s">
        <v>151</v>
      </c>
      <c r="AY492" s="15" t="s">
        <v>173</v>
      </c>
      <c r="BE492" s="196">
        <f>IF(N492="základná",J492,0)</f>
        <v>0</v>
      </c>
      <c r="BF492" s="196">
        <f>IF(N492="znížená",J492,0)</f>
        <v>0</v>
      </c>
      <c r="BG492" s="196">
        <f>IF(N492="zákl. prenesená",J492,0)</f>
        <v>0</v>
      </c>
      <c r="BH492" s="196">
        <f>IF(N492="zníž. prenesená",J492,0)</f>
        <v>0</v>
      </c>
      <c r="BI492" s="196">
        <f>IF(N492="nulová",J492,0)</f>
        <v>0</v>
      </c>
      <c r="BJ492" s="15" t="s">
        <v>151</v>
      </c>
      <c r="BK492" s="197">
        <f>ROUND(I492*H492,3)</f>
        <v>0</v>
      </c>
      <c r="BL492" s="15" t="s">
        <v>240</v>
      </c>
      <c r="BM492" s="195" t="s">
        <v>1418</v>
      </c>
    </row>
    <row r="493" s="2" customFormat="1" ht="24.15" customHeight="1">
      <c r="A493" s="34"/>
      <c r="B493" s="148"/>
      <c r="C493" s="198" t="s">
        <v>1419</v>
      </c>
      <c r="D493" s="198" t="s">
        <v>197</v>
      </c>
      <c r="E493" s="199" t="s">
        <v>1420</v>
      </c>
      <c r="F493" s="200" t="s">
        <v>1421</v>
      </c>
      <c r="G493" s="201" t="s">
        <v>222</v>
      </c>
      <c r="H493" s="202">
        <v>1</v>
      </c>
      <c r="I493" s="203"/>
      <c r="J493" s="202">
        <f>ROUND(I493*H493,3)</f>
        <v>0</v>
      </c>
      <c r="K493" s="204"/>
      <c r="L493" s="205"/>
      <c r="M493" s="206" t="s">
        <v>1</v>
      </c>
      <c r="N493" s="207" t="s">
        <v>40</v>
      </c>
      <c r="O493" s="73"/>
      <c r="P493" s="193">
        <f>O493*H493</f>
        <v>0</v>
      </c>
      <c r="Q493" s="193">
        <v>0</v>
      </c>
      <c r="R493" s="193">
        <f>Q493*H493</f>
        <v>0</v>
      </c>
      <c r="S493" s="193">
        <v>0</v>
      </c>
      <c r="T493" s="194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5" t="s">
        <v>307</v>
      </c>
      <c r="AT493" s="195" t="s">
        <v>197</v>
      </c>
      <c r="AU493" s="195" t="s">
        <v>151</v>
      </c>
      <c r="AY493" s="15" t="s">
        <v>173</v>
      </c>
      <c r="BE493" s="196">
        <f>IF(N493="základná",J493,0)</f>
        <v>0</v>
      </c>
      <c r="BF493" s="196">
        <f>IF(N493="znížená",J493,0)</f>
        <v>0</v>
      </c>
      <c r="BG493" s="196">
        <f>IF(N493="zákl. prenesená",J493,0)</f>
        <v>0</v>
      </c>
      <c r="BH493" s="196">
        <f>IF(N493="zníž. prenesená",J493,0)</f>
        <v>0</v>
      </c>
      <c r="BI493" s="196">
        <f>IF(N493="nulová",J493,0)</f>
        <v>0</v>
      </c>
      <c r="BJ493" s="15" t="s">
        <v>151</v>
      </c>
      <c r="BK493" s="197">
        <f>ROUND(I493*H493,3)</f>
        <v>0</v>
      </c>
      <c r="BL493" s="15" t="s">
        <v>240</v>
      </c>
      <c r="BM493" s="195" t="s">
        <v>1422</v>
      </c>
    </row>
    <row r="494" s="2" customFormat="1" ht="24.15" customHeight="1">
      <c r="A494" s="34"/>
      <c r="B494" s="148"/>
      <c r="C494" s="184" t="s">
        <v>1423</v>
      </c>
      <c r="D494" s="184" t="s">
        <v>175</v>
      </c>
      <c r="E494" s="185" t="s">
        <v>1424</v>
      </c>
      <c r="F494" s="186" t="s">
        <v>1425</v>
      </c>
      <c r="G494" s="187" t="s">
        <v>222</v>
      </c>
      <c r="H494" s="188">
        <v>1</v>
      </c>
      <c r="I494" s="189"/>
      <c r="J494" s="188">
        <f>ROUND(I494*H494,3)</f>
        <v>0</v>
      </c>
      <c r="K494" s="190"/>
      <c r="L494" s="35"/>
      <c r="M494" s="191" t="s">
        <v>1</v>
      </c>
      <c r="N494" s="192" t="s">
        <v>40</v>
      </c>
      <c r="O494" s="73"/>
      <c r="P494" s="193">
        <f>O494*H494</f>
        <v>0</v>
      </c>
      <c r="Q494" s="193">
        <v>0</v>
      </c>
      <c r="R494" s="193">
        <f>Q494*H494</f>
        <v>0</v>
      </c>
      <c r="S494" s="193">
        <v>0</v>
      </c>
      <c r="T494" s="194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240</v>
      </c>
      <c r="AT494" s="195" t="s">
        <v>175</v>
      </c>
      <c r="AU494" s="195" t="s">
        <v>151</v>
      </c>
      <c r="AY494" s="15" t="s">
        <v>173</v>
      </c>
      <c r="BE494" s="196">
        <f>IF(N494="základná",J494,0)</f>
        <v>0</v>
      </c>
      <c r="BF494" s="196">
        <f>IF(N494="znížená",J494,0)</f>
        <v>0</v>
      </c>
      <c r="BG494" s="196">
        <f>IF(N494="zákl. prenesená",J494,0)</f>
        <v>0</v>
      </c>
      <c r="BH494" s="196">
        <f>IF(N494="zníž. prenesená",J494,0)</f>
        <v>0</v>
      </c>
      <c r="BI494" s="196">
        <f>IF(N494="nulová",J494,0)</f>
        <v>0</v>
      </c>
      <c r="BJ494" s="15" t="s">
        <v>151</v>
      </c>
      <c r="BK494" s="197">
        <f>ROUND(I494*H494,3)</f>
        <v>0</v>
      </c>
      <c r="BL494" s="15" t="s">
        <v>240</v>
      </c>
      <c r="BM494" s="195" t="s">
        <v>1426</v>
      </c>
    </row>
    <row r="495" s="2" customFormat="1" ht="24.15" customHeight="1">
      <c r="A495" s="34"/>
      <c r="B495" s="148"/>
      <c r="C495" s="198" t="s">
        <v>1427</v>
      </c>
      <c r="D495" s="198" t="s">
        <v>197</v>
      </c>
      <c r="E495" s="199" t="s">
        <v>1428</v>
      </c>
      <c r="F495" s="200" t="s">
        <v>1429</v>
      </c>
      <c r="G495" s="201" t="s">
        <v>222</v>
      </c>
      <c r="H495" s="202">
        <v>1</v>
      </c>
      <c r="I495" s="203"/>
      <c r="J495" s="202">
        <f>ROUND(I495*H495,3)</f>
        <v>0</v>
      </c>
      <c r="K495" s="204"/>
      <c r="L495" s="205"/>
      <c r="M495" s="206" t="s">
        <v>1</v>
      </c>
      <c r="N495" s="207" t="s">
        <v>40</v>
      </c>
      <c r="O495" s="73"/>
      <c r="P495" s="193">
        <f>O495*H495</f>
        <v>0</v>
      </c>
      <c r="Q495" s="193">
        <v>0</v>
      </c>
      <c r="R495" s="193">
        <f>Q495*H495</f>
        <v>0</v>
      </c>
      <c r="S495" s="193">
        <v>0</v>
      </c>
      <c r="T495" s="194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307</v>
      </c>
      <c r="AT495" s="195" t="s">
        <v>197</v>
      </c>
      <c r="AU495" s="195" t="s">
        <v>151</v>
      </c>
      <c r="AY495" s="15" t="s">
        <v>173</v>
      </c>
      <c r="BE495" s="196">
        <f>IF(N495="základná",J495,0)</f>
        <v>0</v>
      </c>
      <c r="BF495" s="196">
        <f>IF(N495="znížená",J495,0)</f>
        <v>0</v>
      </c>
      <c r="BG495" s="196">
        <f>IF(N495="zákl. prenesená",J495,0)</f>
        <v>0</v>
      </c>
      <c r="BH495" s="196">
        <f>IF(N495="zníž. prenesená",J495,0)</f>
        <v>0</v>
      </c>
      <c r="BI495" s="196">
        <f>IF(N495="nulová",J495,0)</f>
        <v>0</v>
      </c>
      <c r="BJ495" s="15" t="s">
        <v>151</v>
      </c>
      <c r="BK495" s="197">
        <f>ROUND(I495*H495,3)</f>
        <v>0</v>
      </c>
      <c r="BL495" s="15" t="s">
        <v>240</v>
      </c>
      <c r="BM495" s="195" t="s">
        <v>1430</v>
      </c>
    </row>
    <row r="496" s="2" customFormat="1" ht="24.15" customHeight="1">
      <c r="A496" s="34"/>
      <c r="B496" s="148"/>
      <c r="C496" s="184" t="s">
        <v>1431</v>
      </c>
      <c r="D496" s="184" t="s">
        <v>175</v>
      </c>
      <c r="E496" s="185" t="s">
        <v>1432</v>
      </c>
      <c r="F496" s="186" t="s">
        <v>1433</v>
      </c>
      <c r="G496" s="187" t="s">
        <v>368</v>
      </c>
      <c r="H496" s="189"/>
      <c r="I496" s="189"/>
      <c r="J496" s="188">
        <f>ROUND(I496*H496,3)</f>
        <v>0</v>
      </c>
      <c r="K496" s="190"/>
      <c r="L496" s="35"/>
      <c r="M496" s="191" t="s">
        <v>1</v>
      </c>
      <c r="N496" s="192" t="s">
        <v>40</v>
      </c>
      <c r="O496" s="73"/>
      <c r="P496" s="193">
        <f>O496*H496</f>
        <v>0</v>
      </c>
      <c r="Q496" s="193">
        <v>0</v>
      </c>
      <c r="R496" s="193">
        <f>Q496*H496</f>
        <v>0</v>
      </c>
      <c r="S496" s="193">
        <v>0</v>
      </c>
      <c r="T496" s="194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5" t="s">
        <v>240</v>
      </c>
      <c r="AT496" s="195" t="s">
        <v>175</v>
      </c>
      <c r="AU496" s="195" t="s">
        <v>151</v>
      </c>
      <c r="AY496" s="15" t="s">
        <v>173</v>
      </c>
      <c r="BE496" s="196">
        <f>IF(N496="základná",J496,0)</f>
        <v>0</v>
      </c>
      <c r="BF496" s="196">
        <f>IF(N496="znížená",J496,0)</f>
        <v>0</v>
      </c>
      <c r="BG496" s="196">
        <f>IF(N496="zákl. prenesená",J496,0)</f>
        <v>0</v>
      </c>
      <c r="BH496" s="196">
        <f>IF(N496="zníž. prenesená",J496,0)</f>
        <v>0</v>
      </c>
      <c r="BI496" s="196">
        <f>IF(N496="nulová",J496,0)</f>
        <v>0</v>
      </c>
      <c r="BJ496" s="15" t="s">
        <v>151</v>
      </c>
      <c r="BK496" s="197">
        <f>ROUND(I496*H496,3)</f>
        <v>0</v>
      </c>
      <c r="BL496" s="15" t="s">
        <v>240</v>
      </c>
      <c r="BM496" s="195" t="s">
        <v>1434</v>
      </c>
    </row>
    <row r="497" s="12" customFormat="1" ht="22.8" customHeight="1">
      <c r="A497" s="12"/>
      <c r="B497" s="171"/>
      <c r="C497" s="12"/>
      <c r="D497" s="172" t="s">
        <v>73</v>
      </c>
      <c r="E497" s="182" t="s">
        <v>1435</v>
      </c>
      <c r="F497" s="182" t="s">
        <v>1436</v>
      </c>
      <c r="G497" s="12"/>
      <c r="H497" s="12"/>
      <c r="I497" s="174"/>
      <c r="J497" s="183">
        <f>BK497</f>
        <v>0</v>
      </c>
      <c r="K497" s="12"/>
      <c r="L497" s="171"/>
      <c r="M497" s="176"/>
      <c r="N497" s="177"/>
      <c r="O497" s="177"/>
      <c r="P497" s="178">
        <f>SUM(P498:P506)</f>
        <v>0</v>
      </c>
      <c r="Q497" s="177"/>
      <c r="R497" s="178">
        <f>SUM(R498:R506)</f>
        <v>31.672526395600002</v>
      </c>
      <c r="S497" s="177"/>
      <c r="T497" s="179">
        <f>SUM(T498:T506)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72" t="s">
        <v>151</v>
      </c>
      <c r="AT497" s="180" t="s">
        <v>73</v>
      </c>
      <c r="AU497" s="180" t="s">
        <v>82</v>
      </c>
      <c r="AY497" s="172" t="s">
        <v>173</v>
      </c>
      <c r="BK497" s="181">
        <f>SUM(BK498:BK506)</f>
        <v>0</v>
      </c>
    </row>
    <row r="498" s="2" customFormat="1" ht="24.15" customHeight="1">
      <c r="A498" s="34"/>
      <c r="B498" s="148"/>
      <c r="C498" s="184" t="s">
        <v>1437</v>
      </c>
      <c r="D498" s="184" t="s">
        <v>175</v>
      </c>
      <c r="E498" s="185" t="s">
        <v>1438</v>
      </c>
      <c r="F498" s="186" t="s">
        <v>1439</v>
      </c>
      <c r="G498" s="187" t="s">
        <v>314</v>
      </c>
      <c r="H498" s="188">
        <v>2298.8180000000002</v>
      </c>
      <c r="I498" s="189"/>
      <c r="J498" s="188">
        <f>ROUND(I498*H498,3)</f>
        <v>0</v>
      </c>
      <c r="K498" s="190"/>
      <c r="L498" s="35"/>
      <c r="M498" s="191" t="s">
        <v>1</v>
      </c>
      <c r="N498" s="192" t="s">
        <v>40</v>
      </c>
      <c r="O498" s="73"/>
      <c r="P498" s="193">
        <f>O498*H498</f>
        <v>0</v>
      </c>
      <c r="Q498" s="193">
        <v>0.00098999999999999999</v>
      </c>
      <c r="R498" s="193">
        <f>Q498*H498</f>
        <v>2.2758298200000002</v>
      </c>
      <c r="S498" s="193">
        <v>0</v>
      </c>
      <c r="T498" s="194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5" t="s">
        <v>240</v>
      </c>
      <c r="AT498" s="195" t="s">
        <v>175</v>
      </c>
      <c r="AU498" s="195" t="s">
        <v>151</v>
      </c>
      <c r="AY498" s="15" t="s">
        <v>173</v>
      </c>
      <c r="BE498" s="196">
        <f>IF(N498="základná",J498,0)</f>
        <v>0</v>
      </c>
      <c r="BF498" s="196">
        <f>IF(N498="znížená",J498,0)</f>
        <v>0</v>
      </c>
      <c r="BG498" s="196">
        <f>IF(N498="zákl. prenesená",J498,0)</f>
        <v>0</v>
      </c>
      <c r="BH498" s="196">
        <f>IF(N498="zníž. prenesená",J498,0)</f>
        <v>0</v>
      </c>
      <c r="BI498" s="196">
        <f>IF(N498="nulová",J498,0)</f>
        <v>0</v>
      </c>
      <c r="BJ498" s="15" t="s">
        <v>151</v>
      </c>
      <c r="BK498" s="197">
        <f>ROUND(I498*H498,3)</f>
        <v>0</v>
      </c>
      <c r="BL498" s="15" t="s">
        <v>240</v>
      </c>
      <c r="BM498" s="195" t="s">
        <v>1440</v>
      </c>
    </row>
    <row r="499" s="2" customFormat="1" ht="14.4" customHeight="1">
      <c r="A499" s="34"/>
      <c r="B499" s="148"/>
      <c r="C499" s="198" t="s">
        <v>1441</v>
      </c>
      <c r="D499" s="198" t="s">
        <v>197</v>
      </c>
      <c r="E499" s="199" t="s">
        <v>1442</v>
      </c>
      <c r="F499" s="200" t="s">
        <v>1443</v>
      </c>
      <c r="G499" s="201" t="s">
        <v>178</v>
      </c>
      <c r="H499" s="202">
        <v>38.247</v>
      </c>
      <c r="I499" s="203"/>
      <c r="J499" s="202">
        <f>ROUND(I499*H499,3)</f>
        <v>0</v>
      </c>
      <c r="K499" s="204"/>
      <c r="L499" s="205"/>
      <c r="M499" s="206" t="s">
        <v>1</v>
      </c>
      <c r="N499" s="207" t="s">
        <v>40</v>
      </c>
      <c r="O499" s="73"/>
      <c r="P499" s="193">
        <f>O499*H499</f>
        <v>0</v>
      </c>
      <c r="Q499" s="193">
        <v>0.55000000000000004</v>
      </c>
      <c r="R499" s="193">
        <f>Q499*H499</f>
        <v>21.03585</v>
      </c>
      <c r="S499" s="193">
        <v>0</v>
      </c>
      <c r="T499" s="194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5" t="s">
        <v>307</v>
      </c>
      <c r="AT499" s="195" t="s">
        <v>197</v>
      </c>
      <c r="AU499" s="195" t="s">
        <v>151</v>
      </c>
      <c r="AY499" s="15" t="s">
        <v>173</v>
      </c>
      <c r="BE499" s="196">
        <f>IF(N499="základná",J499,0)</f>
        <v>0</v>
      </c>
      <c r="BF499" s="196">
        <f>IF(N499="znížená",J499,0)</f>
        <v>0</v>
      </c>
      <c r="BG499" s="196">
        <f>IF(N499="zákl. prenesená",J499,0)</f>
        <v>0</v>
      </c>
      <c r="BH499" s="196">
        <f>IF(N499="zníž. prenesená",J499,0)</f>
        <v>0</v>
      </c>
      <c r="BI499" s="196">
        <f>IF(N499="nulová",J499,0)</f>
        <v>0</v>
      </c>
      <c r="BJ499" s="15" t="s">
        <v>151</v>
      </c>
      <c r="BK499" s="197">
        <f>ROUND(I499*H499,3)</f>
        <v>0</v>
      </c>
      <c r="BL499" s="15" t="s">
        <v>240</v>
      </c>
      <c r="BM499" s="195" t="s">
        <v>1444</v>
      </c>
    </row>
    <row r="500" s="2" customFormat="1" ht="24.15" customHeight="1">
      <c r="A500" s="34"/>
      <c r="B500" s="148"/>
      <c r="C500" s="184" t="s">
        <v>1445</v>
      </c>
      <c r="D500" s="184" t="s">
        <v>175</v>
      </c>
      <c r="E500" s="185" t="s">
        <v>1446</v>
      </c>
      <c r="F500" s="186" t="s">
        <v>1447</v>
      </c>
      <c r="G500" s="187" t="s">
        <v>200</v>
      </c>
      <c r="H500" s="188">
        <v>606.65999999999997</v>
      </c>
      <c r="I500" s="189"/>
      <c r="J500" s="188">
        <f>ROUND(I500*H500,3)</f>
        <v>0</v>
      </c>
      <c r="K500" s="190"/>
      <c r="L500" s="35"/>
      <c r="M500" s="191" t="s">
        <v>1</v>
      </c>
      <c r="N500" s="192" t="s">
        <v>40</v>
      </c>
      <c r="O500" s="73"/>
      <c r="P500" s="193">
        <f>O500*H500</f>
        <v>0</v>
      </c>
      <c r="Q500" s="193">
        <v>0</v>
      </c>
      <c r="R500" s="193">
        <f>Q500*H500</f>
        <v>0</v>
      </c>
      <c r="S500" s="193">
        <v>0</v>
      </c>
      <c r="T500" s="194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5" t="s">
        <v>240</v>
      </c>
      <c r="AT500" s="195" t="s">
        <v>175</v>
      </c>
      <c r="AU500" s="195" t="s">
        <v>151</v>
      </c>
      <c r="AY500" s="15" t="s">
        <v>173</v>
      </c>
      <c r="BE500" s="196">
        <f>IF(N500="základná",J500,0)</f>
        <v>0</v>
      </c>
      <c r="BF500" s="196">
        <f>IF(N500="znížená",J500,0)</f>
        <v>0</v>
      </c>
      <c r="BG500" s="196">
        <f>IF(N500="zákl. prenesená",J500,0)</f>
        <v>0</v>
      </c>
      <c r="BH500" s="196">
        <f>IF(N500="zníž. prenesená",J500,0)</f>
        <v>0</v>
      </c>
      <c r="BI500" s="196">
        <f>IF(N500="nulová",J500,0)</f>
        <v>0</v>
      </c>
      <c r="BJ500" s="15" t="s">
        <v>151</v>
      </c>
      <c r="BK500" s="197">
        <f>ROUND(I500*H500,3)</f>
        <v>0</v>
      </c>
      <c r="BL500" s="15" t="s">
        <v>240</v>
      </c>
      <c r="BM500" s="195" t="s">
        <v>1448</v>
      </c>
    </row>
    <row r="501" s="2" customFormat="1" ht="24.15" customHeight="1">
      <c r="A501" s="34"/>
      <c r="B501" s="148"/>
      <c r="C501" s="198" t="s">
        <v>1449</v>
      </c>
      <c r="D501" s="198" t="s">
        <v>197</v>
      </c>
      <c r="E501" s="199" t="s">
        <v>1450</v>
      </c>
      <c r="F501" s="200" t="s">
        <v>1451</v>
      </c>
      <c r="G501" s="201" t="s">
        <v>178</v>
      </c>
      <c r="H501" s="202">
        <v>8.0079999999999991</v>
      </c>
      <c r="I501" s="203"/>
      <c r="J501" s="202">
        <f>ROUND(I501*H501,3)</f>
        <v>0</v>
      </c>
      <c r="K501" s="204"/>
      <c r="L501" s="205"/>
      <c r="M501" s="206" t="s">
        <v>1</v>
      </c>
      <c r="N501" s="207" t="s">
        <v>40</v>
      </c>
      <c r="O501" s="73"/>
      <c r="P501" s="193">
        <f>O501*H501</f>
        <v>0</v>
      </c>
      <c r="Q501" s="193">
        <v>0.55000000000000004</v>
      </c>
      <c r="R501" s="193">
        <f>Q501*H501</f>
        <v>4.4043999999999999</v>
      </c>
      <c r="S501" s="193">
        <v>0</v>
      </c>
      <c r="T501" s="194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307</v>
      </c>
      <c r="AT501" s="195" t="s">
        <v>197</v>
      </c>
      <c r="AU501" s="195" t="s">
        <v>151</v>
      </c>
      <c r="AY501" s="15" t="s">
        <v>173</v>
      </c>
      <c r="BE501" s="196">
        <f>IF(N501="základná",J501,0)</f>
        <v>0</v>
      </c>
      <c r="BF501" s="196">
        <f>IF(N501="znížená",J501,0)</f>
        <v>0</v>
      </c>
      <c r="BG501" s="196">
        <f>IF(N501="zákl. prenesená",J501,0)</f>
        <v>0</v>
      </c>
      <c r="BH501" s="196">
        <f>IF(N501="zníž. prenesená",J501,0)</f>
        <v>0</v>
      </c>
      <c r="BI501" s="196">
        <f>IF(N501="nulová",J501,0)</f>
        <v>0</v>
      </c>
      <c r="BJ501" s="15" t="s">
        <v>151</v>
      </c>
      <c r="BK501" s="197">
        <f>ROUND(I501*H501,3)</f>
        <v>0</v>
      </c>
      <c r="BL501" s="15" t="s">
        <v>240</v>
      </c>
      <c r="BM501" s="195" t="s">
        <v>1452</v>
      </c>
    </row>
    <row r="502" s="2" customFormat="1" ht="24.15" customHeight="1">
      <c r="A502" s="34"/>
      <c r="B502" s="148"/>
      <c r="C502" s="184" t="s">
        <v>1453</v>
      </c>
      <c r="D502" s="184" t="s">
        <v>175</v>
      </c>
      <c r="E502" s="185" t="s">
        <v>1454</v>
      </c>
      <c r="F502" s="186" t="s">
        <v>1455</v>
      </c>
      <c r="G502" s="187" t="s">
        <v>200</v>
      </c>
      <c r="H502" s="188">
        <v>606.65999999999997</v>
      </c>
      <c r="I502" s="189"/>
      <c r="J502" s="188">
        <f>ROUND(I502*H502,3)</f>
        <v>0</v>
      </c>
      <c r="K502" s="190"/>
      <c r="L502" s="35"/>
      <c r="M502" s="191" t="s">
        <v>1</v>
      </c>
      <c r="N502" s="192" t="s">
        <v>40</v>
      </c>
      <c r="O502" s="73"/>
      <c r="P502" s="193">
        <f>O502*H502</f>
        <v>0</v>
      </c>
      <c r="Q502" s="193">
        <v>0</v>
      </c>
      <c r="R502" s="193">
        <f>Q502*H502</f>
        <v>0</v>
      </c>
      <c r="S502" s="193">
        <v>0</v>
      </c>
      <c r="T502" s="194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240</v>
      </c>
      <c r="AT502" s="195" t="s">
        <v>175</v>
      </c>
      <c r="AU502" s="195" t="s">
        <v>151</v>
      </c>
      <c r="AY502" s="15" t="s">
        <v>173</v>
      </c>
      <c r="BE502" s="196">
        <f>IF(N502="základná",J502,0)</f>
        <v>0</v>
      </c>
      <c r="BF502" s="196">
        <f>IF(N502="znížená",J502,0)</f>
        <v>0</v>
      </c>
      <c r="BG502" s="196">
        <f>IF(N502="zákl. prenesená",J502,0)</f>
        <v>0</v>
      </c>
      <c r="BH502" s="196">
        <f>IF(N502="zníž. prenesená",J502,0)</f>
        <v>0</v>
      </c>
      <c r="BI502" s="196">
        <f>IF(N502="nulová",J502,0)</f>
        <v>0</v>
      </c>
      <c r="BJ502" s="15" t="s">
        <v>151</v>
      </c>
      <c r="BK502" s="197">
        <f>ROUND(I502*H502,3)</f>
        <v>0</v>
      </c>
      <c r="BL502" s="15" t="s">
        <v>240</v>
      </c>
      <c r="BM502" s="195" t="s">
        <v>1456</v>
      </c>
    </row>
    <row r="503" s="2" customFormat="1" ht="24.15" customHeight="1">
      <c r="A503" s="34"/>
      <c r="B503" s="148"/>
      <c r="C503" s="198" t="s">
        <v>1457</v>
      </c>
      <c r="D503" s="198" t="s">
        <v>197</v>
      </c>
      <c r="E503" s="199" t="s">
        <v>1450</v>
      </c>
      <c r="F503" s="200" t="s">
        <v>1451</v>
      </c>
      <c r="G503" s="201" t="s">
        <v>178</v>
      </c>
      <c r="H503" s="202">
        <v>1.6679999999999999</v>
      </c>
      <c r="I503" s="203"/>
      <c r="J503" s="202">
        <f>ROUND(I503*H503,3)</f>
        <v>0</v>
      </c>
      <c r="K503" s="204"/>
      <c r="L503" s="205"/>
      <c r="M503" s="206" t="s">
        <v>1</v>
      </c>
      <c r="N503" s="207" t="s">
        <v>40</v>
      </c>
      <c r="O503" s="73"/>
      <c r="P503" s="193">
        <f>O503*H503</f>
        <v>0</v>
      </c>
      <c r="Q503" s="193">
        <v>0.55000000000000004</v>
      </c>
      <c r="R503" s="193">
        <f>Q503*H503</f>
        <v>0.91739999999999999</v>
      </c>
      <c r="S503" s="193">
        <v>0</v>
      </c>
      <c r="T503" s="194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5" t="s">
        <v>307</v>
      </c>
      <c r="AT503" s="195" t="s">
        <v>197</v>
      </c>
      <c r="AU503" s="195" t="s">
        <v>151</v>
      </c>
      <c r="AY503" s="15" t="s">
        <v>173</v>
      </c>
      <c r="BE503" s="196">
        <f>IF(N503="základná",J503,0)</f>
        <v>0</v>
      </c>
      <c r="BF503" s="196">
        <f>IF(N503="znížená",J503,0)</f>
        <v>0</v>
      </c>
      <c r="BG503" s="196">
        <f>IF(N503="zákl. prenesená",J503,0)</f>
        <v>0</v>
      </c>
      <c r="BH503" s="196">
        <f>IF(N503="zníž. prenesená",J503,0)</f>
        <v>0</v>
      </c>
      <c r="BI503" s="196">
        <f>IF(N503="nulová",J503,0)</f>
        <v>0</v>
      </c>
      <c r="BJ503" s="15" t="s">
        <v>151</v>
      </c>
      <c r="BK503" s="197">
        <f>ROUND(I503*H503,3)</f>
        <v>0</v>
      </c>
      <c r="BL503" s="15" t="s">
        <v>240</v>
      </c>
      <c r="BM503" s="195" t="s">
        <v>1458</v>
      </c>
    </row>
    <row r="504" s="2" customFormat="1" ht="24.15" customHeight="1">
      <c r="A504" s="34"/>
      <c r="B504" s="148"/>
      <c r="C504" s="184" t="s">
        <v>1459</v>
      </c>
      <c r="D504" s="184" t="s">
        <v>175</v>
      </c>
      <c r="E504" s="185" t="s">
        <v>1460</v>
      </c>
      <c r="F504" s="186" t="s">
        <v>1461</v>
      </c>
      <c r="G504" s="187" t="s">
        <v>178</v>
      </c>
      <c r="H504" s="188">
        <v>42.799999999999997</v>
      </c>
      <c r="I504" s="189"/>
      <c r="J504" s="188">
        <f>ROUND(I504*H504,3)</f>
        <v>0</v>
      </c>
      <c r="K504" s="190"/>
      <c r="L504" s="35"/>
      <c r="M504" s="191" t="s">
        <v>1</v>
      </c>
      <c r="N504" s="192" t="s">
        <v>40</v>
      </c>
      <c r="O504" s="73"/>
      <c r="P504" s="193">
        <f>O504*H504</f>
        <v>0</v>
      </c>
      <c r="Q504" s="193">
        <v>0.023565177</v>
      </c>
      <c r="R504" s="193">
        <f>Q504*H504</f>
        <v>1.0085895755999998</v>
      </c>
      <c r="S504" s="193">
        <v>0</v>
      </c>
      <c r="T504" s="194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5" t="s">
        <v>240</v>
      </c>
      <c r="AT504" s="195" t="s">
        <v>175</v>
      </c>
      <c r="AU504" s="195" t="s">
        <v>151</v>
      </c>
      <c r="AY504" s="15" t="s">
        <v>173</v>
      </c>
      <c r="BE504" s="196">
        <f>IF(N504="základná",J504,0)</f>
        <v>0</v>
      </c>
      <c r="BF504" s="196">
        <f>IF(N504="znížená",J504,0)</f>
        <v>0</v>
      </c>
      <c r="BG504" s="196">
        <f>IF(N504="zákl. prenesená",J504,0)</f>
        <v>0</v>
      </c>
      <c r="BH504" s="196">
        <f>IF(N504="zníž. prenesená",J504,0)</f>
        <v>0</v>
      </c>
      <c r="BI504" s="196">
        <f>IF(N504="nulová",J504,0)</f>
        <v>0</v>
      </c>
      <c r="BJ504" s="15" t="s">
        <v>151</v>
      </c>
      <c r="BK504" s="197">
        <f>ROUND(I504*H504,3)</f>
        <v>0</v>
      </c>
      <c r="BL504" s="15" t="s">
        <v>240</v>
      </c>
      <c r="BM504" s="195" t="s">
        <v>1462</v>
      </c>
    </row>
    <row r="505" s="2" customFormat="1" ht="24.15" customHeight="1">
      <c r="A505" s="34"/>
      <c r="B505" s="148"/>
      <c r="C505" s="184" t="s">
        <v>1463</v>
      </c>
      <c r="D505" s="184" t="s">
        <v>175</v>
      </c>
      <c r="E505" s="185" t="s">
        <v>1464</v>
      </c>
      <c r="F505" s="186" t="s">
        <v>1465</v>
      </c>
      <c r="G505" s="187" t="s">
        <v>200</v>
      </c>
      <c r="H505" s="188">
        <v>143</v>
      </c>
      <c r="I505" s="189"/>
      <c r="J505" s="188">
        <f>ROUND(I505*H505,3)</f>
        <v>0</v>
      </c>
      <c r="K505" s="190"/>
      <c r="L505" s="35"/>
      <c r="M505" s="191" t="s">
        <v>1</v>
      </c>
      <c r="N505" s="192" t="s">
        <v>40</v>
      </c>
      <c r="O505" s="73"/>
      <c r="P505" s="193">
        <f>O505*H505</f>
        <v>0</v>
      </c>
      <c r="Q505" s="193">
        <v>0.014199</v>
      </c>
      <c r="R505" s="193">
        <f>Q505*H505</f>
        <v>2.0304570000000002</v>
      </c>
      <c r="S505" s="193">
        <v>0</v>
      </c>
      <c r="T505" s="194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240</v>
      </c>
      <c r="AT505" s="195" t="s">
        <v>175</v>
      </c>
      <c r="AU505" s="195" t="s">
        <v>151</v>
      </c>
      <c r="AY505" s="15" t="s">
        <v>173</v>
      </c>
      <c r="BE505" s="196">
        <f>IF(N505="základná",J505,0)</f>
        <v>0</v>
      </c>
      <c r="BF505" s="196">
        <f>IF(N505="znížená",J505,0)</f>
        <v>0</v>
      </c>
      <c r="BG505" s="196">
        <f>IF(N505="zákl. prenesená",J505,0)</f>
        <v>0</v>
      </c>
      <c r="BH505" s="196">
        <f>IF(N505="zníž. prenesená",J505,0)</f>
        <v>0</v>
      </c>
      <c r="BI505" s="196">
        <f>IF(N505="nulová",J505,0)</f>
        <v>0</v>
      </c>
      <c r="BJ505" s="15" t="s">
        <v>151</v>
      </c>
      <c r="BK505" s="197">
        <f>ROUND(I505*H505,3)</f>
        <v>0</v>
      </c>
      <c r="BL505" s="15" t="s">
        <v>240</v>
      </c>
      <c r="BM505" s="195" t="s">
        <v>1466</v>
      </c>
    </row>
    <row r="506" s="2" customFormat="1" ht="24.15" customHeight="1">
      <c r="A506" s="34"/>
      <c r="B506" s="148"/>
      <c r="C506" s="184" t="s">
        <v>1467</v>
      </c>
      <c r="D506" s="184" t="s">
        <v>175</v>
      </c>
      <c r="E506" s="185" t="s">
        <v>1468</v>
      </c>
      <c r="F506" s="186" t="s">
        <v>1469</v>
      </c>
      <c r="G506" s="187" t="s">
        <v>247</v>
      </c>
      <c r="H506" s="188">
        <v>31.672999999999998</v>
      </c>
      <c r="I506" s="189"/>
      <c r="J506" s="188">
        <f>ROUND(I506*H506,3)</f>
        <v>0</v>
      </c>
      <c r="K506" s="190"/>
      <c r="L506" s="35"/>
      <c r="M506" s="191" t="s">
        <v>1</v>
      </c>
      <c r="N506" s="192" t="s">
        <v>40</v>
      </c>
      <c r="O506" s="73"/>
      <c r="P506" s="193">
        <f>O506*H506</f>
        <v>0</v>
      </c>
      <c r="Q506" s="193">
        <v>0</v>
      </c>
      <c r="R506" s="193">
        <f>Q506*H506</f>
        <v>0</v>
      </c>
      <c r="S506" s="193">
        <v>0</v>
      </c>
      <c r="T506" s="194">
        <f>S506*H506</f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95" t="s">
        <v>240</v>
      </c>
      <c r="AT506" s="195" t="s">
        <v>175</v>
      </c>
      <c r="AU506" s="195" t="s">
        <v>151</v>
      </c>
      <c r="AY506" s="15" t="s">
        <v>173</v>
      </c>
      <c r="BE506" s="196">
        <f>IF(N506="základná",J506,0)</f>
        <v>0</v>
      </c>
      <c r="BF506" s="196">
        <f>IF(N506="znížená",J506,0)</f>
        <v>0</v>
      </c>
      <c r="BG506" s="196">
        <f>IF(N506="zákl. prenesená",J506,0)</f>
        <v>0</v>
      </c>
      <c r="BH506" s="196">
        <f>IF(N506="zníž. prenesená",J506,0)</f>
        <v>0</v>
      </c>
      <c r="BI506" s="196">
        <f>IF(N506="nulová",J506,0)</f>
        <v>0</v>
      </c>
      <c r="BJ506" s="15" t="s">
        <v>151</v>
      </c>
      <c r="BK506" s="197">
        <f>ROUND(I506*H506,3)</f>
        <v>0</v>
      </c>
      <c r="BL506" s="15" t="s">
        <v>240</v>
      </c>
      <c r="BM506" s="195" t="s">
        <v>1470</v>
      </c>
    </row>
    <row r="507" s="12" customFormat="1" ht="22.8" customHeight="1">
      <c r="A507" s="12"/>
      <c r="B507" s="171"/>
      <c r="C507" s="12"/>
      <c r="D507" s="172" t="s">
        <v>73</v>
      </c>
      <c r="E507" s="182" t="s">
        <v>1471</v>
      </c>
      <c r="F507" s="182" t="s">
        <v>1472</v>
      </c>
      <c r="G507" s="12"/>
      <c r="H507" s="12"/>
      <c r="I507" s="174"/>
      <c r="J507" s="183">
        <f>BK507</f>
        <v>0</v>
      </c>
      <c r="K507" s="12"/>
      <c r="L507" s="171"/>
      <c r="M507" s="176"/>
      <c r="N507" s="177"/>
      <c r="O507" s="177"/>
      <c r="P507" s="178">
        <f>SUM(P508:P510)</f>
        <v>0</v>
      </c>
      <c r="Q507" s="177"/>
      <c r="R507" s="178">
        <f>SUM(R508:R510)</f>
        <v>5.2775878622799999</v>
      </c>
      <c r="S507" s="177"/>
      <c r="T507" s="179">
        <f>SUM(T508:T510)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72" t="s">
        <v>151</v>
      </c>
      <c r="AT507" s="180" t="s">
        <v>73</v>
      </c>
      <c r="AU507" s="180" t="s">
        <v>82</v>
      </c>
      <c r="AY507" s="172" t="s">
        <v>173</v>
      </c>
      <c r="BK507" s="181">
        <f>SUM(BK508:BK510)</f>
        <v>0</v>
      </c>
    </row>
    <row r="508" s="2" customFormat="1" ht="24.15" customHeight="1">
      <c r="A508" s="34"/>
      <c r="B508" s="148"/>
      <c r="C508" s="184" t="s">
        <v>1473</v>
      </c>
      <c r="D508" s="184" t="s">
        <v>175</v>
      </c>
      <c r="E508" s="185" t="s">
        <v>1474</v>
      </c>
      <c r="F508" s="186" t="s">
        <v>1475</v>
      </c>
      <c r="G508" s="187" t="s">
        <v>200</v>
      </c>
      <c r="H508" s="188">
        <v>345.20999999999998</v>
      </c>
      <c r="I508" s="189"/>
      <c r="J508" s="188">
        <f>ROUND(I508*H508,3)</f>
        <v>0</v>
      </c>
      <c r="K508" s="190"/>
      <c r="L508" s="35"/>
      <c r="M508" s="191" t="s">
        <v>1</v>
      </c>
      <c r="N508" s="192" t="s">
        <v>40</v>
      </c>
      <c r="O508" s="73"/>
      <c r="P508" s="193">
        <f>O508*H508</f>
        <v>0</v>
      </c>
      <c r="Q508" s="193">
        <v>0.014381524</v>
      </c>
      <c r="R508" s="193">
        <f>Q508*H508</f>
        <v>4.9646459000399998</v>
      </c>
      <c r="S508" s="193">
        <v>0</v>
      </c>
      <c r="T508" s="194">
        <f>S508*H508</f>
        <v>0</v>
      </c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R508" s="195" t="s">
        <v>240</v>
      </c>
      <c r="AT508" s="195" t="s">
        <v>175</v>
      </c>
      <c r="AU508" s="195" t="s">
        <v>151</v>
      </c>
      <c r="AY508" s="15" t="s">
        <v>173</v>
      </c>
      <c r="BE508" s="196">
        <f>IF(N508="základná",J508,0)</f>
        <v>0</v>
      </c>
      <c r="BF508" s="196">
        <f>IF(N508="znížená",J508,0)</f>
        <v>0</v>
      </c>
      <c r="BG508" s="196">
        <f>IF(N508="zákl. prenesená",J508,0)</f>
        <v>0</v>
      </c>
      <c r="BH508" s="196">
        <f>IF(N508="zníž. prenesená",J508,0)</f>
        <v>0</v>
      </c>
      <c r="BI508" s="196">
        <f>IF(N508="nulová",J508,0)</f>
        <v>0</v>
      </c>
      <c r="BJ508" s="15" t="s">
        <v>151</v>
      </c>
      <c r="BK508" s="197">
        <f>ROUND(I508*H508,3)</f>
        <v>0</v>
      </c>
      <c r="BL508" s="15" t="s">
        <v>240</v>
      </c>
      <c r="BM508" s="195" t="s">
        <v>1476</v>
      </c>
    </row>
    <row r="509" s="2" customFormat="1" ht="24.15" customHeight="1">
      <c r="A509" s="34"/>
      <c r="B509" s="148"/>
      <c r="C509" s="184" t="s">
        <v>1477</v>
      </c>
      <c r="D509" s="184" t="s">
        <v>175</v>
      </c>
      <c r="E509" s="185" t="s">
        <v>1478</v>
      </c>
      <c r="F509" s="186" t="s">
        <v>1479</v>
      </c>
      <c r="G509" s="187" t="s">
        <v>200</v>
      </c>
      <c r="H509" s="188">
        <v>21.760000000000002</v>
      </c>
      <c r="I509" s="189"/>
      <c r="J509" s="188">
        <f>ROUND(I509*H509,3)</f>
        <v>0</v>
      </c>
      <c r="K509" s="190"/>
      <c r="L509" s="35"/>
      <c r="M509" s="191" t="s">
        <v>1</v>
      </c>
      <c r="N509" s="192" t="s">
        <v>40</v>
      </c>
      <c r="O509" s="73"/>
      <c r="P509" s="193">
        <f>O509*H509</f>
        <v>0</v>
      </c>
      <c r="Q509" s="193">
        <v>0.014381524</v>
      </c>
      <c r="R509" s="193">
        <f>Q509*H509</f>
        <v>0.31294196224000004</v>
      </c>
      <c r="S509" s="193">
        <v>0</v>
      </c>
      <c r="T509" s="194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95" t="s">
        <v>240</v>
      </c>
      <c r="AT509" s="195" t="s">
        <v>175</v>
      </c>
      <c r="AU509" s="195" t="s">
        <v>151</v>
      </c>
      <c r="AY509" s="15" t="s">
        <v>173</v>
      </c>
      <c r="BE509" s="196">
        <f>IF(N509="základná",J509,0)</f>
        <v>0</v>
      </c>
      <c r="BF509" s="196">
        <f>IF(N509="znížená",J509,0)</f>
        <v>0</v>
      </c>
      <c r="BG509" s="196">
        <f>IF(N509="zákl. prenesená",J509,0)</f>
        <v>0</v>
      </c>
      <c r="BH509" s="196">
        <f>IF(N509="zníž. prenesená",J509,0)</f>
        <v>0</v>
      </c>
      <c r="BI509" s="196">
        <f>IF(N509="nulová",J509,0)</f>
        <v>0</v>
      </c>
      <c r="BJ509" s="15" t="s">
        <v>151</v>
      </c>
      <c r="BK509" s="197">
        <f>ROUND(I509*H509,3)</f>
        <v>0</v>
      </c>
      <c r="BL509" s="15" t="s">
        <v>240</v>
      </c>
      <c r="BM509" s="195" t="s">
        <v>1480</v>
      </c>
    </row>
    <row r="510" s="2" customFormat="1" ht="14.4" customHeight="1">
      <c r="A510" s="34"/>
      <c r="B510" s="148"/>
      <c r="C510" s="184" t="s">
        <v>1481</v>
      </c>
      <c r="D510" s="184" t="s">
        <v>175</v>
      </c>
      <c r="E510" s="185" t="s">
        <v>1482</v>
      </c>
      <c r="F510" s="186" t="s">
        <v>1483</v>
      </c>
      <c r="G510" s="187" t="s">
        <v>368</v>
      </c>
      <c r="H510" s="189"/>
      <c r="I510" s="189"/>
      <c r="J510" s="188">
        <f>ROUND(I510*H510,3)</f>
        <v>0</v>
      </c>
      <c r="K510" s="190"/>
      <c r="L510" s="35"/>
      <c r="M510" s="191" t="s">
        <v>1</v>
      </c>
      <c r="N510" s="192" t="s">
        <v>40</v>
      </c>
      <c r="O510" s="73"/>
      <c r="P510" s="193">
        <f>O510*H510</f>
        <v>0</v>
      </c>
      <c r="Q510" s="193">
        <v>0</v>
      </c>
      <c r="R510" s="193">
        <f>Q510*H510</f>
        <v>0</v>
      </c>
      <c r="S510" s="193">
        <v>0</v>
      </c>
      <c r="T510" s="194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5" t="s">
        <v>240</v>
      </c>
      <c r="AT510" s="195" t="s">
        <v>175</v>
      </c>
      <c r="AU510" s="195" t="s">
        <v>151</v>
      </c>
      <c r="AY510" s="15" t="s">
        <v>173</v>
      </c>
      <c r="BE510" s="196">
        <f>IF(N510="základná",J510,0)</f>
        <v>0</v>
      </c>
      <c r="BF510" s="196">
        <f>IF(N510="znížená",J510,0)</f>
        <v>0</v>
      </c>
      <c r="BG510" s="196">
        <f>IF(N510="zákl. prenesená",J510,0)</f>
        <v>0</v>
      </c>
      <c r="BH510" s="196">
        <f>IF(N510="zníž. prenesená",J510,0)</f>
        <v>0</v>
      </c>
      <c r="BI510" s="196">
        <f>IF(N510="nulová",J510,0)</f>
        <v>0</v>
      </c>
      <c r="BJ510" s="15" t="s">
        <v>151</v>
      </c>
      <c r="BK510" s="197">
        <f>ROUND(I510*H510,3)</f>
        <v>0</v>
      </c>
      <c r="BL510" s="15" t="s">
        <v>240</v>
      </c>
      <c r="BM510" s="195" t="s">
        <v>1484</v>
      </c>
    </row>
    <row r="511" s="12" customFormat="1" ht="22.8" customHeight="1">
      <c r="A511" s="12"/>
      <c r="B511" s="171"/>
      <c r="C511" s="12"/>
      <c r="D511" s="172" t="s">
        <v>73</v>
      </c>
      <c r="E511" s="182" t="s">
        <v>1485</v>
      </c>
      <c r="F511" s="182" t="s">
        <v>1486</v>
      </c>
      <c r="G511" s="12"/>
      <c r="H511" s="12"/>
      <c r="I511" s="174"/>
      <c r="J511" s="183">
        <f>BK511</f>
        <v>0</v>
      </c>
      <c r="K511" s="12"/>
      <c r="L511" s="171"/>
      <c r="M511" s="176"/>
      <c r="N511" s="177"/>
      <c r="O511" s="177"/>
      <c r="P511" s="178">
        <f>SUM(P512:P526)</f>
        <v>0</v>
      </c>
      <c r="Q511" s="177"/>
      <c r="R511" s="178">
        <f>SUM(R512:R526)</f>
        <v>4.5168499399999993</v>
      </c>
      <c r="S511" s="177"/>
      <c r="T511" s="179">
        <f>SUM(T512:T526)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172" t="s">
        <v>151</v>
      </c>
      <c r="AT511" s="180" t="s">
        <v>73</v>
      </c>
      <c r="AU511" s="180" t="s">
        <v>82</v>
      </c>
      <c r="AY511" s="172" t="s">
        <v>173</v>
      </c>
      <c r="BK511" s="181">
        <f>SUM(BK512:BK526)</f>
        <v>0</v>
      </c>
    </row>
    <row r="512" s="2" customFormat="1" ht="14.4" customHeight="1">
      <c r="A512" s="34"/>
      <c r="B512" s="148"/>
      <c r="C512" s="184" t="s">
        <v>1487</v>
      </c>
      <c r="D512" s="184" t="s">
        <v>175</v>
      </c>
      <c r="E512" s="185" t="s">
        <v>1488</v>
      </c>
      <c r="F512" s="186" t="s">
        <v>1489</v>
      </c>
      <c r="G512" s="187" t="s">
        <v>200</v>
      </c>
      <c r="H512" s="188">
        <v>606.65999999999997</v>
      </c>
      <c r="I512" s="189"/>
      <c r="J512" s="188">
        <f>ROUND(I512*H512,3)</f>
        <v>0</v>
      </c>
      <c r="K512" s="190"/>
      <c r="L512" s="35"/>
      <c r="M512" s="191" t="s">
        <v>1</v>
      </c>
      <c r="N512" s="192" t="s">
        <v>40</v>
      </c>
      <c r="O512" s="73"/>
      <c r="P512" s="193">
        <f>O512*H512</f>
        <v>0</v>
      </c>
      <c r="Q512" s="193">
        <v>0.0067400000000000003</v>
      </c>
      <c r="R512" s="193">
        <f>Q512*H512</f>
        <v>4.0888884000000001</v>
      </c>
      <c r="S512" s="193">
        <v>0</v>
      </c>
      <c r="T512" s="194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95" t="s">
        <v>240</v>
      </c>
      <c r="AT512" s="195" t="s">
        <v>175</v>
      </c>
      <c r="AU512" s="195" t="s">
        <v>151</v>
      </c>
      <c r="AY512" s="15" t="s">
        <v>173</v>
      </c>
      <c r="BE512" s="196">
        <f>IF(N512="základná",J512,0)</f>
        <v>0</v>
      </c>
      <c r="BF512" s="196">
        <f>IF(N512="znížená",J512,0)</f>
        <v>0</v>
      </c>
      <c r="BG512" s="196">
        <f>IF(N512="zákl. prenesená",J512,0)</f>
        <v>0</v>
      </c>
      <c r="BH512" s="196">
        <f>IF(N512="zníž. prenesená",J512,0)</f>
        <v>0</v>
      </c>
      <c r="BI512" s="196">
        <f>IF(N512="nulová",J512,0)</f>
        <v>0</v>
      </c>
      <c r="BJ512" s="15" t="s">
        <v>151</v>
      </c>
      <c r="BK512" s="197">
        <f>ROUND(I512*H512,3)</f>
        <v>0</v>
      </c>
      <c r="BL512" s="15" t="s">
        <v>240</v>
      </c>
      <c r="BM512" s="195" t="s">
        <v>1490</v>
      </c>
    </row>
    <row r="513" s="2" customFormat="1" ht="14.4" customHeight="1">
      <c r="A513" s="34"/>
      <c r="B513" s="148"/>
      <c r="C513" s="184" t="s">
        <v>1491</v>
      </c>
      <c r="D513" s="184" t="s">
        <v>175</v>
      </c>
      <c r="E513" s="185" t="s">
        <v>1492</v>
      </c>
      <c r="F513" s="186" t="s">
        <v>1493</v>
      </c>
      <c r="G513" s="187" t="s">
        <v>314</v>
      </c>
      <c r="H513" s="188">
        <v>40.439999999999998</v>
      </c>
      <c r="I513" s="189"/>
      <c r="J513" s="188">
        <f>ROUND(I513*H513,3)</f>
        <v>0</v>
      </c>
      <c r="K513" s="190"/>
      <c r="L513" s="35"/>
      <c r="M513" s="191" t="s">
        <v>1</v>
      </c>
      <c r="N513" s="192" t="s">
        <v>40</v>
      </c>
      <c r="O513" s="73"/>
      <c r="P513" s="193">
        <f>O513*H513</f>
        <v>0</v>
      </c>
      <c r="Q513" s="193">
        <v>0.00012999999999999999</v>
      </c>
      <c r="R513" s="193">
        <f>Q513*H513</f>
        <v>0.0052571999999999992</v>
      </c>
      <c r="S513" s="193">
        <v>0</v>
      </c>
      <c r="T513" s="194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5" t="s">
        <v>240</v>
      </c>
      <c r="AT513" s="195" t="s">
        <v>175</v>
      </c>
      <c r="AU513" s="195" t="s">
        <v>151</v>
      </c>
      <c r="AY513" s="15" t="s">
        <v>173</v>
      </c>
      <c r="BE513" s="196">
        <f>IF(N513="základná",J513,0)</f>
        <v>0</v>
      </c>
      <c r="BF513" s="196">
        <f>IF(N513="znížená",J513,0)</f>
        <v>0</v>
      </c>
      <c r="BG513" s="196">
        <f>IF(N513="zákl. prenesená",J513,0)</f>
        <v>0</v>
      </c>
      <c r="BH513" s="196">
        <f>IF(N513="zníž. prenesená",J513,0)</f>
        <v>0</v>
      </c>
      <c r="BI513" s="196">
        <f>IF(N513="nulová",J513,0)</f>
        <v>0</v>
      </c>
      <c r="BJ513" s="15" t="s">
        <v>151</v>
      </c>
      <c r="BK513" s="197">
        <f>ROUND(I513*H513,3)</f>
        <v>0</v>
      </c>
      <c r="BL513" s="15" t="s">
        <v>240</v>
      </c>
      <c r="BM513" s="195" t="s">
        <v>1494</v>
      </c>
    </row>
    <row r="514" s="2" customFormat="1" ht="14.4" customHeight="1">
      <c r="A514" s="34"/>
      <c r="B514" s="148"/>
      <c r="C514" s="184" t="s">
        <v>1495</v>
      </c>
      <c r="D514" s="184" t="s">
        <v>175</v>
      </c>
      <c r="E514" s="185" t="s">
        <v>1496</v>
      </c>
      <c r="F514" s="186" t="s">
        <v>1497</v>
      </c>
      <c r="G514" s="187" t="s">
        <v>314</v>
      </c>
      <c r="H514" s="188">
        <v>13.48</v>
      </c>
      <c r="I514" s="189"/>
      <c r="J514" s="188">
        <f>ROUND(I514*H514,3)</f>
        <v>0</v>
      </c>
      <c r="K514" s="190"/>
      <c r="L514" s="35"/>
      <c r="M514" s="191" t="s">
        <v>1</v>
      </c>
      <c r="N514" s="192" t="s">
        <v>40</v>
      </c>
      <c r="O514" s="73"/>
      <c r="P514" s="193">
        <f>O514*H514</f>
        <v>0</v>
      </c>
      <c r="Q514" s="193">
        <v>0.0015299999999999999</v>
      </c>
      <c r="R514" s="193">
        <f>Q514*H514</f>
        <v>0.020624399999999998</v>
      </c>
      <c r="S514" s="193">
        <v>0</v>
      </c>
      <c r="T514" s="194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95" t="s">
        <v>240</v>
      </c>
      <c r="AT514" s="195" t="s">
        <v>175</v>
      </c>
      <c r="AU514" s="195" t="s">
        <v>151</v>
      </c>
      <c r="AY514" s="15" t="s">
        <v>173</v>
      </c>
      <c r="BE514" s="196">
        <f>IF(N514="základná",J514,0)</f>
        <v>0</v>
      </c>
      <c r="BF514" s="196">
        <f>IF(N514="znížená",J514,0)</f>
        <v>0</v>
      </c>
      <c r="BG514" s="196">
        <f>IF(N514="zákl. prenesená",J514,0)</f>
        <v>0</v>
      </c>
      <c r="BH514" s="196">
        <f>IF(N514="zníž. prenesená",J514,0)</f>
        <v>0</v>
      </c>
      <c r="BI514" s="196">
        <f>IF(N514="nulová",J514,0)</f>
        <v>0</v>
      </c>
      <c r="BJ514" s="15" t="s">
        <v>151</v>
      </c>
      <c r="BK514" s="197">
        <f>ROUND(I514*H514,3)</f>
        <v>0</v>
      </c>
      <c r="BL514" s="15" t="s">
        <v>240</v>
      </c>
      <c r="BM514" s="195" t="s">
        <v>1498</v>
      </c>
    </row>
    <row r="515" s="2" customFormat="1" ht="14.4" customHeight="1">
      <c r="A515" s="34"/>
      <c r="B515" s="148"/>
      <c r="C515" s="184" t="s">
        <v>1499</v>
      </c>
      <c r="D515" s="184" t="s">
        <v>175</v>
      </c>
      <c r="E515" s="185" t="s">
        <v>1500</v>
      </c>
      <c r="F515" s="186" t="s">
        <v>1501</v>
      </c>
      <c r="G515" s="187" t="s">
        <v>314</v>
      </c>
      <c r="H515" s="188">
        <v>48.649999999999999</v>
      </c>
      <c r="I515" s="189"/>
      <c r="J515" s="188">
        <f>ROUND(I515*H515,3)</f>
        <v>0</v>
      </c>
      <c r="K515" s="190"/>
      <c r="L515" s="35"/>
      <c r="M515" s="191" t="s">
        <v>1</v>
      </c>
      <c r="N515" s="192" t="s">
        <v>40</v>
      </c>
      <c r="O515" s="73"/>
      <c r="P515" s="193">
        <f>O515*H515</f>
        <v>0</v>
      </c>
      <c r="Q515" s="193">
        <v>0.00281</v>
      </c>
      <c r="R515" s="193">
        <f>Q515*H515</f>
        <v>0.13670650000000001</v>
      </c>
      <c r="S515" s="193">
        <v>0</v>
      </c>
      <c r="T515" s="194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95" t="s">
        <v>240</v>
      </c>
      <c r="AT515" s="195" t="s">
        <v>175</v>
      </c>
      <c r="AU515" s="195" t="s">
        <v>151</v>
      </c>
      <c r="AY515" s="15" t="s">
        <v>173</v>
      </c>
      <c r="BE515" s="196">
        <f>IF(N515="základná",J515,0)</f>
        <v>0</v>
      </c>
      <c r="BF515" s="196">
        <f>IF(N515="znížená",J515,0)</f>
        <v>0</v>
      </c>
      <c r="BG515" s="196">
        <f>IF(N515="zákl. prenesená",J515,0)</f>
        <v>0</v>
      </c>
      <c r="BH515" s="196">
        <f>IF(N515="zníž. prenesená",J515,0)</f>
        <v>0</v>
      </c>
      <c r="BI515" s="196">
        <f>IF(N515="nulová",J515,0)</f>
        <v>0</v>
      </c>
      <c r="BJ515" s="15" t="s">
        <v>151</v>
      </c>
      <c r="BK515" s="197">
        <f>ROUND(I515*H515,3)</f>
        <v>0</v>
      </c>
      <c r="BL515" s="15" t="s">
        <v>240</v>
      </c>
      <c r="BM515" s="195" t="s">
        <v>1502</v>
      </c>
    </row>
    <row r="516" s="2" customFormat="1" ht="14.4" customHeight="1">
      <c r="A516" s="34"/>
      <c r="B516" s="148"/>
      <c r="C516" s="184" t="s">
        <v>1503</v>
      </c>
      <c r="D516" s="184" t="s">
        <v>175</v>
      </c>
      <c r="E516" s="185" t="s">
        <v>1504</v>
      </c>
      <c r="F516" s="186" t="s">
        <v>1505</v>
      </c>
      <c r="G516" s="187" t="s">
        <v>222</v>
      </c>
      <c r="H516" s="188">
        <v>2</v>
      </c>
      <c r="I516" s="189"/>
      <c r="J516" s="188">
        <f>ROUND(I516*H516,3)</f>
        <v>0</v>
      </c>
      <c r="K516" s="190"/>
      <c r="L516" s="35"/>
      <c r="M516" s="191" t="s">
        <v>1</v>
      </c>
      <c r="N516" s="192" t="s">
        <v>40</v>
      </c>
      <c r="O516" s="73"/>
      <c r="P516" s="193">
        <f>O516*H516</f>
        <v>0</v>
      </c>
      <c r="Q516" s="193">
        <v>0.00025000000000000001</v>
      </c>
      <c r="R516" s="193">
        <f>Q516*H516</f>
        <v>0.00050000000000000001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240</v>
      </c>
      <c r="AT516" s="195" t="s">
        <v>175</v>
      </c>
      <c r="AU516" s="195" t="s">
        <v>151</v>
      </c>
      <c r="AY516" s="15" t="s">
        <v>173</v>
      </c>
      <c r="BE516" s="196">
        <f>IF(N516="základná",J516,0)</f>
        <v>0</v>
      </c>
      <c r="BF516" s="196">
        <f>IF(N516="znížená",J516,0)</f>
        <v>0</v>
      </c>
      <c r="BG516" s="196">
        <f>IF(N516="zákl. prenesená",J516,0)</f>
        <v>0</v>
      </c>
      <c r="BH516" s="196">
        <f>IF(N516="zníž. prenesená",J516,0)</f>
        <v>0</v>
      </c>
      <c r="BI516" s="196">
        <f>IF(N516="nulová",J516,0)</f>
        <v>0</v>
      </c>
      <c r="BJ516" s="15" t="s">
        <v>151</v>
      </c>
      <c r="BK516" s="197">
        <f>ROUND(I516*H516,3)</f>
        <v>0</v>
      </c>
      <c r="BL516" s="15" t="s">
        <v>240</v>
      </c>
      <c r="BM516" s="195" t="s">
        <v>1506</v>
      </c>
    </row>
    <row r="517" s="2" customFormat="1" ht="14.4" customHeight="1">
      <c r="A517" s="34"/>
      <c r="B517" s="148"/>
      <c r="C517" s="184" t="s">
        <v>1507</v>
      </c>
      <c r="D517" s="184" t="s">
        <v>175</v>
      </c>
      <c r="E517" s="185" t="s">
        <v>1508</v>
      </c>
      <c r="F517" s="186" t="s">
        <v>1509</v>
      </c>
      <c r="G517" s="187" t="s">
        <v>222</v>
      </c>
      <c r="H517" s="188">
        <v>1</v>
      </c>
      <c r="I517" s="189"/>
      <c r="J517" s="188">
        <f>ROUND(I517*H517,3)</f>
        <v>0</v>
      </c>
      <c r="K517" s="190"/>
      <c r="L517" s="35"/>
      <c r="M517" s="191" t="s">
        <v>1</v>
      </c>
      <c r="N517" s="192" t="s">
        <v>40</v>
      </c>
      <c r="O517" s="73"/>
      <c r="P517" s="193">
        <f>O517*H517</f>
        <v>0</v>
      </c>
      <c r="Q517" s="193">
        <v>0.00038999999999999999</v>
      </c>
      <c r="R517" s="193">
        <f>Q517*H517</f>
        <v>0.00038999999999999999</v>
      </c>
      <c r="S517" s="193">
        <v>0</v>
      </c>
      <c r="T517" s="194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95" t="s">
        <v>240</v>
      </c>
      <c r="AT517" s="195" t="s">
        <v>175</v>
      </c>
      <c r="AU517" s="195" t="s">
        <v>151</v>
      </c>
      <c r="AY517" s="15" t="s">
        <v>173</v>
      </c>
      <c r="BE517" s="196">
        <f>IF(N517="základná",J517,0)</f>
        <v>0</v>
      </c>
      <c r="BF517" s="196">
        <f>IF(N517="znížená",J517,0)</f>
        <v>0</v>
      </c>
      <c r="BG517" s="196">
        <f>IF(N517="zákl. prenesená",J517,0)</f>
        <v>0</v>
      </c>
      <c r="BH517" s="196">
        <f>IF(N517="zníž. prenesená",J517,0)</f>
        <v>0</v>
      </c>
      <c r="BI517" s="196">
        <f>IF(N517="nulová",J517,0)</f>
        <v>0</v>
      </c>
      <c r="BJ517" s="15" t="s">
        <v>151</v>
      </c>
      <c r="BK517" s="197">
        <f>ROUND(I517*H517,3)</f>
        <v>0</v>
      </c>
      <c r="BL517" s="15" t="s">
        <v>240</v>
      </c>
      <c r="BM517" s="195" t="s">
        <v>1510</v>
      </c>
    </row>
    <row r="518" s="2" customFormat="1" ht="14.4" customHeight="1">
      <c r="A518" s="34"/>
      <c r="B518" s="148"/>
      <c r="C518" s="184" t="s">
        <v>1511</v>
      </c>
      <c r="D518" s="184" t="s">
        <v>175</v>
      </c>
      <c r="E518" s="185" t="s">
        <v>1512</v>
      </c>
      <c r="F518" s="186" t="s">
        <v>1513</v>
      </c>
      <c r="G518" s="187" t="s">
        <v>314</v>
      </c>
      <c r="H518" s="188">
        <v>97.260000000000005</v>
      </c>
      <c r="I518" s="189"/>
      <c r="J518" s="188">
        <f>ROUND(I518*H518,3)</f>
        <v>0</v>
      </c>
      <c r="K518" s="190"/>
      <c r="L518" s="35"/>
      <c r="M518" s="191" t="s">
        <v>1</v>
      </c>
      <c r="N518" s="192" t="s">
        <v>40</v>
      </c>
      <c r="O518" s="73"/>
      <c r="P518" s="193">
        <f>O518*H518</f>
        <v>0</v>
      </c>
      <c r="Q518" s="193">
        <v>0.0014</v>
      </c>
      <c r="R518" s="193">
        <f>Q518*H518</f>
        <v>0.13616400000000001</v>
      </c>
      <c r="S518" s="193">
        <v>0</v>
      </c>
      <c r="T518" s="194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95" t="s">
        <v>240</v>
      </c>
      <c r="AT518" s="195" t="s">
        <v>175</v>
      </c>
      <c r="AU518" s="195" t="s">
        <v>151</v>
      </c>
      <c r="AY518" s="15" t="s">
        <v>173</v>
      </c>
      <c r="BE518" s="196">
        <f>IF(N518="základná",J518,0)</f>
        <v>0</v>
      </c>
      <c r="BF518" s="196">
        <f>IF(N518="znížená",J518,0)</f>
        <v>0</v>
      </c>
      <c r="BG518" s="196">
        <f>IF(N518="zákl. prenesená",J518,0)</f>
        <v>0</v>
      </c>
      <c r="BH518" s="196">
        <f>IF(N518="zníž. prenesená",J518,0)</f>
        <v>0</v>
      </c>
      <c r="BI518" s="196">
        <f>IF(N518="nulová",J518,0)</f>
        <v>0</v>
      </c>
      <c r="BJ518" s="15" t="s">
        <v>151</v>
      </c>
      <c r="BK518" s="197">
        <f>ROUND(I518*H518,3)</f>
        <v>0</v>
      </c>
      <c r="BL518" s="15" t="s">
        <v>240</v>
      </c>
      <c r="BM518" s="195" t="s">
        <v>1514</v>
      </c>
    </row>
    <row r="519" s="2" customFormat="1" ht="14.4" customHeight="1">
      <c r="A519" s="34"/>
      <c r="B519" s="148"/>
      <c r="C519" s="184" t="s">
        <v>1515</v>
      </c>
      <c r="D519" s="184" t="s">
        <v>175</v>
      </c>
      <c r="E519" s="185" t="s">
        <v>1516</v>
      </c>
      <c r="F519" s="186" t="s">
        <v>1517</v>
      </c>
      <c r="G519" s="187" t="s">
        <v>314</v>
      </c>
      <c r="H519" s="188">
        <v>28</v>
      </c>
      <c r="I519" s="189"/>
      <c r="J519" s="188">
        <f>ROUND(I519*H519,3)</f>
        <v>0</v>
      </c>
      <c r="K519" s="190"/>
      <c r="L519" s="35"/>
      <c r="M519" s="191" t="s">
        <v>1</v>
      </c>
      <c r="N519" s="192" t="s">
        <v>40</v>
      </c>
      <c r="O519" s="73"/>
      <c r="P519" s="193">
        <f>O519*H519</f>
        <v>0</v>
      </c>
      <c r="Q519" s="193">
        <v>0.0018450000000000001</v>
      </c>
      <c r="R519" s="193">
        <f>Q519*H519</f>
        <v>0.051660000000000005</v>
      </c>
      <c r="S519" s="193">
        <v>0</v>
      </c>
      <c r="T519" s="194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5" t="s">
        <v>240</v>
      </c>
      <c r="AT519" s="195" t="s">
        <v>175</v>
      </c>
      <c r="AU519" s="195" t="s">
        <v>151</v>
      </c>
      <c r="AY519" s="15" t="s">
        <v>173</v>
      </c>
      <c r="BE519" s="196">
        <f>IF(N519="základná",J519,0)</f>
        <v>0</v>
      </c>
      <c r="BF519" s="196">
        <f>IF(N519="znížená",J519,0)</f>
        <v>0</v>
      </c>
      <c r="BG519" s="196">
        <f>IF(N519="zákl. prenesená",J519,0)</f>
        <v>0</v>
      </c>
      <c r="BH519" s="196">
        <f>IF(N519="zníž. prenesená",J519,0)</f>
        <v>0</v>
      </c>
      <c r="BI519" s="196">
        <f>IF(N519="nulová",J519,0)</f>
        <v>0</v>
      </c>
      <c r="BJ519" s="15" t="s">
        <v>151</v>
      </c>
      <c r="BK519" s="197">
        <f>ROUND(I519*H519,3)</f>
        <v>0</v>
      </c>
      <c r="BL519" s="15" t="s">
        <v>240</v>
      </c>
      <c r="BM519" s="195" t="s">
        <v>1518</v>
      </c>
    </row>
    <row r="520" s="2" customFormat="1" ht="14.4" customHeight="1">
      <c r="A520" s="34"/>
      <c r="B520" s="148"/>
      <c r="C520" s="184" t="s">
        <v>1519</v>
      </c>
      <c r="D520" s="184" t="s">
        <v>175</v>
      </c>
      <c r="E520" s="185" t="s">
        <v>1520</v>
      </c>
      <c r="F520" s="186" t="s">
        <v>1521</v>
      </c>
      <c r="G520" s="187" t="s">
        <v>222</v>
      </c>
      <c r="H520" s="188">
        <v>8</v>
      </c>
      <c r="I520" s="189"/>
      <c r="J520" s="188">
        <f>ROUND(I520*H520,3)</f>
        <v>0</v>
      </c>
      <c r="K520" s="190"/>
      <c r="L520" s="35"/>
      <c r="M520" s="191" t="s">
        <v>1</v>
      </c>
      <c r="N520" s="192" t="s">
        <v>40</v>
      </c>
      <c r="O520" s="73"/>
      <c r="P520" s="193">
        <f>O520*H520</f>
        <v>0</v>
      </c>
      <c r="Q520" s="193">
        <v>0.000435</v>
      </c>
      <c r="R520" s="193">
        <f>Q520*H520</f>
        <v>0.00348</v>
      </c>
      <c r="S520" s="193">
        <v>0</v>
      </c>
      <c r="T520" s="194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195" t="s">
        <v>240</v>
      </c>
      <c r="AT520" s="195" t="s">
        <v>175</v>
      </c>
      <c r="AU520" s="195" t="s">
        <v>151</v>
      </c>
      <c r="AY520" s="15" t="s">
        <v>173</v>
      </c>
      <c r="BE520" s="196">
        <f>IF(N520="základná",J520,0)</f>
        <v>0</v>
      </c>
      <c r="BF520" s="196">
        <f>IF(N520="znížená",J520,0)</f>
        <v>0</v>
      </c>
      <c r="BG520" s="196">
        <f>IF(N520="zákl. prenesená",J520,0)</f>
        <v>0</v>
      </c>
      <c r="BH520" s="196">
        <f>IF(N520="zníž. prenesená",J520,0)</f>
        <v>0</v>
      </c>
      <c r="BI520" s="196">
        <f>IF(N520="nulová",J520,0)</f>
        <v>0</v>
      </c>
      <c r="BJ520" s="15" t="s">
        <v>151</v>
      </c>
      <c r="BK520" s="197">
        <f>ROUND(I520*H520,3)</f>
        <v>0</v>
      </c>
      <c r="BL520" s="15" t="s">
        <v>240</v>
      </c>
      <c r="BM520" s="195" t="s">
        <v>1522</v>
      </c>
    </row>
    <row r="521" s="2" customFormat="1" ht="14.4" customHeight="1">
      <c r="A521" s="34"/>
      <c r="B521" s="148"/>
      <c r="C521" s="184" t="s">
        <v>1523</v>
      </c>
      <c r="D521" s="184" t="s">
        <v>175</v>
      </c>
      <c r="E521" s="185" t="s">
        <v>1524</v>
      </c>
      <c r="F521" s="186" t="s">
        <v>1525</v>
      </c>
      <c r="G521" s="187" t="s">
        <v>222</v>
      </c>
      <c r="H521" s="188">
        <v>8</v>
      </c>
      <c r="I521" s="189"/>
      <c r="J521" s="188">
        <f>ROUND(I521*H521,3)</f>
        <v>0</v>
      </c>
      <c r="K521" s="190"/>
      <c r="L521" s="35"/>
      <c r="M521" s="191" t="s">
        <v>1</v>
      </c>
      <c r="N521" s="192" t="s">
        <v>40</v>
      </c>
      <c r="O521" s="73"/>
      <c r="P521" s="193">
        <f>O521*H521</f>
        <v>0</v>
      </c>
      <c r="Q521" s="193">
        <v>0.000435</v>
      </c>
      <c r="R521" s="193">
        <f>Q521*H521</f>
        <v>0.00348</v>
      </c>
      <c r="S521" s="193">
        <v>0</v>
      </c>
      <c r="T521" s="194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195" t="s">
        <v>240</v>
      </c>
      <c r="AT521" s="195" t="s">
        <v>175</v>
      </c>
      <c r="AU521" s="195" t="s">
        <v>151</v>
      </c>
      <c r="AY521" s="15" t="s">
        <v>173</v>
      </c>
      <c r="BE521" s="196">
        <f>IF(N521="základná",J521,0)</f>
        <v>0</v>
      </c>
      <c r="BF521" s="196">
        <f>IF(N521="znížená",J521,0)</f>
        <v>0</v>
      </c>
      <c r="BG521" s="196">
        <f>IF(N521="zákl. prenesená",J521,0)</f>
        <v>0</v>
      </c>
      <c r="BH521" s="196">
        <f>IF(N521="zníž. prenesená",J521,0)</f>
        <v>0</v>
      </c>
      <c r="BI521" s="196">
        <f>IF(N521="nulová",J521,0)</f>
        <v>0</v>
      </c>
      <c r="BJ521" s="15" t="s">
        <v>151</v>
      </c>
      <c r="BK521" s="197">
        <f>ROUND(I521*H521,3)</f>
        <v>0</v>
      </c>
      <c r="BL521" s="15" t="s">
        <v>240</v>
      </c>
      <c r="BM521" s="195" t="s">
        <v>1526</v>
      </c>
    </row>
    <row r="522" s="2" customFormat="1" ht="24.15" customHeight="1">
      <c r="A522" s="34"/>
      <c r="B522" s="148"/>
      <c r="C522" s="184" t="s">
        <v>1527</v>
      </c>
      <c r="D522" s="184" t="s">
        <v>175</v>
      </c>
      <c r="E522" s="185" t="s">
        <v>1528</v>
      </c>
      <c r="F522" s="186" t="s">
        <v>1529</v>
      </c>
      <c r="G522" s="187" t="s">
        <v>222</v>
      </c>
      <c r="H522" s="188">
        <v>8</v>
      </c>
      <c r="I522" s="189"/>
      <c r="J522" s="188">
        <f>ROUND(I522*H522,3)</f>
        <v>0</v>
      </c>
      <c r="K522" s="190"/>
      <c r="L522" s="35"/>
      <c r="M522" s="191" t="s">
        <v>1</v>
      </c>
      <c r="N522" s="192" t="s">
        <v>40</v>
      </c>
      <c r="O522" s="73"/>
      <c r="P522" s="193">
        <f>O522*H522</f>
        <v>0</v>
      </c>
      <c r="Q522" s="193">
        <v>0.00040000000000000002</v>
      </c>
      <c r="R522" s="193">
        <f>Q522*H522</f>
        <v>0.0032000000000000002</v>
      </c>
      <c r="S522" s="193">
        <v>0</v>
      </c>
      <c r="T522" s="194">
        <f>S522*H522</f>
        <v>0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5" t="s">
        <v>240</v>
      </c>
      <c r="AT522" s="195" t="s">
        <v>175</v>
      </c>
      <c r="AU522" s="195" t="s">
        <v>151</v>
      </c>
      <c r="AY522" s="15" t="s">
        <v>173</v>
      </c>
      <c r="BE522" s="196">
        <f>IF(N522="základná",J522,0)</f>
        <v>0</v>
      </c>
      <c r="BF522" s="196">
        <f>IF(N522="znížená",J522,0)</f>
        <v>0</v>
      </c>
      <c r="BG522" s="196">
        <f>IF(N522="zákl. prenesená",J522,0)</f>
        <v>0</v>
      </c>
      <c r="BH522" s="196">
        <f>IF(N522="zníž. prenesená",J522,0)</f>
        <v>0</v>
      </c>
      <c r="BI522" s="196">
        <f>IF(N522="nulová",J522,0)</f>
        <v>0</v>
      </c>
      <c r="BJ522" s="15" t="s">
        <v>151</v>
      </c>
      <c r="BK522" s="197">
        <f>ROUND(I522*H522,3)</f>
        <v>0</v>
      </c>
      <c r="BL522" s="15" t="s">
        <v>240</v>
      </c>
      <c r="BM522" s="195" t="s">
        <v>1530</v>
      </c>
    </row>
    <row r="523" s="2" customFormat="1" ht="24.15" customHeight="1">
      <c r="A523" s="34"/>
      <c r="B523" s="148"/>
      <c r="C523" s="184" t="s">
        <v>1531</v>
      </c>
      <c r="D523" s="184" t="s">
        <v>175</v>
      </c>
      <c r="E523" s="185" t="s">
        <v>1532</v>
      </c>
      <c r="F523" s="186" t="s">
        <v>1533</v>
      </c>
      <c r="G523" s="187" t="s">
        <v>314</v>
      </c>
      <c r="H523" s="188">
        <v>60.68</v>
      </c>
      <c r="I523" s="189"/>
      <c r="J523" s="188">
        <f>ROUND(I523*H523,3)</f>
        <v>0</v>
      </c>
      <c r="K523" s="190"/>
      <c r="L523" s="35"/>
      <c r="M523" s="191" t="s">
        <v>1</v>
      </c>
      <c r="N523" s="192" t="s">
        <v>40</v>
      </c>
      <c r="O523" s="73"/>
      <c r="P523" s="193">
        <f>O523*H523</f>
        <v>0</v>
      </c>
      <c r="Q523" s="193">
        <v>0.0010579999999999999</v>
      </c>
      <c r="R523" s="193">
        <f>Q523*H523</f>
        <v>0.064199439999999997</v>
      </c>
      <c r="S523" s="193">
        <v>0</v>
      </c>
      <c r="T523" s="194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95" t="s">
        <v>240</v>
      </c>
      <c r="AT523" s="195" t="s">
        <v>175</v>
      </c>
      <c r="AU523" s="195" t="s">
        <v>151</v>
      </c>
      <c r="AY523" s="15" t="s">
        <v>173</v>
      </c>
      <c r="BE523" s="196">
        <f>IF(N523="základná",J523,0)</f>
        <v>0</v>
      </c>
      <c r="BF523" s="196">
        <f>IF(N523="znížená",J523,0)</f>
        <v>0</v>
      </c>
      <c r="BG523" s="196">
        <f>IF(N523="zákl. prenesená",J523,0)</f>
        <v>0</v>
      </c>
      <c r="BH523" s="196">
        <f>IF(N523="zníž. prenesená",J523,0)</f>
        <v>0</v>
      </c>
      <c r="BI523" s="196">
        <f>IF(N523="nulová",J523,0)</f>
        <v>0</v>
      </c>
      <c r="BJ523" s="15" t="s">
        <v>151</v>
      </c>
      <c r="BK523" s="197">
        <f>ROUND(I523*H523,3)</f>
        <v>0</v>
      </c>
      <c r="BL523" s="15" t="s">
        <v>240</v>
      </c>
      <c r="BM523" s="195" t="s">
        <v>1534</v>
      </c>
    </row>
    <row r="524" s="2" customFormat="1" ht="14.4" customHeight="1">
      <c r="A524" s="34"/>
      <c r="B524" s="148"/>
      <c r="C524" s="184" t="s">
        <v>1535</v>
      </c>
      <c r="D524" s="184" t="s">
        <v>175</v>
      </c>
      <c r="E524" s="185" t="s">
        <v>1536</v>
      </c>
      <c r="F524" s="186" t="s">
        <v>1537</v>
      </c>
      <c r="G524" s="187" t="s">
        <v>222</v>
      </c>
      <c r="H524" s="188">
        <v>6</v>
      </c>
      <c r="I524" s="189"/>
      <c r="J524" s="188">
        <f>ROUND(I524*H524,3)</f>
        <v>0</v>
      </c>
      <c r="K524" s="190"/>
      <c r="L524" s="35"/>
      <c r="M524" s="191" t="s">
        <v>1</v>
      </c>
      <c r="N524" s="192" t="s">
        <v>40</v>
      </c>
      <c r="O524" s="73"/>
      <c r="P524" s="193">
        <f>O524*H524</f>
        <v>0</v>
      </c>
      <c r="Q524" s="193">
        <v>5.0000000000000002E-05</v>
      </c>
      <c r="R524" s="193">
        <f>Q524*H524</f>
        <v>0.00030000000000000003</v>
      </c>
      <c r="S524" s="193">
        <v>0</v>
      </c>
      <c r="T524" s="194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95" t="s">
        <v>240</v>
      </c>
      <c r="AT524" s="195" t="s">
        <v>175</v>
      </c>
      <c r="AU524" s="195" t="s">
        <v>151</v>
      </c>
      <c r="AY524" s="15" t="s">
        <v>173</v>
      </c>
      <c r="BE524" s="196">
        <f>IF(N524="základná",J524,0)</f>
        <v>0</v>
      </c>
      <c r="BF524" s="196">
        <f>IF(N524="znížená",J524,0)</f>
        <v>0</v>
      </c>
      <c r="BG524" s="196">
        <f>IF(N524="zákl. prenesená",J524,0)</f>
        <v>0</v>
      </c>
      <c r="BH524" s="196">
        <f>IF(N524="zníž. prenesená",J524,0)</f>
        <v>0</v>
      </c>
      <c r="BI524" s="196">
        <f>IF(N524="nulová",J524,0)</f>
        <v>0</v>
      </c>
      <c r="BJ524" s="15" t="s">
        <v>151</v>
      </c>
      <c r="BK524" s="197">
        <f>ROUND(I524*H524,3)</f>
        <v>0</v>
      </c>
      <c r="BL524" s="15" t="s">
        <v>240</v>
      </c>
      <c r="BM524" s="195" t="s">
        <v>1538</v>
      </c>
    </row>
    <row r="525" s="2" customFormat="1" ht="24.15" customHeight="1">
      <c r="A525" s="34"/>
      <c r="B525" s="148"/>
      <c r="C525" s="184" t="s">
        <v>1539</v>
      </c>
      <c r="D525" s="184" t="s">
        <v>175</v>
      </c>
      <c r="E525" s="185" t="s">
        <v>1540</v>
      </c>
      <c r="F525" s="186" t="s">
        <v>1541</v>
      </c>
      <c r="G525" s="187" t="s">
        <v>222</v>
      </c>
      <c r="H525" s="188">
        <v>8</v>
      </c>
      <c r="I525" s="189"/>
      <c r="J525" s="188">
        <f>ROUND(I525*H525,3)</f>
        <v>0</v>
      </c>
      <c r="K525" s="190"/>
      <c r="L525" s="35"/>
      <c r="M525" s="191" t="s">
        <v>1</v>
      </c>
      <c r="N525" s="192" t="s">
        <v>40</v>
      </c>
      <c r="O525" s="73"/>
      <c r="P525" s="193">
        <f>O525*H525</f>
        <v>0</v>
      </c>
      <c r="Q525" s="193">
        <v>0.00025000000000000001</v>
      </c>
      <c r="R525" s="193">
        <f>Q525*H525</f>
        <v>0.002</v>
      </c>
      <c r="S525" s="193">
        <v>0</v>
      </c>
      <c r="T525" s="194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240</v>
      </c>
      <c r="AT525" s="195" t="s">
        <v>175</v>
      </c>
      <c r="AU525" s="195" t="s">
        <v>151</v>
      </c>
      <c r="AY525" s="15" t="s">
        <v>173</v>
      </c>
      <c r="BE525" s="196">
        <f>IF(N525="základná",J525,0)</f>
        <v>0</v>
      </c>
      <c r="BF525" s="196">
        <f>IF(N525="znížená",J525,0)</f>
        <v>0</v>
      </c>
      <c r="BG525" s="196">
        <f>IF(N525="zákl. prenesená",J525,0)</f>
        <v>0</v>
      </c>
      <c r="BH525" s="196">
        <f>IF(N525="zníž. prenesená",J525,0)</f>
        <v>0</v>
      </c>
      <c r="BI525" s="196">
        <f>IF(N525="nulová",J525,0)</f>
        <v>0</v>
      </c>
      <c r="BJ525" s="15" t="s">
        <v>151</v>
      </c>
      <c r="BK525" s="197">
        <f>ROUND(I525*H525,3)</f>
        <v>0</v>
      </c>
      <c r="BL525" s="15" t="s">
        <v>240</v>
      </c>
      <c r="BM525" s="195" t="s">
        <v>1542</v>
      </c>
    </row>
    <row r="526" s="2" customFormat="1" ht="24.15" customHeight="1">
      <c r="A526" s="34"/>
      <c r="B526" s="148"/>
      <c r="C526" s="184" t="s">
        <v>1543</v>
      </c>
      <c r="D526" s="184" t="s">
        <v>175</v>
      </c>
      <c r="E526" s="185" t="s">
        <v>1544</v>
      </c>
      <c r="F526" s="186" t="s">
        <v>1545</v>
      </c>
      <c r="G526" s="187" t="s">
        <v>368</v>
      </c>
      <c r="H526" s="189"/>
      <c r="I526" s="189"/>
      <c r="J526" s="188">
        <f>ROUND(I526*H526,3)</f>
        <v>0</v>
      </c>
      <c r="K526" s="190"/>
      <c r="L526" s="35"/>
      <c r="M526" s="191" t="s">
        <v>1</v>
      </c>
      <c r="N526" s="192" t="s">
        <v>40</v>
      </c>
      <c r="O526" s="73"/>
      <c r="P526" s="193">
        <f>O526*H526</f>
        <v>0</v>
      </c>
      <c r="Q526" s="193">
        <v>0</v>
      </c>
      <c r="R526" s="193">
        <f>Q526*H526</f>
        <v>0</v>
      </c>
      <c r="S526" s="193">
        <v>0</v>
      </c>
      <c r="T526" s="194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95" t="s">
        <v>240</v>
      </c>
      <c r="AT526" s="195" t="s">
        <v>175</v>
      </c>
      <c r="AU526" s="195" t="s">
        <v>151</v>
      </c>
      <c r="AY526" s="15" t="s">
        <v>173</v>
      </c>
      <c r="BE526" s="196">
        <f>IF(N526="základná",J526,0)</f>
        <v>0</v>
      </c>
      <c r="BF526" s="196">
        <f>IF(N526="znížená",J526,0)</f>
        <v>0</v>
      </c>
      <c r="BG526" s="196">
        <f>IF(N526="zákl. prenesená",J526,0)</f>
        <v>0</v>
      </c>
      <c r="BH526" s="196">
        <f>IF(N526="zníž. prenesená",J526,0)</f>
        <v>0</v>
      </c>
      <c r="BI526" s="196">
        <f>IF(N526="nulová",J526,0)</f>
        <v>0</v>
      </c>
      <c r="BJ526" s="15" t="s">
        <v>151</v>
      </c>
      <c r="BK526" s="197">
        <f>ROUND(I526*H526,3)</f>
        <v>0</v>
      </c>
      <c r="BL526" s="15" t="s">
        <v>240</v>
      </c>
      <c r="BM526" s="195" t="s">
        <v>1546</v>
      </c>
    </row>
    <row r="527" s="12" customFormat="1" ht="22.8" customHeight="1">
      <c r="A527" s="12"/>
      <c r="B527" s="171"/>
      <c r="C527" s="12"/>
      <c r="D527" s="172" t="s">
        <v>73</v>
      </c>
      <c r="E527" s="182" t="s">
        <v>1547</v>
      </c>
      <c r="F527" s="182" t="s">
        <v>1548</v>
      </c>
      <c r="G527" s="12"/>
      <c r="H527" s="12"/>
      <c r="I527" s="174"/>
      <c r="J527" s="183">
        <f>BK527</f>
        <v>0</v>
      </c>
      <c r="K527" s="12"/>
      <c r="L527" s="171"/>
      <c r="M527" s="176"/>
      <c r="N527" s="177"/>
      <c r="O527" s="177"/>
      <c r="P527" s="178">
        <f>P528</f>
        <v>0</v>
      </c>
      <c r="Q527" s="177"/>
      <c r="R527" s="178">
        <f>R528</f>
        <v>0.130794804012</v>
      </c>
      <c r="S527" s="177"/>
      <c r="T527" s="179">
        <f>T528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172" t="s">
        <v>151</v>
      </c>
      <c r="AT527" s="180" t="s">
        <v>73</v>
      </c>
      <c r="AU527" s="180" t="s">
        <v>82</v>
      </c>
      <c r="AY527" s="172" t="s">
        <v>173</v>
      </c>
      <c r="BK527" s="181">
        <f>BK528</f>
        <v>0</v>
      </c>
    </row>
    <row r="528" s="2" customFormat="1" ht="14.4" customHeight="1">
      <c r="A528" s="34"/>
      <c r="B528" s="148"/>
      <c r="C528" s="184" t="s">
        <v>1549</v>
      </c>
      <c r="D528" s="184" t="s">
        <v>175</v>
      </c>
      <c r="E528" s="185" t="s">
        <v>1550</v>
      </c>
      <c r="F528" s="186" t="s">
        <v>1551</v>
      </c>
      <c r="G528" s="187" t="s">
        <v>200</v>
      </c>
      <c r="H528" s="188">
        <v>606.65999999999997</v>
      </c>
      <c r="I528" s="189"/>
      <c r="J528" s="188">
        <f>ROUND(I528*H528,3)</f>
        <v>0</v>
      </c>
      <c r="K528" s="190"/>
      <c r="L528" s="35"/>
      <c r="M528" s="191" t="s">
        <v>1</v>
      </c>
      <c r="N528" s="192" t="s">
        <v>40</v>
      </c>
      <c r="O528" s="73"/>
      <c r="P528" s="193">
        <f>O528*H528</f>
        <v>0</v>
      </c>
      <c r="Q528" s="193">
        <v>0.00021559819999999999</v>
      </c>
      <c r="R528" s="193">
        <f>Q528*H528</f>
        <v>0.130794804012</v>
      </c>
      <c r="S528" s="193">
        <v>0</v>
      </c>
      <c r="T528" s="194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5" t="s">
        <v>240</v>
      </c>
      <c r="AT528" s="195" t="s">
        <v>175</v>
      </c>
      <c r="AU528" s="195" t="s">
        <v>151</v>
      </c>
      <c r="AY528" s="15" t="s">
        <v>173</v>
      </c>
      <c r="BE528" s="196">
        <f>IF(N528="základná",J528,0)</f>
        <v>0</v>
      </c>
      <c r="BF528" s="196">
        <f>IF(N528="znížená",J528,0)</f>
        <v>0</v>
      </c>
      <c r="BG528" s="196">
        <f>IF(N528="zákl. prenesená",J528,0)</f>
        <v>0</v>
      </c>
      <c r="BH528" s="196">
        <f>IF(N528="zníž. prenesená",J528,0)</f>
        <v>0</v>
      </c>
      <c r="BI528" s="196">
        <f>IF(N528="nulová",J528,0)</f>
        <v>0</v>
      </c>
      <c r="BJ528" s="15" t="s">
        <v>151</v>
      </c>
      <c r="BK528" s="197">
        <f>ROUND(I528*H528,3)</f>
        <v>0</v>
      </c>
      <c r="BL528" s="15" t="s">
        <v>240</v>
      </c>
      <c r="BM528" s="195" t="s">
        <v>1552</v>
      </c>
    </row>
    <row r="529" s="12" customFormat="1" ht="22.8" customHeight="1">
      <c r="A529" s="12"/>
      <c r="B529" s="171"/>
      <c r="C529" s="12"/>
      <c r="D529" s="172" t="s">
        <v>73</v>
      </c>
      <c r="E529" s="182" t="s">
        <v>1553</v>
      </c>
      <c r="F529" s="182" t="s">
        <v>1554</v>
      </c>
      <c r="G529" s="12"/>
      <c r="H529" s="12"/>
      <c r="I529" s="174"/>
      <c r="J529" s="183">
        <f>BK529</f>
        <v>0</v>
      </c>
      <c r="K529" s="12"/>
      <c r="L529" s="171"/>
      <c r="M529" s="176"/>
      <c r="N529" s="177"/>
      <c r="O529" s="177"/>
      <c r="P529" s="178">
        <f>SUM(P530:P543)</f>
        <v>0</v>
      </c>
      <c r="Q529" s="177"/>
      <c r="R529" s="178">
        <f>SUM(R530:R543)</f>
        <v>0.71477265359999997</v>
      </c>
      <c r="S529" s="177"/>
      <c r="T529" s="179">
        <f>SUM(T530:T543)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172" t="s">
        <v>151</v>
      </c>
      <c r="AT529" s="180" t="s">
        <v>73</v>
      </c>
      <c r="AU529" s="180" t="s">
        <v>82</v>
      </c>
      <c r="AY529" s="172" t="s">
        <v>173</v>
      </c>
      <c r="BK529" s="181">
        <f>SUM(BK530:BK543)</f>
        <v>0</v>
      </c>
    </row>
    <row r="530" s="2" customFormat="1" ht="24.15" customHeight="1">
      <c r="A530" s="34"/>
      <c r="B530" s="148"/>
      <c r="C530" s="184" t="s">
        <v>1555</v>
      </c>
      <c r="D530" s="184" t="s">
        <v>175</v>
      </c>
      <c r="E530" s="185" t="s">
        <v>1556</v>
      </c>
      <c r="F530" s="186" t="s">
        <v>1557</v>
      </c>
      <c r="G530" s="187" t="s">
        <v>222</v>
      </c>
      <c r="H530" s="188">
        <v>18</v>
      </c>
      <c r="I530" s="189"/>
      <c r="J530" s="188">
        <f>ROUND(I530*H530,3)</f>
        <v>0</v>
      </c>
      <c r="K530" s="190"/>
      <c r="L530" s="35"/>
      <c r="M530" s="191" t="s">
        <v>1</v>
      </c>
      <c r="N530" s="192" t="s">
        <v>40</v>
      </c>
      <c r="O530" s="73"/>
      <c r="P530" s="193">
        <f>O530*H530</f>
        <v>0</v>
      </c>
      <c r="Q530" s="193">
        <v>0</v>
      </c>
      <c r="R530" s="193">
        <f>Q530*H530</f>
        <v>0</v>
      </c>
      <c r="S530" s="193">
        <v>0</v>
      </c>
      <c r="T530" s="194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5" t="s">
        <v>240</v>
      </c>
      <c r="AT530" s="195" t="s">
        <v>175</v>
      </c>
      <c r="AU530" s="195" t="s">
        <v>151</v>
      </c>
      <c r="AY530" s="15" t="s">
        <v>173</v>
      </c>
      <c r="BE530" s="196">
        <f>IF(N530="základná",J530,0)</f>
        <v>0</v>
      </c>
      <c r="BF530" s="196">
        <f>IF(N530="znížená",J530,0)</f>
        <v>0</v>
      </c>
      <c r="BG530" s="196">
        <f>IF(N530="zákl. prenesená",J530,0)</f>
        <v>0</v>
      </c>
      <c r="BH530" s="196">
        <f>IF(N530="zníž. prenesená",J530,0)</f>
        <v>0</v>
      </c>
      <c r="BI530" s="196">
        <f>IF(N530="nulová",J530,0)</f>
        <v>0</v>
      </c>
      <c r="BJ530" s="15" t="s">
        <v>151</v>
      </c>
      <c r="BK530" s="197">
        <f>ROUND(I530*H530,3)</f>
        <v>0</v>
      </c>
      <c r="BL530" s="15" t="s">
        <v>240</v>
      </c>
      <c r="BM530" s="195" t="s">
        <v>1558</v>
      </c>
    </row>
    <row r="531" s="2" customFormat="1" ht="24.15" customHeight="1">
      <c r="A531" s="34"/>
      <c r="B531" s="148"/>
      <c r="C531" s="198" t="s">
        <v>1559</v>
      </c>
      <c r="D531" s="198" t="s">
        <v>197</v>
      </c>
      <c r="E531" s="199" t="s">
        <v>1560</v>
      </c>
      <c r="F531" s="200" t="s">
        <v>1561</v>
      </c>
      <c r="G531" s="201" t="s">
        <v>222</v>
      </c>
      <c r="H531" s="202">
        <v>18</v>
      </c>
      <c r="I531" s="203"/>
      <c r="J531" s="202">
        <f>ROUND(I531*H531,3)</f>
        <v>0</v>
      </c>
      <c r="K531" s="204"/>
      <c r="L531" s="205"/>
      <c r="M531" s="206" t="s">
        <v>1</v>
      </c>
      <c r="N531" s="207" t="s">
        <v>40</v>
      </c>
      <c r="O531" s="73"/>
      <c r="P531" s="193">
        <f>O531*H531</f>
        <v>0</v>
      </c>
      <c r="Q531" s="193">
        <v>0.017999999999999999</v>
      </c>
      <c r="R531" s="193">
        <f>Q531*H531</f>
        <v>0.32399999999999995</v>
      </c>
      <c r="S531" s="193">
        <v>0</v>
      </c>
      <c r="T531" s="194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5" t="s">
        <v>307</v>
      </c>
      <c r="AT531" s="195" t="s">
        <v>197</v>
      </c>
      <c r="AU531" s="195" t="s">
        <v>151</v>
      </c>
      <c r="AY531" s="15" t="s">
        <v>173</v>
      </c>
      <c r="BE531" s="196">
        <f>IF(N531="základná",J531,0)</f>
        <v>0</v>
      </c>
      <c r="BF531" s="196">
        <f>IF(N531="znížená",J531,0)</f>
        <v>0</v>
      </c>
      <c r="BG531" s="196">
        <f>IF(N531="zákl. prenesená",J531,0)</f>
        <v>0</v>
      </c>
      <c r="BH531" s="196">
        <f>IF(N531="zníž. prenesená",J531,0)</f>
        <v>0</v>
      </c>
      <c r="BI531" s="196">
        <f>IF(N531="nulová",J531,0)</f>
        <v>0</v>
      </c>
      <c r="BJ531" s="15" t="s">
        <v>151</v>
      </c>
      <c r="BK531" s="197">
        <f>ROUND(I531*H531,3)</f>
        <v>0</v>
      </c>
      <c r="BL531" s="15" t="s">
        <v>240</v>
      </c>
      <c r="BM531" s="195" t="s">
        <v>1562</v>
      </c>
    </row>
    <row r="532" s="2" customFormat="1" ht="24.15" customHeight="1">
      <c r="A532" s="34"/>
      <c r="B532" s="148"/>
      <c r="C532" s="184" t="s">
        <v>1563</v>
      </c>
      <c r="D532" s="184" t="s">
        <v>175</v>
      </c>
      <c r="E532" s="185" t="s">
        <v>1564</v>
      </c>
      <c r="F532" s="186" t="s">
        <v>1565</v>
      </c>
      <c r="G532" s="187" t="s">
        <v>222</v>
      </c>
      <c r="H532" s="188">
        <v>1</v>
      </c>
      <c r="I532" s="189"/>
      <c r="J532" s="188">
        <f>ROUND(I532*H532,3)</f>
        <v>0</v>
      </c>
      <c r="K532" s="190"/>
      <c r="L532" s="35"/>
      <c r="M532" s="191" t="s">
        <v>1</v>
      </c>
      <c r="N532" s="192" t="s">
        <v>40</v>
      </c>
      <c r="O532" s="73"/>
      <c r="P532" s="193">
        <f>O532*H532</f>
        <v>0</v>
      </c>
      <c r="Q532" s="193">
        <v>0</v>
      </c>
      <c r="R532" s="193">
        <f>Q532*H532</f>
        <v>0</v>
      </c>
      <c r="S532" s="193">
        <v>0</v>
      </c>
      <c r="T532" s="194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95" t="s">
        <v>240</v>
      </c>
      <c r="AT532" s="195" t="s">
        <v>175</v>
      </c>
      <c r="AU532" s="195" t="s">
        <v>151</v>
      </c>
      <c r="AY532" s="15" t="s">
        <v>173</v>
      </c>
      <c r="BE532" s="196">
        <f>IF(N532="základná",J532,0)</f>
        <v>0</v>
      </c>
      <c r="BF532" s="196">
        <f>IF(N532="znížená",J532,0)</f>
        <v>0</v>
      </c>
      <c r="BG532" s="196">
        <f>IF(N532="zákl. prenesená",J532,0)</f>
        <v>0</v>
      </c>
      <c r="BH532" s="196">
        <f>IF(N532="zníž. prenesená",J532,0)</f>
        <v>0</v>
      </c>
      <c r="BI532" s="196">
        <f>IF(N532="nulová",J532,0)</f>
        <v>0</v>
      </c>
      <c r="BJ532" s="15" t="s">
        <v>151</v>
      </c>
      <c r="BK532" s="197">
        <f>ROUND(I532*H532,3)</f>
        <v>0</v>
      </c>
      <c r="BL532" s="15" t="s">
        <v>240</v>
      </c>
      <c r="BM532" s="195" t="s">
        <v>1566</v>
      </c>
    </row>
    <row r="533" s="2" customFormat="1" ht="14.4" customHeight="1">
      <c r="A533" s="34"/>
      <c r="B533" s="148"/>
      <c r="C533" s="198" t="s">
        <v>1567</v>
      </c>
      <c r="D533" s="198" t="s">
        <v>197</v>
      </c>
      <c r="E533" s="199" t="s">
        <v>1568</v>
      </c>
      <c r="F533" s="200" t="s">
        <v>1569</v>
      </c>
      <c r="G533" s="201" t="s">
        <v>222</v>
      </c>
      <c r="H533" s="202">
        <v>1</v>
      </c>
      <c r="I533" s="203"/>
      <c r="J533" s="202">
        <f>ROUND(I533*H533,3)</f>
        <v>0</v>
      </c>
      <c r="K533" s="204"/>
      <c r="L533" s="205"/>
      <c r="M533" s="206" t="s">
        <v>1</v>
      </c>
      <c r="N533" s="207" t="s">
        <v>40</v>
      </c>
      <c r="O533" s="73"/>
      <c r="P533" s="193">
        <f>O533*H533</f>
        <v>0</v>
      </c>
      <c r="Q533" s="193">
        <v>0.017999999999999999</v>
      </c>
      <c r="R533" s="193">
        <f>Q533*H533</f>
        <v>0.017999999999999999</v>
      </c>
      <c r="S533" s="193">
        <v>0</v>
      </c>
      <c r="T533" s="194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95" t="s">
        <v>307</v>
      </c>
      <c r="AT533" s="195" t="s">
        <v>197</v>
      </c>
      <c r="AU533" s="195" t="s">
        <v>151</v>
      </c>
      <c r="AY533" s="15" t="s">
        <v>173</v>
      </c>
      <c r="BE533" s="196">
        <f>IF(N533="základná",J533,0)</f>
        <v>0</v>
      </c>
      <c r="BF533" s="196">
        <f>IF(N533="znížená",J533,0)</f>
        <v>0</v>
      </c>
      <c r="BG533" s="196">
        <f>IF(N533="zákl. prenesená",J533,0)</f>
        <v>0</v>
      </c>
      <c r="BH533" s="196">
        <f>IF(N533="zníž. prenesená",J533,0)</f>
        <v>0</v>
      </c>
      <c r="BI533" s="196">
        <f>IF(N533="nulová",J533,0)</f>
        <v>0</v>
      </c>
      <c r="BJ533" s="15" t="s">
        <v>151</v>
      </c>
      <c r="BK533" s="197">
        <f>ROUND(I533*H533,3)</f>
        <v>0</v>
      </c>
      <c r="BL533" s="15" t="s">
        <v>240</v>
      </c>
      <c r="BM533" s="195" t="s">
        <v>1570</v>
      </c>
    </row>
    <row r="534" s="2" customFormat="1" ht="14.4" customHeight="1">
      <c r="A534" s="34"/>
      <c r="B534" s="148"/>
      <c r="C534" s="184" t="s">
        <v>1571</v>
      </c>
      <c r="D534" s="184" t="s">
        <v>175</v>
      </c>
      <c r="E534" s="185" t="s">
        <v>1572</v>
      </c>
      <c r="F534" s="186" t="s">
        <v>1573</v>
      </c>
      <c r="G534" s="187" t="s">
        <v>222</v>
      </c>
      <c r="H534" s="188">
        <v>18</v>
      </c>
      <c r="I534" s="189"/>
      <c r="J534" s="188">
        <f>ROUND(I534*H534,3)</f>
        <v>0</v>
      </c>
      <c r="K534" s="190"/>
      <c r="L534" s="35"/>
      <c r="M534" s="191" t="s">
        <v>1</v>
      </c>
      <c r="N534" s="192" t="s">
        <v>40</v>
      </c>
      <c r="O534" s="73"/>
      <c r="P534" s="193">
        <f>O534*H534</f>
        <v>0</v>
      </c>
      <c r="Q534" s="193">
        <v>1.24184E-05</v>
      </c>
      <c r="R534" s="193">
        <f>Q534*H534</f>
        <v>0.0002235312</v>
      </c>
      <c r="S534" s="193">
        <v>0</v>
      </c>
      <c r="T534" s="194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95" t="s">
        <v>240</v>
      </c>
      <c r="AT534" s="195" t="s">
        <v>175</v>
      </c>
      <c r="AU534" s="195" t="s">
        <v>151</v>
      </c>
      <c r="AY534" s="15" t="s">
        <v>173</v>
      </c>
      <c r="BE534" s="196">
        <f>IF(N534="základná",J534,0)</f>
        <v>0</v>
      </c>
      <c r="BF534" s="196">
        <f>IF(N534="znížená",J534,0)</f>
        <v>0</v>
      </c>
      <c r="BG534" s="196">
        <f>IF(N534="zákl. prenesená",J534,0)</f>
        <v>0</v>
      </c>
      <c r="BH534" s="196">
        <f>IF(N534="zníž. prenesená",J534,0)</f>
        <v>0</v>
      </c>
      <c r="BI534" s="196">
        <f>IF(N534="nulová",J534,0)</f>
        <v>0</v>
      </c>
      <c r="BJ534" s="15" t="s">
        <v>151</v>
      </c>
      <c r="BK534" s="197">
        <f>ROUND(I534*H534,3)</f>
        <v>0</v>
      </c>
      <c r="BL534" s="15" t="s">
        <v>240</v>
      </c>
      <c r="BM534" s="195" t="s">
        <v>1574</v>
      </c>
    </row>
    <row r="535" s="2" customFormat="1" ht="14.4" customHeight="1">
      <c r="A535" s="34"/>
      <c r="B535" s="148"/>
      <c r="C535" s="198" t="s">
        <v>1575</v>
      </c>
      <c r="D535" s="198" t="s">
        <v>197</v>
      </c>
      <c r="E535" s="199" t="s">
        <v>1576</v>
      </c>
      <c r="F535" s="200" t="s">
        <v>1577</v>
      </c>
      <c r="G535" s="201" t="s">
        <v>222</v>
      </c>
      <c r="H535" s="202">
        <v>13</v>
      </c>
      <c r="I535" s="203"/>
      <c r="J535" s="202">
        <f>ROUND(I535*H535,3)</f>
        <v>0</v>
      </c>
      <c r="K535" s="204"/>
      <c r="L535" s="205"/>
      <c r="M535" s="206" t="s">
        <v>1</v>
      </c>
      <c r="N535" s="207" t="s">
        <v>40</v>
      </c>
      <c r="O535" s="73"/>
      <c r="P535" s="193">
        <f>O535*H535</f>
        <v>0</v>
      </c>
      <c r="Q535" s="193">
        <v>0.00123</v>
      </c>
      <c r="R535" s="193">
        <f>Q535*H535</f>
        <v>0.015990000000000001</v>
      </c>
      <c r="S535" s="193">
        <v>0</v>
      </c>
      <c r="T535" s="194">
        <f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95" t="s">
        <v>307</v>
      </c>
      <c r="AT535" s="195" t="s">
        <v>197</v>
      </c>
      <c r="AU535" s="195" t="s">
        <v>151</v>
      </c>
      <c r="AY535" s="15" t="s">
        <v>173</v>
      </c>
      <c r="BE535" s="196">
        <f>IF(N535="základná",J535,0)</f>
        <v>0</v>
      </c>
      <c r="BF535" s="196">
        <f>IF(N535="znížená",J535,0)</f>
        <v>0</v>
      </c>
      <c r="BG535" s="196">
        <f>IF(N535="zákl. prenesená",J535,0)</f>
        <v>0</v>
      </c>
      <c r="BH535" s="196">
        <f>IF(N535="zníž. prenesená",J535,0)</f>
        <v>0</v>
      </c>
      <c r="BI535" s="196">
        <f>IF(N535="nulová",J535,0)</f>
        <v>0</v>
      </c>
      <c r="BJ535" s="15" t="s">
        <v>151</v>
      </c>
      <c r="BK535" s="197">
        <f>ROUND(I535*H535,3)</f>
        <v>0</v>
      </c>
      <c r="BL535" s="15" t="s">
        <v>240</v>
      </c>
      <c r="BM535" s="195" t="s">
        <v>1578</v>
      </c>
    </row>
    <row r="536" s="2" customFormat="1" ht="14.4" customHeight="1">
      <c r="A536" s="34"/>
      <c r="B536" s="148"/>
      <c r="C536" s="198" t="s">
        <v>1579</v>
      </c>
      <c r="D536" s="198" t="s">
        <v>197</v>
      </c>
      <c r="E536" s="199" t="s">
        <v>1580</v>
      </c>
      <c r="F536" s="200" t="s">
        <v>1581</v>
      </c>
      <c r="G536" s="201" t="s">
        <v>222</v>
      </c>
      <c r="H536" s="202">
        <v>4</v>
      </c>
      <c r="I536" s="203"/>
      <c r="J536" s="202">
        <f>ROUND(I536*H536,3)</f>
        <v>0</v>
      </c>
      <c r="K536" s="204"/>
      <c r="L536" s="205"/>
      <c r="M536" s="206" t="s">
        <v>1</v>
      </c>
      <c r="N536" s="207" t="s">
        <v>40</v>
      </c>
      <c r="O536" s="73"/>
      <c r="P536" s="193">
        <f>O536*H536</f>
        <v>0</v>
      </c>
      <c r="Q536" s="193">
        <v>0.00092000000000000003</v>
      </c>
      <c r="R536" s="193">
        <f>Q536*H536</f>
        <v>0.0036800000000000001</v>
      </c>
      <c r="S536" s="193">
        <v>0</v>
      </c>
      <c r="T536" s="194">
        <f>S536*H536</f>
        <v>0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95" t="s">
        <v>307</v>
      </c>
      <c r="AT536" s="195" t="s">
        <v>197</v>
      </c>
      <c r="AU536" s="195" t="s">
        <v>151</v>
      </c>
      <c r="AY536" s="15" t="s">
        <v>173</v>
      </c>
      <c r="BE536" s="196">
        <f>IF(N536="základná",J536,0)</f>
        <v>0</v>
      </c>
      <c r="BF536" s="196">
        <f>IF(N536="znížená",J536,0)</f>
        <v>0</v>
      </c>
      <c r="BG536" s="196">
        <f>IF(N536="zákl. prenesená",J536,0)</f>
        <v>0</v>
      </c>
      <c r="BH536" s="196">
        <f>IF(N536="zníž. prenesená",J536,0)</f>
        <v>0</v>
      </c>
      <c r="BI536" s="196">
        <f>IF(N536="nulová",J536,0)</f>
        <v>0</v>
      </c>
      <c r="BJ536" s="15" t="s">
        <v>151</v>
      </c>
      <c r="BK536" s="197">
        <f>ROUND(I536*H536,3)</f>
        <v>0</v>
      </c>
      <c r="BL536" s="15" t="s">
        <v>240</v>
      </c>
      <c r="BM536" s="195" t="s">
        <v>1582</v>
      </c>
    </row>
    <row r="537" s="2" customFormat="1" ht="14.4" customHeight="1">
      <c r="A537" s="34"/>
      <c r="B537" s="148"/>
      <c r="C537" s="184" t="s">
        <v>1583</v>
      </c>
      <c r="D537" s="184" t="s">
        <v>175</v>
      </c>
      <c r="E537" s="185" t="s">
        <v>1584</v>
      </c>
      <c r="F537" s="186" t="s">
        <v>1585</v>
      </c>
      <c r="G537" s="187" t="s">
        <v>222</v>
      </c>
      <c r="H537" s="188">
        <v>1</v>
      </c>
      <c r="I537" s="189"/>
      <c r="J537" s="188">
        <f>ROUND(I537*H537,3)</f>
        <v>0</v>
      </c>
      <c r="K537" s="190"/>
      <c r="L537" s="35"/>
      <c r="M537" s="191" t="s">
        <v>1</v>
      </c>
      <c r="N537" s="192" t="s">
        <v>40</v>
      </c>
      <c r="O537" s="73"/>
      <c r="P537" s="193">
        <f>O537*H537</f>
        <v>0</v>
      </c>
      <c r="Q537" s="193">
        <v>2.4122400000000001E-05</v>
      </c>
      <c r="R537" s="193">
        <f>Q537*H537</f>
        <v>2.4122400000000001E-05</v>
      </c>
      <c r="S537" s="193">
        <v>0</v>
      </c>
      <c r="T537" s="194">
        <f>S537*H537</f>
        <v>0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95" t="s">
        <v>240</v>
      </c>
      <c r="AT537" s="195" t="s">
        <v>175</v>
      </c>
      <c r="AU537" s="195" t="s">
        <v>151</v>
      </c>
      <c r="AY537" s="15" t="s">
        <v>173</v>
      </c>
      <c r="BE537" s="196">
        <f>IF(N537="základná",J537,0)</f>
        <v>0</v>
      </c>
      <c r="BF537" s="196">
        <f>IF(N537="znížená",J537,0)</f>
        <v>0</v>
      </c>
      <c r="BG537" s="196">
        <f>IF(N537="zákl. prenesená",J537,0)</f>
        <v>0</v>
      </c>
      <c r="BH537" s="196">
        <f>IF(N537="zníž. prenesená",J537,0)</f>
        <v>0</v>
      </c>
      <c r="BI537" s="196">
        <f>IF(N537="nulová",J537,0)</f>
        <v>0</v>
      </c>
      <c r="BJ537" s="15" t="s">
        <v>151</v>
      </c>
      <c r="BK537" s="197">
        <f>ROUND(I537*H537,3)</f>
        <v>0</v>
      </c>
      <c r="BL537" s="15" t="s">
        <v>240</v>
      </c>
      <c r="BM537" s="195" t="s">
        <v>1586</v>
      </c>
    </row>
    <row r="538" s="2" customFormat="1" ht="14.4" customHeight="1">
      <c r="A538" s="34"/>
      <c r="B538" s="148"/>
      <c r="C538" s="198" t="s">
        <v>1587</v>
      </c>
      <c r="D538" s="198" t="s">
        <v>197</v>
      </c>
      <c r="E538" s="199" t="s">
        <v>1588</v>
      </c>
      <c r="F538" s="200" t="s">
        <v>1589</v>
      </c>
      <c r="G538" s="201" t="s">
        <v>222</v>
      </c>
      <c r="H538" s="202">
        <v>1</v>
      </c>
      <c r="I538" s="203"/>
      <c r="J538" s="202">
        <f>ROUND(I538*H538,3)</f>
        <v>0</v>
      </c>
      <c r="K538" s="204"/>
      <c r="L538" s="205"/>
      <c r="M538" s="206" t="s">
        <v>1</v>
      </c>
      <c r="N538" s="207" t="s">
        <v>40</v>
      </c>
      <c r="O538" s="73"/>
      <c r="P538" s="193">
        <f>O538*H538</f>
        <v>0</v>
      </c>
      <c r="Q538" s="193">
        <v>0.0021800000000000001</v>
      </c>
      <c r="R538" s="193">
        <f>Q538*H538</f>
        <v>0.0021800000000000001</v>
      </c>
      <c r="S538" s="193">
        <v>0</v>
      </c>
      <c r="T538" s="194">
        <f>S538*H538</f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95" t="s">
        <v>307</v>
      </c>
      <c r="AT538" s="195" t="s">
        <v>197</v>
      </c>
      <c r="AU538" s="195" t="s">
        <v>151</v>
      </c>
      <c r="AY538" s="15" t="s">
        <v>173</v>
      </c>
      <c r="BE538" s="196">
        <f>IF(N538="základná",J538,0)</f>
        <v>0</v>
      </c>
      <c r="BF538" s="196">
        <f>IF(N538="znížená",J538,0)</f>
        <v>0</v>
      </c>
      <c r="BG538" s="196">
        <f>IF(N538="zákl. prenesená",J538,0)</f>
        <v>0</v>
      </c>
      <c r="BH538" s="196">
        <f>IF(N538="zníž. prenesená",J538,0)</f>
        <v>0</v>
      </c>
      <c r="BI538" s="196">
        <f>IF(N538="nulová",J538,0)</f>
        <v>0</v>
      </c>
      <c r="BJ538" s="15" t="s">
        <v>151</v>
      </c>
      <c r="BK538" s="197">
        <f>ROUND(I538*H538,3)</f>
        <v>0</v>
      </c>
      <c r="BL538" s="15" t="s">
        <v>240</v>
      </c>
      <c r="BM538" s="195" t="s">
        <v>1590</v>
      </c>
    </row>
    <row r="539" s="2" customFormat="1" ht="24.15" customHeight="1">
      <c r="A539" s="34"/>
      <c r="B539" s="148"/>
      <c r="C539" s="184" t="s">
        <v>1591</v>
      </c>
      <c r="D539" s="184" t="s">
        <v>175</v>
      </c>
      <c r="E539" s="185" t="s">
        <v>1592</v>
      </c>
      <c r="F539" s="186" t="s">
        <v>1593</v>
      </c>
      <c r="G539" s="187" t="s">
        <v>222</v>
      </c>
      <c r="H539" s="188">
        <v>18</v>
      </c>
      <c r="I539" s="189"/>
      <c r="J539" s="188">
        <f>ROUND(I539*H539,3)</f>
        <v>0</v>
      </c>
      <c r="K539" s="190"/>
      <c r="L539" s="35"/>
      <c r="M539" s="191" t="s">
        <v>1</v>
      </c>
      <c r="N539" s="192" t="s">
        <v>40</v>
      </c>
      <c r="O539" s="73"/>
      <c r="P539" s="193">
        <f>O539*H539</f>
        <v>0</v>
      </c>
      <c r="Q539" s="193">
        <v>0.00045399999999999998</v>
      </c>
      <c r="R539" s="193">
        <f>Q539*H539</f>
        <v>0.0081719999999999987</v>
      </c>
      <c r="S539" s="193">
        <v>0</v>
      </c>
      <c r="T539" s="194">
        <f>S539*H539</f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95" t="s">
        <v>240</v>
      </c>
      <c r="AT539" s="195" t="s">
        <v>175</v>
      </c>
      <c r="AU539" s="195" t="s">
        <v>151</v>
      </c>
      <c r="AY539" s="15" t="s">
        <v>173</v>
      </c>
      <c r="BE539" s="196">
        <f>IF(N539="základná",J539,0)</f>
        <v>0</v>
      </c>
      <c r="BF539" s="196">
        <f>IF(N539="znížená",J539,0)</f>
        <v>0</v>
      </c>
      <c r="BG539" s="196">
        <f>IF(N539="zákl. prenesená",J539,0)</f>
        <v>0</v>
      </c>
      <c r="BH539" s="196">
        <f>IF(N539="zníž. prenesená",J539,0)</f>
        <v>0</v>
      </c>
      <c r="BI539" s="196">
        <f>IF(N539="nulová",J539,0)</f>
        <v>0</v>
      </c>
      <c r="BJ539" s="15" t="s">
        <v>151</v>
      </c>
      <c r="BK539" s="197">
        <f>ROUND(I539*H539,3)</f>
        <v>0</v>
      </c>
      <c r="BL539" s="15" t="s">
        <v>240</v>
      </c>
      <c r="BM539" s="195" t="s">
        <v>1594</v>
      </c>
    </row>
    <row r="540" s="2" customFormat="1" ht="24.15" customHeight="1">
      <c r="A540" s="34"/>
      <c r="B540" s="148"/>
      <c r="C540" s="198" t="s">
        <v>1595</v>
      </c>
      <c r="D540" s="198" t="s">
        <v>197</v>
      </c>
      <c r="E540" s="199" t="s">
        <v>1596</v>
      </c>
      <c r="F540" s="200" t="s">
        <v>1597</v>
      </c>
      <c r="G540" s="201" t="s">
        <v>222</v>
      </c>
      <c r="H540" s="202">
        <v>18</v>
      </c>
      <c r="I540" s="203"/>
      <c r="J540" s="202">
        <f>ROUND(I540*H540,3)</f>
        <v>0</v>
      </c>
      <c r="K540" s="204"/>
      <c r="L540" s="205"/>
      <c r="M540" s="206" t="s">
        <v>1</v>
      </c>
      <c r="N540" s="207" t="s">
        <v>40</v>
      </c>
      <c r="O540" s="73"/>
      <c r="P540" s="193">
        <f>O540*H540</f>
        <v>0</v>
      </c>
      <c r="Q540" s="193">
        <v>0.017999999999999999</v>
      </c>
      <c r="R540" s="193">
        <f>Q540*H540</f>
        <v>0.32399999999999995</v>
      </c>
      <c r="S540" s="193">
        <v>0</v>
      </c>
      <c r="T540" s="194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307</v>
      </c>
      <c r="AT540" s="195" t="s">
        <v>197</v>
      </c>
      <c r="AU540" s="195" t="s">
        <v>151</v>
      </c>
      <c r="AY540" s="15" t="s">
        <v>173</v>
      </c>
      <c r="BE540" s="196">
        <f>IF(N540="základná",J540,0)</f>
        <v>0</v>
      </c>
      <c r="BF540" s="196">
        <f>IF(N540="znížená",J540,0)</f>
        <v>0</v>
      </c>
      <c r="BG540" s="196">
        <f>IF(N540="zákl. prenesená",J540,0)</f>
        <v>0</v>
      </c>
      <c r="BH540" s="196">
        <f>IF(N540="zníž. prenesená",J540,0)</f>
        <v>0</v>
      </c>
      <c r="BI540" s="196">
        <f>IF(N540="nulová",J540,0)</f>
        <v>0</v>
      </c>
      <c r="BJ540" s="15" t="s">
        <v>151</v>
      </c>
      <c r="BK540" s="197">
        <f>ROUND(I540*H540,3)</f>
        <v>0</v>
      </c>
      <c r="BL540" s="15" t="s">
        <v>240</v>
      </c>
      <c r="BM540" s="195" t="s">
        <v>1598</v>
      </c>
    </row>
    <row r="541" s="2" customFormat="1" ht="24.15" customHeight="1">
      <c r="A541" s="34"/>
      <c r="B541" s="148"/>
      <c r="C541" s="184" t="s">
        <v>1599</v>
      </c>
      <c r="D541" s="184" t="s">
        <v>175</v>
      </c>
      <c r="E541" s="185" t="s">
        <v>1600</v>
      </c>
      <c r="F541" s="186" t="s">
        <v>1601</v>
      </c>
      <c r="G541" s="187" t="s">
        <v>222</v>
      </c>
      <c r="H541" s="188">
        <v>1</v>
      </c>
      <c r="I541" s="189"/>
      <c r="J541" s="188">
        <f>ROUND(I541*H541,3)</f>
        <v>0</v>
      </c>
      <c r="K541" s="190"/>
      <c r="L541" s="35"/>
      <c r="M541" s="191" t="s">
        <v>1</v>
      </c>
      <c r="N541" s="192" t="s">
        <v>40</v>
      </c>
      <c r="O541" s="73"/>
      <c r="P541" s="193">
        <f>O541*H541</f>
        <v>0</v>
      </c>
      <c r="Q541" s="193">
        <v>0.00050299999999999997</v>
      </c>
      <c r="R541" s="193">
        <f>Q541*H541</f>
        <v>0.00050299999999999997</v>
      </c>
      <c r="S541" s="193">
        <v>0</v>
      </c>
      <c r="T541" s="194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240</v>
      </c>
      <c r="AT541" s="195" t="s">
        <v>175</v>
      </c>
      <c r="AU541" s="195" t="s">
        <v>151</v>
      </c>
      <c r="AY541" s="15" t="s">
        <v>173</v>
      </c>
      <c r="BE541" s="196">
        <f>IF(N541="základná",J541,0)</f>
        <v>0</v>
      </c>
      <c r="BF541" s="196">
        <f>IF(N541="znížená",J541,0)</f>
        <v>0</v>
      </c>
      <c r="BG541" s="196">
        <f>IF(N541="zákl. prenesená",J541,0)</f>
        <v>0</v>
      </c>
      <c r="BH541" s="196">
        <f>IF(N541="zníž. prenesená",J541,0)</f>
        <v>0</v>
      </c>
      <c r="BI541" s="196">
        <f>IF(N541="nulová",J541,0)</f>
        <v>0</v>
      </c>
      <c r="BJ541" s="15" t="s">
        <v>151</v>
      </c>
      <c r="BK541" s="197">
        <f>ROUND(I541*H541,3)</f>
        <v>0</v>
      </c>
      <c r="BL541" s="15" t="s">
        <v>240</v>
      </c>
      <c r="BM541" s="195" t="s">
        <v>1602</v>
      </c>
    </row>
    <row r="542" s="2" customFormat="1" ht="24.15" customHeight="1">
      <c r="A542" s="34"/>
      <c r="B542" s="148"/>
      <c r="C542" s="198" t="s">
        <v>1603</v>
      </c>
      <c r="D542" s="198" t="s">
        <v>197</v>
      </c>
      <c r="E542" s="199" t="s">
        <v>1604</v>
      </c>
      <c r="F542" s="200" t="s">
        <v>1605</v>
      </c>
      <c r="G542" s="201" t="s">
        <v>222</v>
      </c>
      <c r="H542" s="202">
        <v>1</v>
      </c>
      <c r="I542" s="203"/>
      <c r="J542" s="202">
        <f>ROUND(I542*H542,3)</f>
        <v>0</v>
      </c>
      <c r="K542" s="204"/>
      <c r="L542" s="205"/>
      <c r="M542" s="206" t="s">
        <v>1</v>
      </c>
      <c r="N542" s="207" t="s">
        <v>40</v>
      </c>
      <c r="O542" s="73"/>
      <c r="P542" s="193">
        <f>O542*H542</f>
        <v>0</v>
      </c>
      <c r="Q542" s="193">
        <v>0.017999999999999999</v>
      </c>
      <c r="R542" s="193">
        <f>Q542*H542</f>
        <v>0.017999999999999999</v>
      </c>
      <c r="S542" s="193">
        <v>0</v>
      </c>
      <c r="T542" s="194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307</v>
      </c>
      <c r="AT542" s="195" t="s">
        <v>197</v>
      </c>
      <c r="AU542" s="195" t="s">
        <v>151</v>
      </c>
      <c r="AY542" s="15" t="s">
        <v>173</v>
      </c>
      <c r="BE542" s="196">
        <f>IF(N542="základná",J542,0)</f>
        <v>0</v>
      </c>
      <c r="BF542" s="196">
        <f>IF(N542="znížená",J542,0)</f>
        <v>0</v>
      </c>
      <c r="BG542" s="196">
        <f>IF(N542="zákl. prenesená",J542,0)</f>
        <v>0</v>
      </c>
      <c r="BH542" s="196">
        <f>IF(N542="zníž. prenesená",J542,0)</f>
        <v>0</v>
      </c>
      <c r="BI542" s="196">
        <f>IF(N542="nulová",J542,0)</f>
        <v>0</v>
      </c>
      <c r="BJ542" s="15" t="s">
        <v>151</v>
      </c>
      <c r="BK542" s="197">
        <f>ROUND(I542*H542,3)</f>
        <v>0</v>
      </c>
      <c r="BL542" s="15" t="s">
        <v>240</v>
      </c>
      <c r="BM542" s="195" t="s">
        <v>1606</v>
      </c>
    </row>
    <row r="543" s="2" customFormat="1" ht="24.15" customHeight="1">
      <c r="A543" s="34"/>
      <c r="B543" s="148"/>
      <c r="C543" s="184" t="s">
        <v>1607</v>
      </c>
      <c r="D543" s="184" t="s">
        <v>175</v>
      </c>
      <c r="E543" s="185" t="s">
        <v>1608</v>
      </c>
      <c r="F543" s="186" t="s">
        <v>1609</v>
      </c>
      <c r="G543" s="187" t="s">
        <v>247</v>
      </c>
      <c r="H543" s="188">
        <v>0.71499999999999997</v>
      </c>
      <c r="I543" s="189"/>
      <c r="J543" s="188">
        <f>ROUND(I543*H543,3)</f>
        <v>0</v>
      </c>
      <c r="K543" s="190"/>
      <c r="L543" s="35"/>
      <c r="M543" s="191" t="s">
        <v>1</v>
      </c>
      <c r="N543" s="192" t="s">
        <v>40</v>
      </c>
      <c r="O543" s="73"/>
      <c r="P543" s="193">
        <f>O543*H543</f>
        <v>0</v>
      </c>
      <c r="Q543" s="193">
        <v>0</v>
      </c>
      <c r="R543" s="193">
        <f>Q543*H543</f>
        <v>0</v>
      </c>
      <c r="S543" s="193">
        <v>0</v>
      </c>
      <c r="T543" s="194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95" t="s">
        <v>240</v>
      </c>
      <c r="AT543" s="195" t="s">
        <v>175</v>
      </c>
      <c r="AU543" s="195" t="s">
        <v>151</v>
      </c>
      <c r="AY543" s="15" t="s">
        <v>173</v>
      </c>
      <c r="BE543" s="196">
        <f>IF(N543="základná",J543,0)</f>
        <v>0</v>
      </c>
      <c r="BF543" s="196">
        <f>IF(N543="znížená",J543,0)</f>
        <v>0</v>
      </c>
      <c r="BG543" s="196">
        <f>IF(N543="zákl. prenesená",J543,0)</f>
        <v>0</v>
      </c>
      <c r="BH543" s="196">
        <f>IF(N543="zníž. prenesená",J543,0)</f>
        <v>0</v>
      </c>
      <c r="BI543" s="196">
        <f>IF(N543="nulová",J543,0)</f>
        <v>0</v>
      </c>
      <c r="BJ543" s="15" t="s">
        <v>151</v>
      </c>
      <c r="BK543" s="197">
        <f>ROUND(I543*H543,3)</f>
        <v>0</v>
      </c>
      <c r="BL543" s="15" t="s">
        <v>240</v>
      </c>
      <c r="BM543" s="195" t="s">
        <v>1610</v>
      </c>
    </row>
    <row r="544" s="12" customFormat="1" ht="22.8" customHeight="1">
      <c r="A544" s="12"/>
      <c r="B544" s="171"/>
      <c r="C544" s="12"/>
      <c r="D544" s="172" t="s">
        <v>73</v>
      </c>
      <c r="E544" s="182" t="s">
        <v>1611</v>
      </c>
      <c r="F544" s="182" t="s">
        <v>1612</v>
      </c>
      <c r="G544" s="12"/>
      <c r="H544" s="12"/>
      <c r="I544" s="174"/>
      <c r="J544" s="183">
        <f>BK544</f>
        <v>0</v>
      </c>
      <c r="K544" s="12"/>
      <c r="L544" s="171"/>
      <c r="M544" s="176"/>
      <c r="N544" s="177"/>
      <c r="O544" s="177"/>
      <c r="P544" s="178">
        <f>SUM(P545:P558)</f>
        <v>0</v>
      </c>
      <c r="Q544" s="177"/>
      <c r="R544" s="178">
        <f>SUM(R545:R558)</f>
        <v>2.0088829480000001</v>
      </c>
      <c r="S544" s="177"/>
      <c r="T544" s="179">
        <f>SUM(T545:T558)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172" t="s">
        <v>151</v>
      </c>
      <c r="AT544" s="180" t="s">
        <v>73</v>
      </c>
      <c r="AU544" s="180" t="s">
        <v>82</v>
      </c>
      <c r="AY544" s="172" t="s">
        <v>173</v>
      </c>
      <c r="BK544" s="181">
        <f>SUM(BK545:BK558)</f>
        <v>0</v>
      </c>
    </row>
    <row r="545" s="2" customFormat="1" ht="14.4" customHeight="1">
      <c r="A545" s="34"/>
      <c r="B545" s="148"/>
      <c r="C545" s="184" t="s">
        <v>1613</v>
      </c>
      <c r="D545" s="184" t="s">
        <v>175</v>
      </c>
      <c r="E545" s="185" t="s">
        <v>1614</v>
      </c>
      <c r="F545" s="186" t="s">
        <v>1615</v>
      </c>
      <c r="G545" s="187" t="s">
        <v>222</v>
      </c>
      <c r="H545" s="188">
        <v>23</v>
      </c>
      <c r="I545" s="189"/>
      <c r="J545" s="188">
        <f>ROUND(I545*H545,3)</f>
        <v>0</v>
      </c>
      <c r="K545" s="190"/>
      <c r="L545" s="35"/>
      <c r="M545" s="191" t="s">
        <v>1</v>
      </c>
      <c r="N545" s="192" t="s">
        <v>40</v>
      </c>
      <c r="O545" s="73"/>
      <c r="P545" s="193">
        <f>O545*H545</f>
        <v>0</v>
      </c>
      <c r="Q545" s="193">
        <v>0.00064426000000000001</v>
      </c>
      <c r="R545" s="193">
        <f>Q545*H545</f>
        <v>0.01481798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240</v>
      </c>
      <c r="AT545" s="195" t="s">
        <v>175</v>
      </c>
      <c r="AU545" s="195" t="s">
        <v>151</v>
      </c>
      <c r="AY545" s="15" t="s">
        <v>173</v>
      </c>
      <c r="BE545" s="196">
        <f>IF(N545="základná",J545,0)</f>
        <v>0</v>
      </c>
      <c r="BF545" s="196">
        <f>IF(N545="znížená",J545,0)</f>
        <v>0</v>
      </c>
      <c r="BG545" s="196">
        <f>IF(N545="zákl. prenesená",J545,0)</f>
        <v>0</v>
      </c>
      <c r="BH545" s="196">
        <f>IF(N545="zníž. prenesená",J545,0)</f>
        <v>0</v>
      </c>
      <c r="BI545" s="196">
        <f>IF(N545="nulová",J545,0)</f>
        <v>0</v>
      </c>
      <c r="BJ545" s="15" t="s">
        <v>151</v>
      </c>
      <c r="BK545" s="197">
        <f>ROUND(I545*H545,3)</f>
        <v>0</v>
      </c>
      <c r="BL545" s="15" t="s">
        <v>240</v>
      </c>
      <c r="BM545" s="195" t="s">
        <v>1616</v>
      </c>
    </row>
    <row r="546" s="2" customFormat="1" ht="24.15" customHeight="1">
      <c r="A546" s="34"/>
      <c r="B546" s="148"/>
      <c r="C546" s="198" t="s">
        <v>1617</v>
      </c>
      <c r="D546" s="198" t="s">
        <v>197</v>
      </c>
      <c r="E546" s="199" t="s">
        <v>1618</v>
      </c>
      <c r="F546" s="200" t="s">
        <v>1619</v>
      </c>
      <c r="G546" s="201" t="s">
        <v>222</v>
      </c>
      <c r="H546" s="202">
        <v>9</v>
      </c>
      <c r="I546" s="203"/>
      <c r="J546" s="202">
        <f>ROUND(I546*H546,3)</f>
        <v>0</v>
      </c>
      <c r="K546" s="204"/>
      <c r="L546" s="205"/>
      <c r="M546" s="206" t="s">
        <v>1</v>
      </c>
      <c r="N546" s="207" t="s">
        <v>40</v>
      </c>
      <c r="O546" s="73"/>
      <c r="P546" s="193">
        <f>O546*H546</f>
        <v>0</v>
      </c>
      <c r="Q546" s="193">
        <v>0.072950000000000001</v>
      </c>
      <c r="R546" s="193">
        <f>Q546*H546</f>
        <v>0.65654999999999997</v>
      </c>
      <c r="S546" s="193">
        <v>0</v>
      </c>
      <c r="T546" s="194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95" t="s">
        <v>307</v>
      </c>
      <c r="AT546" s="195" t="s">
        <v>197</v>
      </c>
      <c r="AU546" s="195" t="s">
        <v>151</v>
      </c>
      <c r="AY546" s="15" t="s">
        <v>173</v>
      </c>
      <c r="BE546" s="196">
        <f>IF(N546="základná",J546,0)</f>
        <v>0</v>
      </c>
      <c r="BF546" s="196">
        <f>IF(N546="znížená",J546,0)</f>
        <v>0</v>
      </c>
      <c r="BG546" s="196">
        <f>IF(N546="zákl. prenesená",J546,0)</f>
        <v>0</v>
      </c>
      <c r="BH546" s="196">
        <f>IF(N546="zníž. prenesená",J546,0)</f>
        <v>0</v>
      </c>
      <c r="BI546" s="196">
        <f>IF(N546="nulová",J546,0)</f>
        <v>0</v>
      </c>
      <c r="BJ546" s="15" t="s">
        <v>151</v>
      </c>
      <c r="BK546" s="197">
        <f>ROUND(I546*H546,3)</f>
        <v>0</v>
      </c>
      <c r="BL546" s="15" t="s">
        <v>240</v>
      </c>
      <c r="BM546" s="195" t="s">
        <v>1620</v>
      </c>
    </row>
    <row r="547" s="2" customFormat="1" ht="24.15" customHeight="1">
      <c r="A547" s="34"/>
      <c r="B547" s="148"/>
      <c r="C547" s="198" t="s">
        <v>1621</v>
      </c>
      <c r="D547" s="198" t="s">
        <v>197</v>
      </c>
      <c r="E547" s="199" t="s">
        <v>1622</v>
      </c>
      <c r="F547" s="200" t="s">
        <v>1623</v>
      </c>
      <c r="G547" s="201" t="s">
        <v>222</v>
      </c>
      <c r="H547" s="202">
        <v>2</v>
      </c>
      <c r="I547" s="203"/>
      <c r="J547" s="202">
        <f>ROUND(I547*H547,3)</f>
        <v>0</v>
      </c>
      <c r="K547" s="204"/>
      <c r="L547" s="205"/>
      <c r="M547" s="206" t="s">
        <v>1</v>
      </c>
      <c r="N547" s="207" t="s">
        <v>40</v>
      </c>
      <c r="O547" s="73"/>
      <c r="P547" s="193">
        <f>O547*H547</f>
        <v>0</v>
      </c>
      <c r="Q547" s="193">
        <v>0.095759999999999998</v>
      </c>
      <c r="R547" s="193">
        <f>Q547*H547</f>
        <v>0.19152</v>
      </c>
      <c r="S547" s="193">
        <v>0</v>
      </c>
      <c r="T547" s="194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5" t="s">
        <v>307</v>
      </c>
      <c r="AT547" s="195" t="s">
        <v>197</v>
      </c>
      <c r="AU547" s="195" t="s">
        <v>151</v>
      </c>
      <c r="AY547" s="15" t="s">
        <v>173</v>
      </c>
      <c r="BE547" s="196">
        <f>IF(N547="základná",J547,0)</f>
        <v>0</v>
      </c>
      <c r="BF547" s="196">
        <f>IF(N547="znížená",J547,0)</f>
        <v>0</v>
      </c>
      <c r="BG547" s="196">
        <f>IF(N547="zákl. prenesená",J547,0)</f>
        <v>0</v>
      </c>
      <c r="BH547" s="196">
        <f>IF(N547="zníž. prenesená",J547,0)</f>
        <v>0</v>
      </c>
      <c r="BI547" s="196">
        <f>IF(N547="nulová",J547,0)</f>
        <v>0</v>
      </c>
      <c r="BJ547" s="15" t="s">
        <v>151</v>
      </c>
      <c r="BK547" s="197">
        <f>ROUND(I547*H547,3)</f>
        <v>0</v>
      </c>
      <c r="BL547" s="15" t="s">
        <v>240</v>
      </c>
      <c r="BM547" s="195" t="s">
        <v>1624</v>
      </c>
    </row>
    <row r="548" s="2" customFormat="1" ht="24.15" customHeight="1">
      <c r="A548" s="34"/>
      <c r="B548" s="148"/>
      <c r="C548" s="198" t="s">
        <v>1625</v>
      </c>
      <c r="D548" s="198" t="s">
        <v>197</v>
      </c>
      <c r="E548" s="199" t="s">
        <v>1626</v>
      </c>
      <c r="F548" s="200" t="s">
        <v>1627</v>
      </c>
      <c r="G548" s="201" t="s">
        <v>222</v>
      </c>
      <c r="H548" s="202">
        <v>6</v>
      </c>
      <c r="I548" s="203"/>
      <c r="J548" s="202">
        <f>ROUND(I548*H548,3)</f>
        <v>0</v>
      </c>
      <c r="K548" s="204"/>
      <c r="L548" s="205"/>
      <c r="M548" s="206" t="s">
        <v>1</v>
      </c>
      <c r="N548" s="207" t="s">
        <v>40</v>
      </c>
      <c r="O548" s="73"/>
      <c r="P548" s="193">
        <f>O548*H548</f>
        <v>0</v>
      </c>
      <c r="Q548" s="193">
        <v>0.076420000000000002</v>
      </c>
      <c r="R548" s="193">
        <f>Q548*H548</f>
        <v>0.45852000000000004</v>
      </c>
      <c r="S548" s="193">
        <v>0</v>
      </c>
      <c r="T548" s="194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307</v>
      </c>
      <c r="AT548" s="195" t="s">
        <v>197</v>
      </c>
      <c r="AU548" s="195" t="s">
        <v>151</v>
      </c>
      <c r="AY548" s="15" t="s">
        <v>173</v>
      </c>
      <c r="BE548" s="196">
        <f>IF(N548="základná",J548,0)</f>
        <v>0</v>
      </c>
      <c r="BF548" s="196">
        <f>IF(N548="znížená",J548,0)</f>
        <v>0</v>
      </c>
      <c r="BG548" s="196">
        <f>IF(N548="zákl. prenesená",J548,0)</f>
        <v>0</v>
      </c>
      <c r="BH548" s="196">
        <f>IF(N548="zníž. prenesená",J548,0)</f>
        <v>0</v>
      </c>
      <c r="BI548" s="196">
        <f>IF(N548="nulová",J548,0)</f>
        <v>0</v>
      </c>
      <c r="BJ548" s="15" t="s">
        <v>151</v>
      </c>
      <c r="BK548" s="197">
        <f>ROUND(I548*H548,3)</f>
        <v>0</v>
      </c>
      <c r="BL548" s="15" t="s">
        <v>240</v>
      </c>
      <c r="BM548" s="195" t="s">
        <v>1628</v>
      </c>
    </row>
    <row r="549" s="2" customFormat="1" ht="24.15" customHeight="1">
      <c r="A549" s="34"/>
      <c r="B549" s="148"/>
      <c r="C549" s="198" t="s">
        <v>1629</v>
      </c>
      <c r="D549" s="198" t="s">
        <v>197</v>
      </c>
      <c r="E549" s="199" t="s">
        <v>1630</v>
      </c>
      <c r="F549" s="200" t="s">
        <v>1631</v>
      </c>
      <c r="G549" s="201" t="s">
        <v>222</v>
      </c>
      <c r="H549" s="202">
        <v>3</v>
      </c>
      <c r="I549" s="203"/>
      <c r="J549" s="202">
        <f>ROUND(I549*H549,3)</f>
        <v>0</v>
      </c>
      <c r="K549" s="204"/>
      <c r="L549" s="205"/>
      <c r="M549" s="206" t="s">
        <v>1</v>
      </c>
      <c r="N549" s="207" t="s">
        <v>40</v>
      </c>
      <c r="O549" s="73"/>
      <c r="P549" s="193">
        <f>O549*H549</f>
        <v>0</v>
      </c>
      <c r="Q549" s="193">
        <v>0.02913</v>
      </c>
      <c r="R549" s="193">
        <f>Q549*H549</f>
        <v>0.087389999999999995</v>
      </c>
      <c r="S549" s="193">
        <v>0</v>
      </c>
      <c r="T549" s="194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95" t="s">
        <v>307</v>
      </c>
      <c r="AT549" s="195" t="s">
        <v>197</v>
      </c>
      <c r="AU549" s="195" t="s">
        <v>151</v>
      </c>
      <c r="AY549" s="15" t="s">
        <v>173</v>
      </c>
      <c r="BE549" s="196">
        <f>IF(N549="základná",J549,0)</f>
        <v>0</v>
      </c>
      <c r="BF549" s="196">
        <f>IF(N549="znížená",J549,0)</f>
        <v>0</v>
      </c>
      <c r="BG549" s="196">
        <f>IF(N549="zákl. prenesená",J549,0)</f>
        <v>0</v>
      </c>
      <c r="BH549" s="196">
        <f>IF(N549="zníž. prenesená",J549,0)</f>
        <v>0</v>
      </c>
      <c r="BI549" s="196">
        <f>IF(N549="nulová",J549,0)</f>
        <v>0</v>
      </c>
      <c r="BJ549" s="15" t="s">
        <v>151</v>
      </c>
      <c r="BK549" s="197">
        <f>ROUND(I549*H549,3)</f>
        <v>0</v>
      </c>
      <c r="BL549" s="15" t="s">
        <v>240</v>
      </c>
      <c r="BM549" s="195" t="s">
        <v>1632</v>
      </c>
    </row>
    <row r="550" s="2" customFormat="1" ht="24.15" customHeight="1">
      <c r="A550" s="34"/>
      <c r="B550" s="148"/>
      <c r="C550" s="198" t="s">
        <v>1633</v>
      </c>
      <c r="D550" s="198" t="s">
        <v>197</v>
      </c>
      <c r="E550" s="199" t="s">
        <v>1634</v>
      </c>
      <c r="F550" s="200" t="s">
        <v>1635</v>
      </c>
      <c r="G550" s="201" t="s">
        <v>222</v>
      </c>
      <c r="H550" s="202">
        <v>1</v>
      </c>
      <c r="I550" s="203"/>
      <c r="J550" s="202">
        <f>ROUND(I550*H550,3)</f>
        <v>0</v>
      </c>
      <c r="K550" s="204"/>
      <c r="L550" s="205"/>
      <c r="M550" s="206" t="s">
        <v>1</v>
      </c>
      <c r="N550" s="207" t="s">
        <v>40</v>
      </c>
      <c r="O550" s="73"/>
      <c r="P550" s="193">
        <f>O550*H550</f>
        <v>0</v>
      </c>
      <c r="Q550" s="193">
        <v>0.075029999999999999</v>
      </c>
      <c r="R550" s="193">
        <f>Q550*H550</f>
        <v>0.075029999999999999</v>
      </c>
      <c r="S550" s="193">
        <v>0</v>
      </c>
      <c r="T550" s="194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95" t="s">
        <v>307</v>
      </c>
      <c r="AT550" s="195" t="s">
        <v>197</v>
      </c>
      <c r="AU550" s="195" t="s">
        <v>151</v>
      </c>
      <c r="AY550" s="15" t="s">
        <v>173</v>
      </c>
      <c r="BE550" s="196">
        <f>IF(N550="základná",J550,0)</f>
        <v>0</v>
      </c>
      <c r="BF550" s="196">
        <f>IF(N550="znížená",J550,0)</f>
        <v>0</v>
      </c>
      <c r="BG550" s="196">
        <f>IF(N550="zákl. prenesená",J550,0)</f>
        <v>0</v>
      </c>
      <c r="BH550" s="196">
        <f>IF(N550="zníž. prenesená",J550,0)</f>
        <v>0</v>
      </c>
      <c r="BI550" s="196">
        <f>IF(N550="nulová",J550,0)</f>
        <v>0</v>
      </c>
      <c r="BJ550" s="15" t="s">
        <v>151</v>
      </c>
      <c r="BK550" s="197">
        <f>ROUND(I550*H550,3)</f>
        <v>0</v>
      </c>
      <c r="BL550" s="15" t="s">
        <v>240</v>
      </c>
      <c r="BM550" s="195" t="s">
        <v>1636</v>
      </c>
    </row>
    <row r="551" s="2" customFormat="1" ht="24.15" customHeight="1">
      <c r="A551" s="34"/>
      <c r="B551" s="148"/>
      <c r="C551" s="198" t="s">
        <v>1637</v>
      </c>
      <c r="D551" s="198" t="s">
        <v>197</v>
      </c>
      <c r="E551" s="199" t="s">
        <v>1638</v>
      </c>
      <c r="F551" s="200" t="s">
        <v>1639</v>
      </c>
      <c r="G551" s="201" t="s">
        <v>222</v>
      </c>
      <c r="H551" s="202">
        <v>1</v>
      </c>
      <c r="I551" s="203"/>
      <c r="J551" s="202">
        <f>ROUND(I551*H551,3)</f>
        <v>0</v>
      </c>
      <c r="K551" s="204"/>
      <c r="L551" s="205"/>
      <c r="M551" s="206" t="s">
        <v>1</v>
      </c>
      <c r="N551" s="207" t="s">
        <v>40</v>
      </c>
      <c r="O551" s="73"/>
      <c r="P551" s="193">
        <f>O551*H551</f>
        <v>0</v>
      </c>
      <c r="Q551" s="193">
        <v>0.093179999999999999</v>
      </c>
      <c r="R551" s="193">
        <f>Q551*H551</f>
        <v>0.093179999999999999</v>
      </c>
      <c r="S551" s="193">
        <v>0</v>
      </c>
      <c r="T551" s="194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307</v>
      </c>
      <c r="AT551" s="195" t="s">
        <v>197</v>
      </c>
      <c r="AU551" s="195" t="s">
        <v>151</v>
      </c>
      <c r="AY551" s="15" t="s">
        <v>173</v>
      </c>
      <c r="BE551" s="196">
        <f>IF(N551="základná",J551,0)</f>
        <v>0</v>
      </c>
      <c r="BF551" s="196">
        <f>IF(N551="znížená",J551,0)</f>
        <v>0</v>
      </c>
      <c r="BG551" s="196">
        <f>IF(N551="zákl. prenesená",J551,0)</f>
        <v>0</v>
      </c>
      <c r="BH551" s="196">
        <f>IF(N551="zníž. prenesená",J551,0)</f>
        <v>0</v>
      </c>
      <c r="BI551" s="196">
        <f>IF(N551="nulová",J551,0)</f>
        <v>0</v>
      </c>
      <c r="BJ551" s="15" t="s">
        <v>151</v>
      </c>
      <c r="BK551" s="197">
        <f>ROUND(I551*H551,3)</f>
        <v>0</v>
      </c>
      <c r="BL551" s="15" t="s">
        <v>240</v>
      </c>
      <c r="BM551" s="195" t="s">
        <v>1640</v>
      </c>
    </row>
    <row r="552" s="2" customFormat="1" ht="24.15" customHeight="1">
      <c r="A552" s="34"/>
      <c r="B552" s="148"/>
      <c r="C552" s="198" t="s">
        <v>1641</v>
      </c>
      <c r="D552" s="198" t="s">
        <v>197</v>
      </c>
      <c r="E552" s="199" t="s">
        <v>1642</v>
      </c>
      <c r="F552" s="200" t="s">
        <v>1643</v>
      </c>
      <c r="G552" s="201" t="s">
        <v>222</v>
      </c>
      <c r="H552" s="202">
        <v>1</v>
      </c>
      <c r="I552" s="203"/>
      <c r="J552" s="202">
        <f>ROUND(I552*H552,3)</f>
        <v>0</v>
      </c>
      <c r="K552" s="204"/>
      <c r="L552" s="205"/>
      <c r="M552" s="206" t="s">
        <v>1</v>
      </c>
      <c r="N552" s="207" t="s">
        <v>40</v>
      </c>
      <c r="O552" s="73"/>
      <c r="P552" s="193">
        <f>O552*H552</f>
        <v>0</v>
      </c>
      <c r="Q552" s="193">
        <v>0.094469999999999998</v>
      </c>
      <c r="R552" s="193">
        <f>Q552*H552</f>
        <v>0.094469999999999998</v>
      </c>
      <c r="S552" s="193">
        <v>0</v>
      </c>
      <c r="T552" s="194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307</v>
      </c>
      <c r="AT552" s="195" t="s">
        <v>197</v>
      </c>
      <c r="AU552" s="195" t="s">
        <v>151</v>
      </c>
      <c r="AY552" s="15" t="s">
        <v>173</v>
      </c>
      <c r="BE552" s="196">
        <f>IF(N552="základná",J552,0)</f>
        <v>0</v>
      </c>
      <c r="BF552" s="196">
        <f>IF(N552="znížená",J552,0)</f>
        <v>0</v>
      </c>
      <c r="BG552" s="196">
        <f>IF(N552="zákl. prenesená",J552,0)</f>
        <v>0</v>
      </c>
      <c r="BH552" s="196">
        <f>IF(N552="zníž. prenesená",J552,0)</f>
        <v>0</v>
      </c>
      <c r="BI552" s="196">
        <f>IF(N552="nulová",J552,0)</f>
        <v>0</v>
      </c>
      <c r="BJ552" s="15" t="s">
        <v>151</v>
      </c>
      <c r="BK552" s="197">
        <f>ROUND(I552*H552,3)</f>
        <v>0</v>
      </c>
      <c r="BL552" s="15" t="s">
        <v>240</v>
      </c>
      <c r="BM552" s="195" t="s">
        <v>1644</v>
      </c>
    </row>
    <row r="553" s="2" customFormat="1" ht="24.15" customHeight="1">
      <c r="A553" s="34"/>
      <c r="B553" s="148"/>
      <c r="C553" s="184" t="s">
        <v>1645</v>
      </c>
      <c r="D553" s="184" t="s">
        <v>175</v>
      </c>
      <c r="E553" s="185" t="s">
        <v>1646</v>
      </c>
      <c r="F553" s="186" t="s">
        <v>1647</v>
      </c>
      <c r="G553" s="187" t="s">
        <v>222</v>
      </c>
      <c r="H553" s="188">
        <v>2</v>
      </c>
      <c r="I553" s="189"/>
      <c r="J553" s="188">
        <f>ROUND(I553*H553,3)</f>
        <v>0</v>
      </c>
      <c r="K553" s="190"/>
      <c r="L553" s="35"/>
      <c r="M553" s="191" t="s">
        <v>1</v>
      </c>
      <c r="N553" s="192" t="s">
        <v>40</v>
      </c>
      <c r="O553" s="73"/>
      <c r="P553" s="193">
        <f>O553*H553</f>
        <v>0</v>
      </c>
      <c r="Q553" s="193">
        <v>0.00091396399999999997</v>
      </c>
      <c r="R553" s="193">
        <f>Q553*H553</f>
        <v>0.0018279279999999999</v>
      </c>
      <c r="S553" s="193">
        <v>0</v>
      </c>
      <c r="T553" s="194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240</v>
      </c>
      <c r="AT553" s="195" t="s">
        <v>175</v>
      </c>
      <c r="AU553" s="195" t="s">
        <v>151</v>
      </c>
      <c r="AY553" s="15" t="s">
        <v>173</v>
      </c>
      <c r="BE553" s="196">
        <f>IF(N553="základná",J553,0)</f>
        <v>0</v>
      </c>
      <c r="BF553" s="196">
        <f>IF(N553="znížená",J553,0)</f>
        <v>0</v>
      </c>
      <c r="BG553" s="196">
        <f>IF(N553="zákl. prenesená",J553,0)</f>
        <v>0</v>
      </c>
      <c r="BH553" s="196">
        <f>IF(N553="zníž. prenesená",J553,0)</f>
        <v>0</v>
      </c>
      <c r="BI553" s="196">
        <f>IF(N553="nulová",J553,0)</f>
        <v>0</v>
      </c>
      <c r="BJ553" s="15" t="s">
        <v>151</v>
      </c>
      <c r="BK553" s="197">
        <f>ROUND(I553*H553,3)</f>
        <v>0</v>
      </c>
      <c r="BL553" s="15" t="s">
        <v>240</v>
      </c>
      <c r="BM553" s="195" t="s">
        <v>1648</v>
      </c>
    </row>
    <row r="554" s="2" customFormat="1" ht="24.15" customHeight="1">
      <c r="A554" s="34"/>
      <c r="B554" s="148"/>
      <c r="C554" s="198" t="s">
        <v>1649</v>
      </c>
      <c r="D554" s="198" t="s">
        <v>197</v>
      </c>
      <c r="E554" s="199" t="s">
        <v>1650</v>
      </c>
      <c r="F554" s="200" t="s">
        <v>1651</v>
      </c>
      <c r="G554" s="201" t="s">
        <v>222</v>
      </c>
      <c r="H554" s="202">
        <v>2</v>
      </c>
      <c r="I554" s="203"/>
      <c r="J554" s="202">
        <f>ROUND(I554*H554,3)</f>
        <v>0</v>
      </c>
      <c r="K554" s="204"/>
      <c r="L554" s="205"/>
      <c r="M554" s="206" t="s">
        <v>1</v>
      </c>
      <c r="N554" s="207" t="s">
        <v>40</v>
      </c>
      <c r="O554" s="73"/>
      <c r="P554" s="193">
        <f>O554*H554</f>
        <v>0</v>
      </c>
      <c r="Q554" s="193">
        <v>0.055280000000000003</v>
      </c>
      <c r="R554" s="193">
        <f>Q554*H554</f>
        <v>0.11056000000000001</v>
      </c>
      <c r="S554" s="193">
        <v>0</v>
      </c>
      <c r="T554" s="194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307</v>
      </c>
      <c r="AT554" s="195" t="s">
        <v>197</v>
      </c>
      <c r="AU554" s="195" t="s">
        <v>151</v>
      </c>
      <c r="AY554" s="15" t="s">
        <v>173</v>
      </c>
      <c r="BE554" s="196">
        <f>IF(N554="základná",J554,0)</f>
        <v>0</v>
      </c>
      <c r="BF554" s="196">
        <f>IF(N554="znížená",J554,0)</f>
        <v>0</v>
      </c>
      <c r="BG554" s="196">
        <f>IF(N554="zákl. prenesená",J554,0)</f>
        <v>0</v>
      </c>
      <c r="BH554" s="196">
        <f>IF(N554="zníž. prenesená",J554,0)</f>
        <v>0</v>
      </c>
      <c r="BI554" s="196">
        <f>IF(N554="nulová",J554,0)</f>
        <v>0</v>
      </c>
      <c r="BJ554" s="15" t="s">
        <v>151</v>
      </c>
      <c r="BK554" s="197">
        <f>ROUND(I554*H554,3)</f>
        <v>0</v>
      </c>
      <c r="BL554" s="15" t="s">
        <v>240</v>
      </c>
      <c r="BM554" s="195" t="s">
        <v>1652</v>
      </c>
    </row>
    <row r="555" s="2" customFormat="1" ht="24.15" customHeight="1">
      <c r="A555" s="34"/>
      <c r="B555" s="148"/>
      <c r="C555" s="184" t="s">
        <v>1653</v>
      </c>
      <c r="D555" s="184" t="s">
        <v>175</v>
      </c>
      <c r="E555" s="185" t="s">
        <v>1654</v>
      </c>
      <c r="F555" s="186" t="s">
        <v>1655</v>
      </c>
      <c r="G555" s="187" t="s">
        <v>222</v>
      </c>
      <c r="H555" s="188">
        <v>4</v>
      </c>
      <c r="I555" s="189"/>
      <c r="J555" s="188">
        <f>ROUND(I555*H555,3)</f>
        <v>0</v>
      </c>
      <c r="K555" s="190"/>
      <c r="L555" s="35"/>
      <c r="M555" s="191" t="s">
        <v>1</v>
      </c>
      <c r="N555" s="192" t="s">
        <v>40</v>
      </c>
      <c r="O555" s="73"/>
      <c r="P555" s="193">
        <f>O555*H555</f>
        <v>0</v>
      </c>
      <c r="Q555" s="193">
        <v>0.00065925999999999995</v>
      </c>
      <c r="R555" s="193">
        <f>Q555*H555</f>
        <v>0.0026370399999999998</v>
      </c>
      <c r="S555" s="193">
        <v>0</v>
      </c>
      <c r="T555" s="194">
        <f>S555*H555</f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95" t="s">
        <v>240</v>
      </c>
      <c r="AT555" s="195" t="s">
        <v>175</v>
      </c>
      <c r="AU555" s="195" t="s">
        <v>151</v>
      </c>
      <c r="AY555" s="15" t="s">
        <v>173</v>
      </c>
      <c r="BE555" s="196">
        <f>IF(N555="základná",J555,0)</f>
        <v>0</v>
      </c>
      <c r="BF555" s="196">
        <f>IF(N555="znížená",J555,0)</f>
        <v>0</v>
      </c>
      <c r="BG555" s="196">
        <f>IF(N555="zákl. prenesená",J555,0)</f>
        <v>0</v>
      </c>
      <c r="BH555" s="196">
        <f>IF(N555="zníž. prenesená",J555,0)</f>
        <v>0</v>
      </c>
      <c r="BI555" s="196">
        <f>IF(N555="nulová",J555,0)</f>
        <v>0</v>
      </c>
      <c r="BJ555" s="15" t="s">
        <v>151</v>
      </c>
      <c r="BK555" s="197">
        <f>ROUND(I555*H555,3)</f>
        <v>0</v>
      </c>
      <c r="BL555" s="15" t="s">
        <v>240</v>
      </c>
      <c r="BM555" s="195" t="s">
        <v>1656</v>
      </c>
    </row>
    <row r="556" s="2" customFormat="1" ht="24.15" customHeight="1">
      <c r="A556" s="34"/>
      <c r="B556" s="148"/>
      <c r="C556" s="198" t="s">
        <v>1657</v>
      </c>
      <c r="D556" s="198" t="s">
        <v>197</v>
      </c>
      <c r="E556" s="199" t="s">
        <v>1658</v>
      </c>
      <c r="F556" s="200" t="s">
        <v>1659</v>
      </c>
      <c r="G556" s="201" t="s">
        <v>222</v>
      </c>
      <c r="H556" s="202">
        <v>2</v>
      </c>
      <c r="I556" s="203"/>
      <c r="J556" s="202">
        <f>ROUND(I556*H556,3)</f>
        <v>0</v>
      </c>
      <c r="K556" s="204"/>
      <c r="L556" s="205"/>
      <c r="M556" s="206" t="s">
        <v>1</v>
      </c>
      <c r="N556" s="207" t="s">
        <v>40</v>
      </c>
      <c r="O556" s="73"/>
      <c r="P556" s="193">
        <f>O556*H556</f>
        <v>0</v>
      </c>
      <c r="Q556" s="193">
        <v>0.056169999999999998</v>
      </c>
      <c r="R556" s="193">
        <f>Q556*H556</f>
        <v>0.11234</v>
      </c>
      <c r="S556" s="193">
        <v>0</v>
      </c>
      <c r="T556" s="194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95" t="s">
        <v>307</v>
      </c>
      <c r="AT556" s="195" t="s">
        <v>197</v>
      </c>
      <c r="AU556" s="195" t="s">
        <v>151</v>
      </c>
      <c r="AY556" s="15" t="s">
        <v>173</v>
      </c>
      <c r="BE556" s="196">
        <f>IF(N556="základná",J556,0)</f>
        <v>0</v>
      </c>
      <c r="BF556" s="196">
        <f>IF(N556="znížená",J556,0)</f>
        <v>0</v>
      </c>
      <c r="BG556" s="196">
        <f>IF(N556="zákl. prenesená",J556,0)</f>
        <v>0</v>
      </c>
      <c r="BH556" s="196">
        <f>IF(N556="zníž. prenesená",J556,0)</f>
        <v>0</v>
      </c>
      <c r="BI556" s="196">
        <f>IF(N556="nulová",J556,0)</f>
        <v>0</v>
      </c>
      <c r="BJ556" s="15" t="s">
        <v>151</v>
      </c>
      <c r="BK556" s="197">
        <f>ROUND(I556*H556,3)</f>
        <v>0</v>
      </c>
      <c r="BL556" s="15" t="s">
        <v>240</v>
      </c>
      <c r="BM556" s="195" t="s">
        <v>1660</v>
      </c>
    </row>
    <row r="557" s="2" customFormat="1" ht="14.4" customHeight="1">
      <c r="A557" s="34"/>
      <c r="B557" s="148"/>
      <c r="C557" s="198" t="s">
        <v>1661</v>
      </c>
      <c r="D557" s="198" t="s">
        <v>197</v>
      </c>
      <c r="E557" s="199" t="s">
        <v>1662</v>
      </c>
      <c r="F557" s="200" t="s">
        <v>1663</v>
      </c>
      <c r="G557" s="201" t="s">
        <v>222</v>
      </c>
      <c r="H557" s="202">
        <v>2</v>
      </c>
      <c r="I557" s="203"/>
      <c r="J557" s="202">
        <f>ROUND(I557*H557,3)</f>
        <v>0</v>
      </c>
      <c r="K557" s="204"/>
      <c r="L557" s="205"/>
      <c r="M557" s="206" t="s">
        <v>1</v>
      </c>
      <c r="N557" s="207" t="s">
        <v>40</v>
      </c>
      <c r="O557" s="73"/>
      <c r="P557" s="193">
        <f>O557*H557</f>
        <v>0</v>
      </c>
      <c r="Q557" s="193">
        <v>0.055019999999999999</v>
      </c>
      <c r="R557" s="193">
        <f>Q557*H557</f>
        <v>0.11004</v>
      </c>
      <c r="S557" s="193">
        <v>0</v>
      </c>
      <c r="T557" s="194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307</v>
      </c>
      <c r="AT557" s="195" t="s">
        <v>197</v>
      </c>
      <c r="AU557" s="195" t="s">
        <v>151</v>
      </c>
      <c r="AY557" s="15" t="s">
        <v>173</v>
      </c>
      <c r="BE557" s="196">
        <f>IF(N557="základná",J557,0)</f>
        <v>0</v>
      </c>
      <c r="BF557" s="196">
        <f>IF(N557="znížená",J557,0)</f>
        <v>0</v>
      </c>
      <c r="BG557" s="196">
        <f>IF(N557="zákl. prenesená",J557,0)</f>
        <v>0</v>
      </c>
      <c r="BH557" s="196">
        <f>IF(N557="zníž. prenesená",J557,0)</f>
        <v>0</v>
      </c>
      <c r="BI557" s="196">
        <f>IF(N557="nulová",J557,0)</f>
        <v>0</v>
      </c>
      <c r="BJ557" s="15" t="s">
        <v>151</v>
      </c>
      <c r="BK557" s="197">
        <f>ROUND(I557*H557,3)</f>
        <v>0</v>
      </c>
      <c r="BL557" s="15" t="s">
        <v>240</v>
      </c>
      <c r="BM557" s="195" t="s">
        <v>1664</v>
      </c>
    </row>
    <row r="558" s="2" customFormat="1" ht="24.15" customHeight="1">
      <c r="A558" s="34"/>
      <c r="B558" s="148"/>
      <c r="C558" s="184" t="s">
        <v>1665</v>
      </c>
      <c r="D558" s="184" t="s">
        <v>175</v>
      </c>
      <c r="E558" s="185" t="s">
        <v>1666</v>
      </c>
      <c r="F558" s="186" t="s">
        <v>1667</v>
      </c>
      <c r="G558" s="187" t="s">
        <v>247</v>
      </c>
      <c r="H558" s="188">
        <v>2.0089999999999999</v>
      </c>
      <c r="I558" s="189"/>
      <c r="J558" s="188">
        <f>ROUND(I558*H558,3)</f>
        <v>0</v>
      </c>
      <c r="K558" s="190"/>
      <c r="L558" s="35"/>
      <c r="M558" s="191" t="s">
        <v>1</v>
      </c>
      <c r="N558" s="192" t="s">
        <v>40</v>
      </c>
      <c r="O558" s="73"/>
      <c r="P558" s="193">
        <f>O558*H558</f>
        <v>0</v>
      </c>
      <c r="Q558" s="193">
        <v>0</v>
      </c>
      <c r="R558" s="193">
        <f>Q558*H558</f>
        <v>0</v>
      </c>
      <c r="S558" s="193">
        <v>0</v>
      </c>
      <c r="T558" s="194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95" t="s">
        <v>240</v>
      </c>
      <c r="AT558" s="195" t="s">
        <v>175</v>
      </c>
      <c r="AU558" s="195" t="s">
        <v>151</v>
      </c>
      <c r="AY558" s="15" t="s">
        <v>173</v>
      </c>
      <c r="BE558" s="196">
        <f>IF(N558="základná",J558,0)</f>
        <v>0</v>
      </c>
      <c r="BF558" s="196">
        <f>IF(N558="znížená",J558,0)</f>
        <v>0</v>
      </c>
      <c r="BG558" s="196">
        <f>IF(N558="zákl. prenesená",J558,0)</f>
        <v>0</v>
      </c>
      <c r="BH558" s="196">
        <f>IF(N558="zníž. prenesená",J558,0)</f>
        <v>0</v>
      </c>
      <c r="BI558" s="196">
        <f>IF(N558="nulová",J558,0)</f>
        <v>0</v>
      </c>
      <c r="BJ558" s="15" t="s">
        <v>151</v>
      </c>
      <c r="BK558" s="197">
        <f>ROUND(I558*H558,3)</f>
        <v>0</v>
      </c>
      <c r="BL558" s="15" t="s">
        <v>240</v>
      </c>
      <c r="BM558" s="195" t="s">
        <v>1668</v>
      </c>
    </row>
    <row r="559" s="12" customFormat="1" ht="22.8" customHeight="1">
      <c r="A559" s="12"/>
      <c r="B559" s="171"/>
      <c r="C559" s="12"/>
      <c r="D559" s="172" t="s">
        <v>73</v>
      </c>
      <c r="E559" s="182" t="s">
        <v>1669</v>
      </c>
      <c r="F559" s="182" t="s">
        <v>1670</v>
      </c>
      <c r="G559" s="12"/>
      <c r="H559" s="12"/>
      <c r="I559" s="174"/>
      <c r="J559" s="183">
        <f>BK559</f>
        <v>0</v>
      </c>
      <c r="K559" s="12"/>
      <c r="L559" s="171"/>
      <c r="M559" s="176"/>
      <c r="N559" s="177"/>
      <c r="O559" s="177"/>
      <c r="P559" s="178">
        <f>SUM(P560:P563)</f>
        <v>0</v>
      </c>
      <c r="Q559" s="177"/>
      <c r="R559" s="178">
        <f>SUM(R560:R563)</f>
        <v>0</v>
      </c>
      <c r="S559" s="177"/>
      <c r="T559" s="179">
        <f>SUM(T560:T563)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172" t="s">
        <v>151</v>
      </c>
      <c r="AT559" s="180" t="s">
        <v>73</v>
      </c>
      <c r="AU559" s="180" t="s">
        <v>82</v>
      </c>
      <c r="AY559" s="172" t="s">
        <v>173</v>
      </c>
      <c r="BK559" s="181">
        <f>SUM(BK560:BK563)</f>
        <v>0</v>
      </c>
    </row>
    <row r="560" s="2" customFormat="1" ht="14.4" customHeight="1">
      <c r="A560" s="34"/>
      <c r="B560" s="148"/>
      <c r="C560" s="184" t="s">
        <v>1671</v>
      </c>
      <c r="D560" s="184" t="s">
        <v>175</v>
      </c>
      <c r="E560" s="185" t="s">
        <v>1672</v>
      </c>
      <c r="F560" s="186" t="s">
        <v>1673</v>
      </c>
      <c r="G560" s="187" t="s">
        <v>222</v>
      </c>
      <c r="H560" s="188">
        <v>5</v>
      </c>
      <c r="I560" s="189"/>
      <c r="J560" s="188">
        <f>ROUND(I560*H560,3)</f>
        <v>0</v>
      </c>
      <c r="K560" s="190"/>
      <c r="L560" s="35"/>
      <c r="M560" s="191" t="s">
        <v>1</v>
      </c>
      <c r="N560" s="192" t="s">
        <v>40</v>
      </c>
      <c r="O560" s="73"/>
      <c r="P560" s="193">
        <f>O560*H560</f>
        <v>0</v>
      </c>
      <c r="Q560" s="193">
        <v>0</v>
      </c>
      <c r="R560" s="193">
        <f>Q560*H560</f>
        <v>0</v>
      </c>
      <c r="S560" s="193">
        <v>0</v>
      </c>
      <c r="T560" s="194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95" t="s">
        <v>240</v>
      </c>
      <c r="AT560" s="195" t="s">
        <v>175</v>
      </c>
      <c r="AU560" s="195" t="s">
        <v>151</v>
      </c>
      <c r="AY560" s="15" t="s">
        <v>173</v>
      </c>
      <c r="BE560" s="196">
        <f>IF(N560="základná",J560,0)</f>
        <v>0</v>
      </c>
      <c r="BF560" s="196">
        <f>IF(N560="znížená",J560,0)</f>
        <v>0</v>
      </c>
      <c r="BG560" s="196">
        <f>IF(N560="zákl. prenesená",J560,0)</f>
        <v>0</v>
      </c>
      <c r="BH560" s="196">
        <f>IF(N560="zníž. prenesená",J560,0)</f>
        <v>0</v>
      </c>
      <c r="BI560" s="196">
        <f>IF(N560="nulová",J560,0)</f>
        <v>0</v>
      </c>
      <c r="BJ560" s="15" t="s">
        <v>151</v>
      </c>
      <c r="BK560" s="197">
        <f>ROUND(I560*H560,3)</f>
        <v>0</v>
      </c>
      <c r="BL560" s="15" t="s">
        <v>240</v>
      </c>
      <c r="BM560" s="195" t="s">
        <v>1674</v>
      </c>
    </row>
    <row r="561" s="2" customFormat="1" ht="24.15" customHeight="1">
      <c r="A561" s="34"/>
      <c r="B561" s="148"/>
      <c r="C561" s="198" t="s">
        <v>1675</v>
      </c>
      <c r="D561" s="198" t="s">
        <v>197</v>
      </c>
      <c r="E561" s="199" t="s">
        <v>1676</v>
      </c>
      <c r="F561" s="200" t="s">
        <v>1677</v>
      </c>
      <c r="G561" s="201" t="s">
        <v>222</v>
      </c>
      <c r="H561" s="202">
        <v>5</v>
      </c>
      <c r="I561" s="203"/>
      <c r="J561" s="202">
        <f>ROUND(I561*H561,3)</f>
        <v>0</v>
      </c>
      <c r="K561" s="204"/>
      <c r="L561" s="205"/>
      <c r="M561" s="206" t="s">
        <v>1</v>
      </c>
      <c r="N561" s="207" t="s">
        <v>40</v>
      </c>
      <c r="O561" s="73"/>
      <c r="P561" s="193">
        <f>O561*H561</f>
        <v>0</v>
      </c>
      <c r="Q561" s="193">
        <v>0</v>
      </c>
      <c r="R561" s="193">
        <f>Q561*H561</f>
        <v>0</v>
      </c>
      <c r="S561" s="193">
        <v>0</v>
      </c>
      <c r="T561" s="194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95" t="s">
        <v>307</v>
      </c>
      <c r="AT561" s="195" t="s">
        <v>197</v>
      </c>
      <c r="AU561" s="195" t="s">
        <v>151</v>
      </c>
      <c r="AY561" s="15" t="s">
        <v>173</v>
      </c>
      <c r="BE561" s="196">
        <f>IF(N561="základná",J561,0)</f>
        <v>0</v>
      </c>
      <c r="BF561" s="196">
        <f>IF(N561="znížená",J561,0)</f>
        <v>0</v>
      </c>
      <c r="BG561" s="196">
        <f>IF(N561="zákl. prenesená",J561,0)</f>
        <v>0</v>
      </c>
      <c r="BH561" s="196">
        <f>IF(N561="zníž. prenesená",J561,0)</f>
        <v>0</v>
      </c>
      <c r="BI561" s="196">
        <f>IF(N561="nulová",J561,0)</f>
        <v>0</v>
      </c>
      <c r="BJ561" s="15" t="s">
        <v>151</v>
      </c>
      <c r="BK561" s="197">
        <f>ROUND(I561*H561,3)</f>
        <v>0</v>
      </c>
      <c r="BL561" s="15" t="s">
        <v>240</v>
      </c>
      <c r="BM561" s="195" t="s">
        <v>1678</v>
      </c>
    </row>
    <row r="562" s="2" customFormat="1" ht="24.15" customHeight="1">
      <c r="A562" s="34"/>
      <c r="B562" s="148"/>
      <c r="C562" s="198" t="s">
        <v>1679</v>
      </c>
      <c r="D562" s="198" t="s">
        <v>197</v>
      </c>
      <c r="E562" s="199" t="s">
        <v>1680</v>
      </c>
      <c r="F562" s="200" t="s">
        <v>1681</v>
      </c>
      <c r="G562" s="201" t="s">
        <v>222</v>
      </c>
      <c r="H562" s="202">
        <v>5</v>
      </c>
      <c r="I562" s="203"/>
      <c r="J562" s="202">
        <f>ROUND(I562*H562,3)</f>
        <v>0</v>
      </c>
      <c r="K562" s="204"/>
      <c r="L562" s="205"/>
      <c r="M562" s="206" t="s">
        <v>1</v>
      </c>
      <c r="N562" s="207" t="s">
        <v>40</v>
      </c>
      <c r="O562" s="73"/>
      <c r="P562" s="193">
        <f>O562*H562</f>
        <v>0</v>
      </c>
      <c r="Q562" s="193">
        <v>0</v>
      </c>
      <c r="R562" s="193">
        <f>Q562*H562</f>
        <v>0</v>
      </c>
      <c r="S562" s="193">
        <v>0</v>
      </c>
      <c r="T562" s="194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95" t="s">
        <v>307</v>
      </c>
      <c r="AT562" s="195" t="s">
        <v>197</v>
      </c>
      <c r="AU562" s="195" t="s">
        <v>151</v>
      </c>
      <c r="AY562" s="15" t="s">
        <v>173</v>
      </c>
      <c r="BE562" s="196">
        <f>IF(N562="základná",J562,0)</f>
        <v>0</v>
      </c>
      <c r="BF562" s="196">
        <f>IF(N562="znížená",J562,0)</f>
        <v>0</v>
      </c>
      <c r="BG562" s="196">
        <f>IF(N562="zákl. prenesená",J562,0)</f>
        <v>0</v>
      </c>
      <c r="BH562" s="196">
        <f>IF(N562="zníž. prenesená",J562,0)</f>
        <v>0</v>
      </c>
      <c r="BI562" s="196">
        <f>IF(N562="nulová",J562,0)</f>
        <v>0</v>
      </c>
      <c r="BJ562" s="15" t="s">
        <v>151</v>
      </c>
      <c r="BK562" s="197">
        <f>ROUND(I562*H562,3)</f>
        <v>0</v>
      </c>
      <c r="BL562" s="15" t="s">
        <v>240</v>
      </c>
      <c r="BM562" s="195" t="s">
        <v>1682</v>
      </c>
    </row>
    <row r="563" s="2" customFormat="1" ht="24.15" customHeight="1">
      <c r="A563" s="34"/>
      <c r="B563" s="148"/>
      <c r="C563" s="184" t="s">
        <v>1683</v>
      </c>
      <c r="D563" s="184" t="s">
        <v>175</v>
      </c>
      <c r="E563" s="185" t="s">
        <v>1684</v>
      </c>
      <c r="F563" s="186" t="s">
        <v>1685</v>
      </c>
      <c r="G563" s="187" t="s">
        <v>368</v>
      </c>
      <c r="H563" s="189"/>
      <c r="I563" s="189"/>
      <c r="J563" s="188">
        <f>ROUND(I563*H563,3)</f>
        <v>0</v>
      </c>
      <c r="K563" s="190"/>
      <c r="L563" s="35"/>
      <c r="M563" s="191" t="s">
        <v>1</v>
      </c>
      <c r="N563" s="192" t="s">
        <v>40</v>
      </c>
      <c r="O563" s="73"/>
      <c r="P563" s="193">
        <f>O563*H563</f>
        <v>0</v>
      </c>
      <c r="Q563" s="193">
        <v>0</v>
      </c>
      <c r="R563" s="193">
        <f>Q563*H563</f>
        <v>0</v>
      </c>
      <c r="S563" s="193">
        <v>0</v>
      </c>
      <c r="T563" s="194">
        <f>S563*H563</f>
        <v>0</v>
      </c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R563" s="195" t="s">
        <v>240</v>
      </c>
      <c r="AT563" s="195" t="s">
        <v>175</v>
      </c>
      <c r="AU563" s="195" t="s">
        <v>151</v>
      </c>
      <c r="AY563" s="15" t="s">
        <v>173</v>
      </c>
      <c r="BE563" s="196">
        <f>IF(N563="základná",J563,0)</f>
        <v>0</v>
      </c>
      <c r="BF563" s="196">
        <f>IF(N563="znížená",J563,0)</f>
        <v>0</v>
      </c>
      <c r="BG563" s="196">
        <f>IF(N563="zákl. prenesená",J563,0)</f>
        <v>0</v>
      </c>
      <c r="BH563" s="196">
        <f>IF(N563="zníž. prenesená",J563,0)</f>
        <v>0</v>
      </c>
      <c r="BI563" s="196">
        <f>IF(N563="nulová",J563,0)</f>
        <v>0</v>
      </c>
      <c r="BJ563" s="15" t="s">
        <v>151</v>
      </c>
      <c r="BK563" s="197">
        <f>ROUND(I563*H563,3)</f>
        <v>0</v>
      </c>
      <c r="BL563" s="15" t="s">
        <v>240</v>
      </c>
      <c r="BM563" s="195" t="s">
        <v>1686</v>
      </c>
    </row>
    <row r="564" s="12" customFormat="1" ht="22.8" customHeight="1">
      <c r="A564" s="12"/>
      <c r="B564" s="171"/>
      <c r="C564" s="12"/>
      <c r="D564" s="172" t="s">
        <v>73</v>
      </c>
      <c r="E564" s="182" t="s">
        <v>1687</v>
      </c>
      <c r="F564" s="182" t="s">
        <v>1688</v>
      </c>
      <c r="G564" s="12"/>
      <c r="H564" s="12"/>
      <c r="I564" s="174"/>
      <c r="J564" s="183">
        <f>BK564</f>
        <v>0</v>
      </c>
      <c r="K564" s="12"/>
      <c r="L564" s="171"/>
      <c r="M564" s="176"/>
      <c r="N564" s="177"/>
      <c r="O564" s="177"/>
      <c r="P564" s="178">
        <f>SUM(P565:P569)</f>
        <v>0</v>
      </c>
      <c r="Q564" s="177"/>
      <c r="R564" s="178">
        <f>SUM(R565:R569)</f>
        <v>2.7603701871999999</v>
      </c>
      <c r="S564" s="177"/>
      <c r="T564" s="179">
        <f>SUM(T565:T569)</f>
        <v>0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172" t="s">
        <v>151</v>
      </c>
      <c r="AT564" s="180" t="s">
        <v>73</v>
      </c>
      <c r="AU564" s="180" t="s">
        <v>82</v>
      </c>
      <c r="AY564" s="172" t="s">
        <v>173</v>
      </c>
      <c r="BK564" s="181">
        <f>SUM(BK565:BK569)</f>
        <v>0</v>
      </c>
    </row>
    <row r="565" s="2" customFormat="1" ht="24.15" customHeight="1">
      <c r="A565" s="34"/>
      <c r="B565" s="148"/>
      <c r="C565" s="184" t="s">
        <v>1689</v>
      </c>
      <c r="D565" s="184" t="s">
        <v>175</v>
      </c>
      <c r="E565" s="185" t="s">
        <v>1690</v>
      </c>
      <c r="F565" s="186" t="s">
        <v>1691</v>
      </c>
      <c r="G565" s="187" t="s">
        <v>200</v>
      </c>
      <c r="H565" s="188">
        <v>127.72</v>
      </c>
      <c r="I565" s="189"/>
      <c r="J565" s="188">
        <f>ROUND(I565*H565,3)</f>
        <v>0</v>
      </c>
      <c r="K565" s="190"/>
      <c r="L565" s="35"/>
      <c r="M565" s="191" t="s">
        <v>1</v>
      </c>
      <c r="N565" s="192" t="s">
        <v>40</v>
      </c>
      <c r="O565" s="73"/>
      <c r="P565" s="193">
        <f>O565*H565</f>
        <v>0</v>
      </c>
      <c r="Q565" s="193">
        <v>0.0049217599999999999</v>
      </c>
      <c r="R565" s="193">
        <f>Q565*H565</f>
        <v>0.62860718719999997</v>
      </c>
      <c r="S565" s="193">
        <v>0</v>
      </c>
      <c r="T565" s="194">
        <f>S565*H565</f>
        <v>0</v>
      </c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R565" s="195" t="s">
        <v>240</v>
      </c>
      <c r="AT565" s="195" t="s">
        <v>175</v>
      </c>
      <c r="AU565" s="195" t="s">
        <v>151</v>
      </c>
      <c r="AY565" s="15" t="s">
        <v>173</v>
      </c>
      <c r="BE565" s="196">
        <f>IF(N565="základná",J565,0)</f>
        <v>0</v>
      </c>
      <c r="BF565" s="196">
        <f>IF(N565="znížená",J565,0)</f>
        <v>0</v>
      </c>
      <c r="BG565" s="196">
        <f>IF(N565="zákl. prenesená",J565,0)</f>
        <v>0</v>
      </c>
      <c r="BH565" s="196">
        <f>IF(N565="zníž. prenesená",J565,0)</f>
        <v>0</v>
      </c>
      <c r="BI565" s="196">
        <f>IF(N565="nulová",J565,0)</f>
        <v>0</v>
      </c>
      <c r="BJ565" s="15" t="s">
        <v>151</v>
      </c>
      <c r="BK565" s="197">
        <f>ROUND(I565*H565,3)</f>
        <v>0</v>
      </c>
      <c r="BL565" s="15" t="s">
        <v>240</v>
      </c>
      <c r="BM565" s="195" t="s">
        <v>1692</v>
      </c>
    </row>
    <row r="566" s="2" customFormat="1" ht="14.4" customHeight="1">
      <c r="A566" s="34"/>
      <c r="B566" s="148"/>
      <c r="C566" s="198" t="s">
        <v>1693</v>
      </c>
      <c r="D566" s="198" t="s">
        <v>197</v>
      </c>
      <c r="E566" s="199" t="s">
        <v>1694</v>
      </c>
      <c r="F566" s="200" t="s">
        <v>1695</v>
      </c>
      <c r="G566" s="201" t="s">
        <v>200</v>
      </c>
      <c r="H566" s="202">
        <v>130.274</v>
      </c>
      <c r="I566" s="203"/>
      <c r="J566" s="202">
        <f>ROUND(I566*H566,3)</f>
        <v>0</v>
      </c>
      <c r="K566" s="204"/>
      <c r="L566" s="205"/>
      <c r="M566" s="206" t="s">
        <v>1</v>
      </c>
      <c r="N566" s="207" t="s">
        <v>40</v>
      </c>
      <c r="O566" s="73"/>
      <c r="P566" s="193">
        <f>O566*H566</f>
        <v>0</v>
      </c>
      <c r="Q566" s="193">
        <v>0.012</v>
      </c>
      <c r="R566" s="193">
        <f>Q566*H566</f>
        <v>1.563288</v>
      </c>
      <c r="S566" s="193">
        <v>0</v>
      </c>
      <c r="T566" s="194">
        <f>S566*H566</f>
        <v>0</v>
      </c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R566" s="195" t="s">
        <v>307</v>
      </c>
      <c r="AT566" s="195" t="s">
        <v>197</v>
      </c>
      <c r="AU566" s="195" t="s">
        <v>151</v>
      </c>
      <c r="AY566" s="15" t="s">
        <v>173</v>
      </c>
      <c r="BE566" s="196">
        <f>IF(N566="základná",J566,0)</f>
        <v>0</v>
      </c>
      <c r="BF566" s="196">
        <f>IF(N566="znížená",J566,0)</f>
        <v>0</v>
      </c>
      <c r="BG566" s="196">
        <f>IF(N566="zákl. prenesená",J566,0)</f>
        <v>0</v>
      </c>
      <c r="BH566" s="196">
        <f>IF(N566="zníž. prenesená",J566,0)</f>
        <v>0</v>
      </c>
      <c r="BI566" s="196">
        <f>IF(N566="nulová",J566,0)</f>
        <v>0</v>
      </c>
      <c r="BJ566" s="15" t="s">
        <v>151</v>
      </c>
      <c r="BK566" s="197">
        <f>ROUND(I566*H566,3)</f>
        <v>0</v>
      </c>
      <c r="BL566" s="15" t="s">
        <v>240</v>
      </c>
      <c r="BM566" s="195" t="s">
        <v>1696</v>
      </c>
    </row>
    <row r="567" s="2" customFormat="1" ht="24.15" customHeight="1">
      <c r="A567" s="34"/>
      <c r="B567" s="148"/>
      <c r="C567" s="198" t="s">
        <v>1697</v>
      </c>
      <c r="D567" s="198" t="s">
        <v>197</v>
      </c>
      <c r="E567" s="199" t="s">
        <v>1698</v>
      </c>
      <c r="F567" s="200" t="s">
        <v>1699</v>
      </c>
      <c r="G567" s="201" t="s">
        <v>222</v>
      </c>
      <c r="H567" s="202">
        <v>20.434999999999999</v>
      </c>
      <c r="I567" s="203"/>
      <c r="J567" s="202">
        <f>ROUND(I567*H567,3)</f>
        <v>0</v>
      </c>
      <c r="K567" s="204"/>
      <c r="L567" s="205"/>
      <c r="M567" s="206" t="s">
        <v>1</v>
      </c>
      <c r="N567" s="207" t="s">
        <v>40</v>
      </c>
      <c r="O567" s="73"/>
      <c r="P567" s="193">
        <f>O567*H567</f>
        <v>0</v>
      </c>
      <c r="Q567" s="193">
        <v>0.025000000000000001</v>
      </c>
      <c r="R567" s="193">
        <f>Q567*H567</f>
        <v>0.51087499999999997</v>
      </c>
      <c r="S567" s="193">
        <v>0</v>
      </c>
      <c r="T567" s="194">
        <f>S567*H567</f>
        <v>0</v>
      </c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R567" s="195" t="s">
        <v>307</v>
      </c>
      <c r="AT567" s="195" t="s">
        <v>197</v>
      </c>
      <c r="AU567" s="195" t="s">
        <v>151</v>
      </c>
      <c r="AY567" s="15" t="s">
        <v>173</v>
      </c>
      <c r="BE567" s="196">
        <f>IF(N567="základná",J567,0)</f>
        <v>0</v>
      </c>
      <c r="BF567" s="196">
        <f>IF(N567="znížená",J567,0)</f>
        <v>0</v>
      </c>
      <c r="BG567" s="196">
        <f>IF(N567="zákl. prenesená",J567,0)</f>
        <v>0</v>
      </c>
      <c r="BH567" s="196">
        <f>IF(N567="zníž. prenesená",J567,0)</f>
        <v>0</v>
      </c>
      <c r="BI567" s="196">
        <f>IF(N567="nulová",J567,0)</f>
        <v>0</v>
      </c>
      <c r="BJ567" s="15" t="s">
        <v>151</v>
      </c>
      <c r="BK567" s="197">
        <f>ROUND(I567*H567,3)</f>
        <v>0</v>
      </c>
      <c r="BL567" s="15" t="s">
        <v>240</v>
      </c>
      <c r="BM567" s="195" t="s">
        <v>1700</v>
      </c>
    </row>
    <row r="568" s="2" customFormat="1" ht="24.15" customHeight="1">
      <c r="A568" s="34"/>
      <c r="B568" s="148"/>
      <c r="C568" s="198" t="s">
        <v>1701</v>
      </c>
      <c r="D568" s="198" t="s">
        <v>197</v>
      </c>
      <c r="E568" s="199" t="s">
        <v>1702</v>
      </c>
      <c r="F568" s="200" t="s">
        <v>1703</v>
      </c>
      <c r="G568" s="201" t="s">
        <v>222</v>
      </c>
      <c r="H568" s="202">
        <v>11.52</v>
      </c>
      <c r="I568" s="203"/>
      <c r="J568" s="202">
        <f>ROUND(I568*H568,3)</f>
        <v>0</v>
      </c>
      <c r="K568" s="204"/>
      <c r="L568" s="205"/>
      <c r="M568" s="206" t="s">
        <v>1</v>
      </c>
      <c r="N568" s="207" t="s">
        <v>40</v>
      </c>
      <c r="O568" s="73"/>
      <c r="P568" s="193">
        <f>O568*H568</f>
        <v>0</v>
      </c>
      <c r="Q568" s="193">
        <v>0.0050000000000000001</v>
      </c>
      <c r="R568" s="193">
        <f>Q568*H568</f>
        <v>0.057599999999999998</v>
      </c>
      <c r="S568" s="193">
        <v>0</v>
      </c>
      <c r="T568" s="194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95" t="s">
        <v>307</v>
      </c>
      <c r="AT568" s="195" t="s">
        <v>197</v>
      </c>
      <c r="AU568" s="195" t="s">
        <v>151</v>
      </c>
      <c r="AY568" s="15" t="s">
        <v>173</v>
      </c>
      <c r="BE568" s="196">
        <f>IF(N568="základná",J568,0)</f>
        <v>0</v>
      </c>
      <c r="BF568" s="196">
        <f>IF(N568="znížená",J568,0)</f>
        <v>0</v>
      </c>
      <c r="BG568" s="196">
        <f>IF(N568="zákl. prenesená",J568,0)</f>
        <v>0</v>
      </c>
      <c r="BH568" s="196">
        <f>IF(N568="zníž. prenesená",J568,0)</f>
        <v>0</v>
      </c>
      <c r="BI568" s="196">
        <f>IF(N568="nulová",J568,0)</f>
        <v>0</v>
      </c>
      <c r="BJ568" s="15" t="s">
        <v>151</v>
      </c>
      <c r="BK568" s="197">
        <f>ROUND(I568*H568,3)</f>
        <v>0</v>
      </c>
      <c r="BL568" s="15" t="s">
        <v>240</v>
      </c>
      <c r="BM568" s="195" t="s">
        <v>1704</v>
      </c>
    </row>
    <row r="569" s="2" customFormat="1" ht="24.15" customHeight="1">
      <c r="A569" s="34"/>
      <c r="B569" s="148"/>
      <c r="C569" s="184" t="s">
        <v>1705</v>
      </c>
      <c r="D569" s="184" t="s">
        <v>175</v>
      </c>
      <c r="E569" s="185" t="s">
        <v>1706</v>
      </c>
      <c r="F569" s="186" t="s">
        <v>1707</v>
      </c>
      <c r="G569" s="187" t="s">
        <v>368</v>
      </c>
      <c r="H569" s="189"/>
      <c r="I569" s="189"/>
      <c r="J569" s="188">
        <f>ROUND(I569*H569,3)</f>
        <v>0</v>
      </c>
      <c r="K569" s="190"/>
      <c r="L569" s="35"/>
      <c r="M569" s="191" t="s">
        <v>1</v>
      </c>
      <c r="N569" s="192" t="s">
        <v>40</v>
      </c>
      <c r="O569" s="73"/>
      <c r="P569" s="193">
        <f>O569*H569</f>
        <v>0</v>
      </c>
      <c r="Q569" s="193">
        <v>0</v>
      </c>
      <c r="R569" s="193">
        <f>Q569*H569</f>
        <v>0</v>
      </c>
      <c r="S569" s="193">
        <v>0</v>
      </c>
      <c r="T569" s="194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95" t="s">
        <v>240</v>
      </c>
      <c r="AT569" s="195" t="s">
        <v>175</v>
      </c>
      <c r="AU569" s="195" t="s">
        <v>151</v>
      </c>
      <c r="AY569" s="15" t="s">
        <v>173</v>
      </c>
      <c r="BE569" s="196">
        <f>IF(N569="základná",J569,0)</f>
        <v>0</v>
      </c>
      <c r="BF569" s="196">
        <f>IF(N569="znížená",J569,0)</f>
        <v>0</v>
      </c>
      <c r="BG569" s="196">
        <f>IF(N569="zákl. prenesená",J569,0)</f>
        <v>0</v>
      </c>
      <c r="BH569" s="196">
        <f>IF(N569="zníž. prenesená",J569,0)</f>
        <v>0</v>
      </c>
      <c r="BI569" s="196">
        <f>IF(N569="nulová",J569,0)</f>
        <v>0</v>
      </c>
      <c r="BJ569" s="15" t="s">
        <v>151</v>
      </c>
      <c r="BK569" s="197">
        <f>ROUND(I569*H569,3)</f>
        <v>0</v>
      </c>
      <c r="BL569" s="15" t="s">
        <v>240</v>
      </c>
      <c r="BM569" s="195" t="s">
        <v>1708</v>
      </c>
    </row>
    <row r="570" s="12" customFormat="1" ht="22.8" customHeight="1">
      <c r="A570" s="12"/>
      <c r="B570" s="171"/>
      <c r="C570" s="12"/>
      <c r="D570" s="172" t="s">
        <v>73</v>
      </c>
      <c r="E570" s="182" t="s">
        <v>1709</v>
      </c>
      <c r="F570" s="182" t="s">
        <v>1710</v>
      </c>
      <c r="G570" s="12"/>
      <c r="H570" s="12"/>
      <c r="I570" s="174"/>
      <c r="J570" s="183">
        <f>BK570</f>
        <v>0</v>
      </c>
      <c r="K570" s="12"/>
      <c r="L570" s="171"/>
      <c r="M570" s="176"/>
      <c r="N570" s="177"/>
      <c r="O570" s="177"/>
      <c r="P570" s="178">
        <f>SUM(P571:P573)</f>
        <v>0</v>
      </c>
      <c r="Q570" s="177"/>
      <c r="R570" s="178">
        <f>SUM(R571:R573)</f>
        <v>2.0583472095999999</v>
      </c>
      <c r="S570" s="177"/>
      <c r="T570" s="179">
        <f>SUM(T571:T573)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72" t="s">
        <v>151</v>
      </c>
      <c r="AT570" s="180" t="s">
        <v>73</v>
      </c>
      <c r="AU570" s="180" t="s">
        <v>82</v>
      </c>
      <c r="AY570" s="172" t="s">
        <v>173</v>
      </c>
      <c r="BK570" s="181">
        <f>SUM(BK571:BK573)</f>
        <v>0</v>
      </c>
    </row>
    <row r="571" s="2" customFormat="1" ht="37.8" customHeight="1">
      <c r="A571" s="34"/>
      <c r="B571" s="148"/>
      <c r="C571" s="184" t="s">
        <v>1711</v>
      </c>
      <c r="D571" s="184" t="s">
        <v>175</v>
      </c>
      <c r="E571" s="185" t="s">
        <v>1712</v>
      </c>
      <c r="F571" s="186" t="s">
        <v>1713</v>
      </c>
      <c r="G571" s="187" t="s">
        <v>200</v>
      </c>
      <c r="H571" s="188">
        <v>239.25999999999999</v>
      </c>
      <c r="I571" s="189"/>
      <c r="J571" s="188">
        <f>ROUND(I571*H571,3)</f>
        <v>0</v>
      </c>
      <c r="K571" s="190"/>
      <c r="L571" s="35"/>
      <c r="M571" s="191" t="s">
        <v>1</v>
      </c>
      <c r="N571" s="192" t="s">
        <v>40</v>
      </c>
      <c r="O571" s="73"/>
      <c r="P571" s="193">
        <f>O571*H571</f>
        <v>0</v>
      </c>
      <c r="Q571" s="193">
        <v>0.0010279600000000001</v>
      </c>
      <c r="R571" s="193">
        <f>Q571*H571</f>
        <v>0.24594970960000001</v>
      </c>
      <c r="S571" s="193">
        <v>0</v>
      </c>
      <c r="T571" s="194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95" t="s">
        <v>240</v>
      </c>
      <c r="AT571" s="195" t="s">
        <v>175</v>
      </c>
      <c r="AU571" s="195" t="s">
        <v>151</v>
      </c>
      <c r="AY571" s="15" t="s">
        <v>173</v>
      </c>
      <c r="BE571" s="196">
        <f>IF(N571="základná",J571,0)</f>
        <v>0</v>
      </c>
      <c r="BF571" s="196">
        <f>IF(N571="znížená",J571,0)</f>
        <v>0</v>
      </c>
      <c r="BG571" s="196">
        <f>IF(N571="zákl. prenesená",J571,0)</f>
        <v>0</v>
      </c>
      <c r="BH571" s="196">
        <f>IF(N571="zníž. prenesená",J571,0)</f>
        <v>0</v>
      </c>
      <c r="BI571" s="196">
        <f>IF(N571="nulová",J571,0)</f>
        <v>0</v>
      </c>
      <c r="BJ571" s="15" t="s">
        <v>151</v>
      </c>
      <c r="BK571" s="197">
        <f>ROUND(I571*H571,3)</f>
        <v>0</v>
      </c>
      <c r="BL571" s="15" t="s">
        <v>240</v>
      </c>
      <c r="BM571" s="195" t="s">
        <v>1714</v>
      </c>
    </row>
    <row r="572" s="2" customFormat="1" ht="14.4" customHeight="1">
      <c r="A572" s="34"/>
      <c r="B572" s="148"/>
      <c r="C572" s="198" t="s">
        <v>1715</v>
      </c>
      <c r="D572" s="198" t="s">
        <v>197</v>
      </c>
      <c r="E572" s="199" t="s">
        <v>1716</v>
      </c>
      <c r="F572" s="200" t="s">
        <v>1717</v>
      </c>
      <c r="G572" s="201" t="s">
        <v>200</v>
      </c>
      <c r="H572" s="202">
        <v>241.65299999999999</v>
      </c>
      <c r="I572" s="203"/>
      <c r="J572" s="202">
        <f>ROUND(I572*H572,3)</f>
        <v>0</v>
      </c>
      <c r="K572" s="204"/>
      <c r="L572" s="205"/>
      <c r="M572" s="206" t="s">
        <v>1</v>
      </c>
      <c r="N572" s="207" t="s">
        <v>40</v>
      </c>
      <c r="O572" s="73"/>
      <c r="P572" s="193">
        <f>O572*H572</f>
        <v>0</v>
      </c>
      <c r="Q572" s="193">
        <v>0.0074999999999999997</v>
      </c>
      <c r="R572" s="193">
        <f>Q572*H572</f>
        <v>1.8123974999999999</v>
      </c>
      <c r="S572" s="193">
        <v>0</v>
      </c>
      <c r="T572" s="194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95" t="s">
        <v>307</v>
      </c>
      <c r="AT572" s="195" t="s">
        <v>197</v>
      </c>
      <c r="AU572" s="195" t="s">
        <v>151</v>
      </c>
      <c r="AY572" s="15" t="s">
        <v>173</v>
      </c>
      <c r="BE572" s="196">
        <f>IF(N572="základná",J572,0)</f>
        <v>0</v>
      </c>
      <c r="BF572" s="196">
        <f>IF(N572="znížená",J572,0)</f>
        <v>0</v>
      </c>
      <c r="BG572" s="196">
        <f>IF(N572="zákl. prenesená",J572,0)</f>
        <v>0</v>
      </c>
      <c r="BH572" s="196">
        <f>IF(N572="zníž. prenesená",J572,0)</f>
        <v>0</v>
      </c>
      <c r="BI572" s="196">
        <f>IF(N572="nulová",J572,0)</f>
        <v>0</v>
      </c>
      <c r="BJ572" s="15" t="s">
        <v>151</v>
      </c>
      <c r="BK572" s="197">
        <f>ROUND(I572*H572,3)</f>
        <v>0</v>
      </c>
      <c r="BL572" s="15" t="s">
        <v>240</v>
      </c>
      <c r="BM572" s="195" t="s">
        <v>1718</v>
      </c>
    </row>
    <row r="573" s="2" customFormat="1" ht="24.15" customHeight="1">
      <c r="A573" s="34"/>
      <c r="B573" s="148"/>
      <c r="C573" s="184" t="s">
        <v>1719</v>
      </c>
      <c r="D573" s="184" t="s">
        <v>175</v>
      </c>
      <c r="E573" s="185" t="s">
        <v>1720</v>
      </c>
      <c r="F573" s="186" t="s">
        <v>1721</v>
      </c>
      <c r="G573" s="187" t="s">
        <v>247</v>
      </c>
      <c r="H573" s="188">
        <v>2.0579999999999998</v>
      </c>
      <c r="I573" s="189"/>
      <c r="J573" s="188">
        <f>ROUND(I573*H573,3)</f>
        <v>0</v>
      </c>
      <c r="K573" s="190"/>
      <c r="L573" s="35"/>
      <c r="M573" s="191" t="s">
        <v>1</v>
      </c>
      <c r="N573" s="192" t="s">
        <v>40</v>
      </c>
      <c r="O573" s="73"/>
      <c r="P573" s="193">
        <f>O573*H573</f>
        <v>0</v>
      </c>
      <c r="Q573" s="193">
        <v>0</v>
      </c>
      <c r="R573" s="193">
        <f>Q573*H573</f>
        <v>0</v>
      </c>
      <c r="S573" s="193">
        <v>0</v>
      </c>
      <c r="T573" s="194">
        <f>S573*H573</f>
        <v>0</v>
      </c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R573" s="195" t="s">
        <v>240</v>
      </c>
      <c r="AT573" s="195" t="s">
        <v>175</v>
      </c>
      <c r="AU573" s="195" t="s">
        <v>151</v>
      </c>
      <c r="AY573" s="15" t="s">
        <v>173</v>
      </c>
      <c r="BE573" s="196">
        <f>IF(N573="základná",J573,0)</f>
        <v>0</v>
      </c>
      <c r="BF573" s="196">
        <f>IF(N573="znížená",J573,0)</f>
        <v>0</v>
      </c>
      <c r="BG573" s="196">
        <f>IF(N573="zákl. prenesená",J573,0)</f>
        <v>0</v>
      </c>
      <c r="BH573" s="196">
        <f>IF(N573="zníž. prenesená",J573,0)</f>
        <v>0</v>
      </c>
      <c r="BI573" s="196">
        <f>IF(N573="nulová",J573,0)</f>
        <v>0</v>
      </c>
      <c r="BJ573" s="15" t="s">
        <v>151</v>
      </c>
      <c r="BK573" s="197">
        <f>ROUND(I573*H573,3)</f>
        <v>0</v>
      </c>
      <c r="BL573" s="15" t="s">
        <v>240</v>
      </c>
      <c r="BM573" s="195" t="s">
        <v>1722</v>
      </c>
    </row>
    <row r="574" s="12" customFormat="1" ht="22.8" customHeight="1">
      <c r="A574" s="12"/>
      <c r="B574" s="171"/>
      <c r="C574" s="12"/>
      <c r="D574" s="172" t="s">
        <v>73</v>
      </c>
      <c r="E574" s="182" t="s">
        <v>1723</v>
      </c>
      <c r="F574" s="182" t="s">
        <v>1724</v>
      </c>
      <c r="G574" s="12"/>
      <c r="H574" s="12"/>
      <c r="I574" s="174"/>
      <c r="J574" s="183">
        <f>BK574</f>
        <v>0</v>
      </c>
      <c r="K574" s="12"/>
      <c r="L574" s="171"/>
      <c r="M574" s="176"/>
      <c r="N574" s="177"/>
      <c r="O574" s="177"/>
      <c r="P574" s="178">
        <f>SUM(P575:P581)</f>
        <v>0</v>
      </c>
      <c r="Q574" s="177"/>
      <c r="R574" s="178">
        <f>SUM(R575:R581)</f>
        <v>17.256030186392</v>
      </c>
      <c r="S574" s="177"/>
      <c r="T574" s="179">
        <f>SUM(T575:T581)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172" t="s">
        <v>151</v>
      </c>
      <c r="AT574" s="180" t="s">
        <v>73</v>
      </c>
      <c r="AU574" s="180" t="s">
        <v>82</v>
      </c>
      <c r="AY574" s="172" t="s">
        <v>173</v>
      </c>
      <c r="BK574" s="181">
        <f>SUM(BK575:BK581)</f>
        <v>0</v>
      </c>
    </row>
    <row r="575" s="2" customFormat="1" ht="24.15" customHeight="1">
      <c r="A575" s="34"/>
      <c r="B575" s="148"/>
      <c r="C575" s="184" t="s">
        <v>1725</v>
      </c>
      <c r="D575" s="184" t="s">
        <v>175</v>
      </c>
      <c r="E575" s="185" t="s">
        <v>1726</v>
      </c>
      <c r="F575" s="186" t="s">
        <v>1727</v>
      </c>
      <c r="G575" s="187" t="s">
        <v>200</v>
      </c>
      <c r="H575" s="188">
        <v>139.72</v>
      </c>
      <c r="I575" s="189"/>
      <c r="J575" s="188">
        <f>ROUND(I575*H575,3)</f>
        <v>0</v>
      </c>
      <c r="K575" s="190"/>
      <c r="L575" s="35"/>
      <c r="M575" s="191" t="s">
        <v>1</v>
      </c>
      <c r="N575" s="192" t="s">
        <v>40</v>
      </c>
      <c r="O575" s="73"/>
      <c r="P575" s="193">
        <f>O575*H575</f>
        <v>0</v>
      </c>
      <c r="Q575" s="193">
        <v>0.056094720000000001</v>
      </c>
      <c r="R575" s="193">
        <f>Q575*H575</f>
        <v>7.8375542783999999</v>
      </c>
      <c r="S575" s="193">
        <v>0</v>
      </c>
      <c r="T575" s="194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95" t="s">
        <v>240</v>
      </c>
      <c r="AT575" s="195" t="s">
        <v>175</v>
      </c>
      <c r="AU575" s="195" t="s">
        <v>151</v>
      </c>
      <c r="AY575" s="15" t="s">
        <v>173</v>
      </c>
      <c r="BE575" s="196">
        <f>IF(N575="základná",J575,0)</f>
        <v>0</v>
      </c>
      <c r="BF575" s="196">
        <f>IF(N575="znížená",J575,0)</f>
        <v>0</v>
      </c>
      <c r="BG575" s="196">
        <f>IF(N575="zákl. prenesená",J575,0)</f>
        <v>0</v>
      </c>
      <c r="BH575" s="196">
        <f>IF(N575="zníž. prenesená",J575,0)</f>
        <v>0</v>
      </c>
      <c r="BI575" s="196">
        <f>IF(N575="nulová",J575,0)</f>
        <v>0</v>
      </c>
      <c r="BJ575" s="15" t="s">
        <v>151</v>
      </c>
      <c r="BK575" s="197">
        <f>ROUND(I575*H575,3)</f>
        <v>0</v>
      </c>
      <c r="BL575" s="15" t="s">
        <v>240</v>
      </c>
      <c r="BM575" s="195" t="s">
        <v>1728</v>
      </c>
    </row>
    <row r="576" s="2" customFormat="1" ht="14.4" customHeight="1">
      <c r="A576" s="34"/>
      <c r="B576" s="148"/>
      <c r="C576" s="198" t="s">
        <v>1729</v>
      </c>
      <c r="D576" s="198" t="s">
        <v>197</v>
      </c>
      <c r="E576" s="199" t="s">
        <v>1730</v>
      </c>
      <c r="F576" s="200" t="s">
        <v>1731</v>
      </c>
      <c r="G576" s="201" t="s">
        <v>200</v>
      </c>
      <c r="H576" s="202">
        <v>142.51400000000001</v>
      </c>
      <c r="I576" s="203"/>
      <c r="J576" s="202">
        <f>ROUND(I576*H576,3)</f>
        <v>0</v>
      </c>
      <c r="K576" s="204"/>
      <c r="L576" s="205"/>
      <c r="M576" s="206" t="s">
        <v>1</v>
      </c>
      <c r="N576" s="207" t="s">
        <v>40</v>
      </c>
      <c r="O576" s="73"/>
      <c r="P576" s="193">
        <f>O576*H576</f>
        <v>0</v>
      </c>
      <c r="Q576" s="193">
        <v>0.012</v>
      </c>
      <c r="R576" s="193">
        <f>Q576*H576</f>
        <v>1.7101680000000001</v>
      </c>
      <c r="S576" s="193">
        <v>0</v>
      </c>
      <c r="T576" s="194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5" t="s">
        <v>307</v>
      </c>
      <c r="AT576" s="195" t="s">
        <v>197</v>
      </c>
      <c r="AU576" s="195" t="s">
        <v>151</v>
      </c>
      <c r="AY576" s="15" t="s">
        <v>173</v>
      </c>
      <c r="BE576" s="196">
        <f>IF(N576="základná",J576,0)</f>
        <v>0</v>
      </c>
      <c r="BF576" s="196">
        <f>IF(N576="znížená",J576,0)</f>
        <v>0</v>
      </c>
      <c r="BG576" s="196">
        <f>IF(N576="zákl. prenesená",J576,0)</f>
        <v>0</v>
      </c>
      <c r="BH576" s="196">
        <f>IF(N576="zníž. prenesená",J576,0)</f>
        <v>0</v>
      </c>
      <c r="BI576" s="196">
        <f>IF(N576="nulová",J576,0)</f>
        <v>0</v>
      </c>
      <c r="BJ576" s="15" t="s">
        <v>151</v>
      </c>
      <c r="BK576" s="197">
        <f>ROUND(I576*H576,3)</f>
        <v>0</v>
      </c>
      <c r="BL576" s="15" t="s">
        <v>240</v>
      </c>
      <c r="BM576" s="195" t="s">
        <v>1732</v>
      </c>
    </row>
    <row r="577" s="2" customFormat="1" ht="24.15" customHeight="1">
      <c r="A577" s="34"/>
      <c r="B577" s="148"/>
      <c r="C577" s="198" t="s">
        <v>1733</v>
      </c>
      <c r="D577" s="198" t="s">
        <v>197</v>
      </c>
      <c r="E577" s="199" t="s">
        <v>1698</v>
      </c>
      <c r="F577" s="200" t="s">
        <v>1699</v>
      </c>
      <c r="G577" s="201" t="s">
        <v>222</v>
      </c>
      <c r="H577" s="202">
        <v>22.355</v>
      </c>
      <c r="I577" s="203"/>
      <c r="J577" s="202">
        <f>ROUND(I577*H577,3)</f>
        <v>0</v>
      </c>
      <c r="K577" s="204"/>
      <c r="L577" s="205"/>
      <c r="M577" s="206" t="s">
        <v>1</v>
      </c>
      <c r="N577" s="207" t="s">
        <v>40</v>
      </c>
      <c r="O577" s="73"/>
      <c r="P577" s="193">
        <f>O577*H577</f>
        <v>0</v>
      </c>
      <c r="Q577" s="193">
        <v>0.025000000000000001</v>
      </c>
      <c r="R577" s="193">
        <f>Q577*H577</f>
        <v>0.55887500000000001</v>
      </c>
      <c r="S577" s="193">
        <v>0</v>
      </c>
      <c r="T577" s="194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195" t="s">
        <v>307</v>
      </c>
      <c r="AT577" s="195" t="s">
        <v>197</v>
      </c>
      <c r="AU577" s="195" t="s">
        <v>151</v>
      </c>
      <c r="AY577" s="15" t="s">
        <v>173</v>
      </c>
      <c r="BE577" s="196">
        <f>IF(N577="základná",J577,0)</f>
        <v>0</v>
      </c>
      <c r="BF577" s="196">
        <f>IF(N577="znížená",J577,0)</f>
        <v>0</v>
      </c>
      <c r="BG577" s="196">
        <f>IF(N577="zákl. prenesená",J577,0)</f>
        <v>0</v>
      </c>
      <c r="BH577" s="196">
        <f>IF(N577="zníž. prenesená",J577,0)</f>
        <v>0</v>
      </c>
      <c r="BI577" s="196">
        <f>IF(N577="nulová",J577,0)</f>
        <v>0</v>
      </c>
      <c r="BJ577" s="15" t="s">
        <v>151</v>
      </c>
      <c r="BK577" s="197">
        <f>ROUND(I577*H577,3)</f>
        <v>0</v>
      </c>
      <c r="BL577" s="15" t="s">
        <v>240</v>
      </c>
      <c r="BM577" s="195" t="s">
        <v>1734</v>
      </c>
    </row>
    <row r="578" s="2" customFormat="1" ht="24.15" customHeight="1">
      <c r="A578" s="34"/>
      <c r="B578" s="148"/>
      <c r="C578" s="198" t="s">
        <v>1735</v>
      </c>
      <c r="D578" s="198" t="s">
        <v>197</v>
      </c>
      <c r="E578" s="199" t="s">
        <v>1702</v>
      </c>
      <c r="F578" s="200" t="s">
        <v>1703</v>
      </c>
      <c r="G578" s="201" t="s">
        <v>222</v>
      </c>
      <c r="H578" s="202">
        <v>28.399999999999999</v>
      </c>
      <c r="I578" s="203"/>
      <c r="J578" s="202">
        <f>ROUND(I578*H578,3)</f>
        <v>0</v>
      </c>
      <c r="K578" s="204"/>
      <c r="L578" s="205"/>
      <c r="M578" s="206" t="s">
        <v>1</v>
      </c>
      <c r="N578" s="207" t="s">
        <v>40</v>
      </c>
      <c r="O578" s="73"/>
      <c r="P578" s="193">
        <f>O578*H578</f>
        <v>0</v>
      </c>
      <c r="Q578" s="193">
        <v>0.0050000000000000001</v>
      </c>
      <c r="R578" s="193">
        <f>Q578*H578</f>
        <v>0.14199999999999999</v>
      </c>
      <c r="S578" s="193">
        <v>0</v>
      </c>
      <c r="T578" s="194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95" t="s">
        <v>307</v>
      </c>
      <c r="AT578" s="195" t="s">
        <v>197</v>
      </c>
      <c r="AU578" s="195" t="s">
        <v>151</v>
      </c>
      <c r="AY578" s="15" t="s">
        <v>173</v>
      </c>
      <c r="BE578" s="196">
        <f>IF(N578="základná",J578,0)</f>
        <v>0</v>
      </c>
      <c r="BF578" s="196">
        <f>IF(N578="znížená",J578,0)</f>
        <v>0</v>
      </c>
      <c r="BG578" s="196">
        <f>IF(N578="zákl. prenesená",J578,0)</f>
        <v>0</v>
      </c>
      <c r="BH578" s="196">
        <f>IF(N578="zníž. prenesená",J578,0)</f>
        <v>0</v>
      </c>
      <c r="BI578" s="196">
        <f>IF(N578="nulová",J578,0)</f>
        <v>0</v>
      </c>
      <c r="BJ578" s="15" t="s">
        <v>151</v>
      </c>
      <c r="BK578" s="197">
        <f>ROUND(I578*H578,3)</f>
        <v>0</v>
      </c>
      <c r="BL578" s="15" t="s">
        <v>240</v>
      </c>
      <c r="BM578" s="195" t="s">
        <v>1736</v>
      </c>
    </row>
    <row r="579" s="2" customFormat="1" ht="24.15" customHeight="1">
      <c r="A579" s="34"/>
      <c r="B579" s="148"/>
      <c r="C579" s="184" t="s">
        <v>1737</v>
      </c>
      <c r="D579" s="184" t="s">
        <v>175</v>
      </c>
      <c r="E579" s="185" t="s">
        <v>1738</v>
      </c>
      <c r="F579" s="186" t="s">
        <v>1739</v>
      </c>
      <c r="G579" s="187" t="s">
        <v>200</v>
      </c>
      <c r="H579" s="188">
        <v>61.622</v>
      </c>
      <c r="I579" s="189"/>
      <c r="J579" s="188">
        <f>ROUND(I579*H579,3)</f>
        <v>0</v>
      </c>
      <c r="K579" s="190"/>
      <c r="L579" s="35"/>
      <c r="M579" s="191" t="s">
        <v>1</v>
      </c>
      <c r="N579" s="192" t="s">
        <v>40</v>
      </c>
      <c r="O579" s="73"/>
      <c r="P579" s="193">
        <f>O579*H579</f>
        <v>0</v>
      </c>
      <c r="Q579" s="193">
        <v>0.053536835999999997</v>
      </c>
      <c r="R579" s="193">
        <f>Q579*H579</f>
        <v>3.299046907992</v>
      </c>
      <c r="S579" s="193">
        <v>0</v>
      </c>
      <c r="T579" s="194">
        <f>S579*H579</f>
        <v>0</v>
      </c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R579" s="195" t="s">
        <v>240</v>
      </c>
      <c r="AT579" s="195" t="s">
        <v>175</v>
      </c>
      <c r="AU579" s="195" t="s">
        <v>151</v>
      </c>
      <c r="AY579" s="15" t="s">
        <v>173</v>
      </c>
      <c r="BE579" s="196">
        <f>IF(N579="základná",J579,0)</f>
        <v>0</v>
      </c>
      <c r="BF579" s="196">
        <f>IF(N579="znížená",J579,0)</f>
        <v>0</v>
      </c>
      <c r="BG579" s="196">
        <f>IF(N579="zákl. prenesená",J579,0)</f>
        <v>0</v>
      </c>
      <c r="BH579" s="196">
        <f>IF(N579="zníž. prenesená",J579,0)</f>
        <v>0</v>
      </c>
      <c r="BI579" s="196">
        <f>IF(N579="nulová",J579,0)</f>
        <v>0</v>
      </c>
      <c r="BJ579" s="15" t="s">
        <v>151</v>
      </c>
      <c r="BK579" s="197">
        <f>ROUND(I579*H579,3)</f>
        <v>0</v>
      </c>
      <c r="BL579" s="15" t="s">
        <v>240</v>
      </c>
      <c r="BM579" s="195" t="s">
        <v>1740</v>
      </c>
    </row>
    <row r="580" s="2" customFormat="1" ht="14.4" customHeight="1">
      <c r="A580" s="34"/>
      <c r="B580" s="148"/>
      <c r="C580" s="198" t="s">
        <v>1741</v>
      </c>
      <c r="D580" s="198" t="s">
        <v>197</v>
      </c>
      <c r="E580" s="199" t="s">
        <v>1742</v>
      </c>
      <c r="F580" s="200" t="s">
        <v>1743</v>
      </c>
      <c r="G580" s="201" t="s">
        <v>200</v>
      </c>
      <c r="H580" s="202">
        <v>62.853999999999999</v>
      </c>
      <c r="I580" s="203"/>
      <c r="J580" s="202">
        <f>ROUND(I580*H580,3)</f>
        <v>0</v>
      </c>
      <c r="K580" s="204"/>
      <c r="L580" s="205"/>
      <c r="M580" s="206" t="s">
        <v>1</v>
      </c>
      <c r="N580" s="207" t="s">
        <v>40</v>
      </c>
      <c r="O580" s="73"/>
      <c r="P580" s="193">
        <f>O580*H580</f>
        <v>0</v>
      </c>
      <c r="Q580" s="193">
        <v>0.058999999999999997</v>
      </c>
      <c r="R580" s="193">
        <f>Q580*H580</f>
        <v>3.708386</v>
      </c>
      <c r="S580" s="193">
        <v>0</v>
      </c>
      <c r="T580" s="194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5" t="s">
        <v>307</v>
      </c>
      <c r="AT580" s="195" t="s">
        <v>197</v>
      </c>
      <c r="AU580" s="195" t="s">
        <v>151</v>
      </c>
      <c r="AY580" s="15" t="s">
        <v>173</v>
      </c>
      <c r="BE580" s="196">
        <f>IF(N580="základná",J580,0)</f>
        <v>0</v>
      </c>
      <c r="BF580" s="196">
        <f>IF(N580="znížená",J580,0)</f>
        <v>0</v>
      </c>
      <c r="BG580" s="196">
        <f>IF(N580="zákl. prenesená",J580,0)</f>
        <v>0</v>
      </c>
      <c r="BH580" s="196">
        <f>IF(N580="zníž. prenesená",J580,0)</f>
        <v>0</v>
      </c>
      <c r="BI580" s="196">
        <f>IF(N580="nulová",J580,0)</f>
        <v>0</v>
      </c>
      <c r="BJ580" s="15" t="s">
        <v>151</v>
      </c>
      <c r="BK580" s="197">
        <f>ROUND(I580*H580,3)</f>
        <v>0</v>
      </c>
      <c r="BL580" s="15" t="s">
        <v>240</v>
      </c>
      <c r="BM580" s="195" t="s">
        <v>1744</v>
      </c>
    </row>
    <row r="581" s="2" customFormat="1" ht="24.15" customHeight="1">
      <c r="A581" s="34"/>
      <c r="B581" s="148"/>
      <c r="C581" s="184" t="s">
        <v>1745</v>
      </c>
      <c r="D581" s="184" t="s">
        <v>175</v>
      </c>
      <c r="E581" s="185" t="s">
        <v>1746</v>
      </c>
      <c r="F581" s="186" t="s">
        <v>1747</v>
      </c>
      <c r="G581" s="187" t="s">
        <v>368</v>
      </c>
      <c r="H581" s="189"/>
      <c r="I581" s="189"/>
      <c r="J581" s="188">
        <f>ROUND(I581*H581,3)</f>
        <v>0</v>
      </c>
      <c r="K581" s="190"/>
      <c r="L581" s="35"/>
      <c r="M581" s="191" t="s">
        <v>1</v>
      </c>
      <c r="N581" s="192" t="s">
        <v>40</v>
      </c>
      <c r="O581" s="73"/>
      <c r="P581" s="193">
        <f>O581*H581</f>
        <v>0</v>
      </c>
      <c r="Q581" s="193">
        <v>0</v>
      </c>
      <c r="R581" s="193">
        <f>Q581*H581</f>
        <v>0</v>
      </c>
      <c r="S581" s="193">
        <v>0</v>
      </c>
      <c r="T581" s="194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5" t="s">
        <v>240</v>
      </c>
      <c r="AT581" s="195" t="s">
        <v>175</v>
      </c>
      <c r="AU581" s="195" t="s">
        <v>151</v>
      </c>
      <c r="AY581" s="15" t="s">
        <v>173</v>
      </c>
      <c r="BE581" s="196">
        <f>IF(N581="základná",J581,0)</f>
        <v>0</v>
      </c>
      <c r="BF581" s="196">
        <f>IF(N581="znížená",J581,0)</f>
        <v>0</v>
      </c>
      <c r="BG581" s="196">
        <f>IF(N581="zákl. prenesená",J581,0)</f>
        <v>0</v>
      </c>
      <c r="BH581" s="196">
        <f>IF(N581="zníž. prenesená",J581,0)</f>
        <v>0</v>
      </c>
      <c r="BI581" s="196">
        <f>IF(N581="nulová",J581,0)</f>
        <v>0</v>
      </c>
      <c r="BJ581" s="15" t="s">
        <v>151</v>
      </c>
      <c r="BK581" s="197">
        <f>ROUND(I581*H581,3)</f>
        <v>0</v>
      </c>
      <c r="BL581" s="15" t="s">
        <v>240</v>
      </c>
      <c r="BM581" s="195" t="s">
        <v>1748</v>
      </c>
    </row>
    <row r="582" s="12" customFormat="1" ht="22.8" customHeight="1">
      <c r="A582" s="12"/>
      <c r="B582" s="171"/>
      <c r="C582" s="12"/>
      <c r="D582" s="172" t="s">
        <v>73</v>
      </c>
      <c r="E582" s="182" t="s">
        <v>1749</v>
      </c>
      <c r="F582" s="182" t="s">
        <v>1750</v>
      </c>
      <c r="G582" s="12"/>
      <c r="H582" s="12"/>
      <c r="I582" s="174"/>
      <c r="J582" s="183">
        <f>BK582</f>
        <v>0</v>
      </c>
      <c r="K582" s="12"/>
      <c r="L582" s="171"/>
      <c r="M582" s="176"/>
      <c r="N582" s="177"/>
      <c r="O582" s="177"/>
      <c r="P582" s="178">
        <f>SUM(P583:P585)</f>
        <v>0</v>
      </c>
      <c r="Q582" s="177"/>
      <c r="R582" s="178">
        <f>SUM(R583:R585)</f>
        <v>0.49372920266400011</v>
      </c>
      <c r="S582" s="177"/>
      <c r="T582" s="179">
        <f>SUM(T583:T585)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172" t="s">
        <v>151</v>
      </c>
      <c r="AT582" s="180" t="s">
        <v>73</v>
      </c>
      <c r="AU582" s="180" t="s">
        <v>82</v>
      </c>
      <c r="AY582" s="172" t="s">
        <v>173</v>
      </c>
      <c r="BK582" s="181">
        <f>SUM(BK583:BK585)</f>
        <v>0</v>
      </c>
    </row>
    <row r="583" s="2" customFormat="1" ht="24.15" customHeight="1">
      <c r="A583" s="34"/>
      <c r="B583" s="148"/>
      <c r="C583" s="184" t="s">
        <v>1751</v>
      </c>
      <c r="D583" s="184" t="s">
        <v>175</v>
      </c>
      <c r="E583" s="185" t="s">
        <v>1752</v>
      </c>
      <c r="F583" s="186" t="s">
        <v>1753</v>
      </c>
      <c r="G583" s="187" t="s">
        <v>314</v>
      </c>
      <c r="H583" s="188">
        <v>39</v>
      </c>
      <c r="I583" s="189"/>
      <c r="J583" s="188">
        <f>ROUND(I583*H583,3)</f>
        <v>0</v>
      </c>
      <c r="K583" s="190"/>
      <c r="L583" s="35"/>
      <c r="M583" s="191" t="s">
        <v>1</v>
      </c>
      <c r="N583" s="192" t="s">
        <v>40</v>
      </c>
      <c r="O583" s="73"/>
      <c r="P583" s="193">
        <f>O583*H583</f>
        <v>0</v>
      </c>
      <c r="Q583" s="193">
        <v>0</v>
      </c>
      <c r="R583" s="193">
        <f>Q583*H583</f>
        <v>0</v>
      </c>
      <c r="S583" s="193">
        <v>0</v>
      </c>
      <c r="T583" s="194">
        <f>S583*H583</f>
        <v>0</v>
      </c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R583" s="195" t="s">
        <v>240</v>
      </c>
      <c r="AT583" s="195" t="s">
        <v>175</v>
      </c>
      <c r="AU583" s="195" t="s">
        <v>151</v>
      </c>
      <c r="AY583" s="15" t="s">
        <v>173</v>
      </c>
      <c r="BE583" s="196">
        <f>IF(N583="základná",J583,0)</f>
        <v>0</v>
      </c>
      <c r="BF583" s="196">
        <f>IF(N583="znížená",J583,0)</f>
        <v>0</v>
      </c>
      <c r="BG583" s="196">
        <f>IF(N583="zákl. prenesená",J583,0)</f>
        <v>0</v>
      </c>
      <c r="BH583" s="196">
        <f>IF(N583="zníž. prenesená",J583,0)</f>
        <v>0</v>
      </c>
      <c r="BI583" s="196">
        <f>IF(N583="nulová",J583,0)</f>
        <v>0</v>
      </c>
      <c r="BJ583" s="15" t="s">
        <v>151</v>
      </c>
      <c r="BK583" s="197">
        <f>ROUND(I583*H583,3)</f>
        <v>0</v>
      </c>
      <c r="BL583" s="15" t="s">
        <v>240</v>
      </c>
      <c r="BM583" s="195" t="s">
        <v>1754</v>
      </c>
    </row>
    <row r="584" s="2" customFormat="1" ht="24.15" customHeight="1">
      <c r="A584" s="34"/>
      <c r="B584" s="148"/>
      <c r="C584" s="184" t="s">
        <v>1755</v>
      </c>
      <c r="D584" s="184" t="s">
        <v>175</v>
      </c>
      <c r="E584" s="185" t="s">
        <v>1756</v>
      </c>
      <c r="F584" s="186" t="s">
        <v>1757</v>
      </c>
      <c r="G584" s="187" t="s">
        <v>200</v>
      </c>
      <c r="H584" s="188">
        <v>919.52700000000004</v>
      </c>
      <c r="I584" s="189"/>
      <c r="J584" s="188">
        <f>ROUND(I584*H584,3)</f>
        <v>0</v>
      </c>
      <c r="K584" s="190"/>
      <c r="L584" s="35"/>
      <c r="M584" s="191" t="s">
        <v>1</v>
      </c>
      <c r="N584" s="192" t="s">
        <v>40</v>
      </c>
      <c r="O584" s="73"/>
      <c r="P584" s="193">
        <f>O584*H584</f>
        <v>0</v>
      </c>
      <c r="Q584" s="193">
        <v>0.00032143200000000002</v>
      </c>
      <c r="R584" s="193">
        <f>Q584*H584</f>
        <v>0.29556540266400005</v>
      </c>
      <c r="S584" s="193">
        <v>0</v>
      </c>
      <c r="T584" s="194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5" t="s">
        <v>240</v>
      </c>
      <c r="AT584" s="195" t="s">
        <v>175</v>
      </c>
      <c r="AU584" s="195" t="s">
        <v>151</v>
      </c>
      <c r="AY584" s="15" t="s">
        <v>173</v>
      </c>
      <c r="BE584" s="196">
        <f>IF(N584="základná",J584,0)</f>
        <v>0</v>
      </c>
      <c r="BF584" s="196">
        <f>IF(N584="znížená",J584,0)</f>
        <v>0</v>
      </c>
      <c r="BG584" s="196">
        <f>IF(N584="zákl. prenesená",J584,0)</f>
        <v>0</v>
      </c>
      <c r="BH584" s="196">
        <f>IF(N584="zníž. prenesená",J584,0)</f>
        <v>0</v>
      </c>
      <c r="BI584" s="196">
        <f>IF(N584="nulová",J584,0)</f>
        <v>0</v>
      </c>
      <c r="BJ584" s="15" t="s">
        <v>151</v>
      </c>
      <c r="BK584" s="197">
        <f>ROUND(I584*H584,3)</f>
        <v>0</v>
      </c>
      <c r="BL584" s="15" t="s">
        <v>240</v>
      </c>
      <c r="BM584" s="195" t="s">
        <v>1758</v>
      </c>
    </row>
    <row r="585" s="2" customFormat="1" ht="24.15" customHeight="1">
      <c r="A585" s="34"/>
      <c r="B585" s="148"/>
      <c r="C585" s="184" t="s">
        <v>1759</v>
      </c>
      <c r="D585" s="184" t="s">
        <v>175</v>
      </c>
      <c r="E585" s="185" t="s">
        <v>1760</v>
      </c>
      <c r="F585" s="186" t="s">
        <v>1761</v>
      </c>
      <c r="G585" s="187" t="s">
        <v>200</v>
      </c>
      <c r="H585" s="188">
        <v>366.97000000000003</v>
      </c>
      <c r="I585" s="189"/>
      <c r="J585" s="188">
        <f>ROUND(I585*H585,3)</f>
        <v>0</v>
      </c>
      <c r="K585" s="190"/>
      <c r="L585" s="35"/>
      <c r="M585" s="191" t="s">
        <v>1</v>
      </c>
      <c r="N585" s="192" t="s">
        <v>40</v>
      </c>
      <c r="O585" s="73"/>
      <c r="P585" s="193">
        <f>O585*H585</f>
        <v>0</v>
      </c>
      <c r="Q585" s="193">
        <v>0.00054000000000000001</v>
      </c>
      <c r="R585" s="193">
        <f>Q585*H585</f>
        <v>0.19816380000000003</v>
      </c>
      <c r="S585" s="193">
        <v>0</v>
      </c>
      <c r="T585" s="194">
        <f>S585*H585</f>
        <v>0</v>
      </c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R585" s="195" t="s">
        <v>240</v>
      </c>
      <c r="AT585" s="195" t="s">
        <v>175</v>
      </c>
      <c r="AU585" s="195" t="s">
        <v>151</v>
      </c>
      <c r="AY585" s="15" t="s">
        <v>173</v>
      </c>
      <c r="BE585" s="196">
        <f>IF(N585="základná",J585,0)</f>
        <v>0</v>
      </c>
      <c r="BF585" s="196">
        <f>IF(N585="znížená",J585,0)</f>
        <v>0</v>
      </c>
      <c r="BG585" s="196">
        <f>IF(N585="zákl. prenesená",J585,0)</f>
        <v>0</v>
      </c>
      <c r="BH585" s="196">
        <f>IF(N585="zníž. prenesená",J585,0)</f>
        <v>0</v>
      </c>
      <c r="BI585" s="196">
        <f>IF(N585="nulová",J585,0)</f>
        <v>0</v>
      </c>
      <c r="BJ585" s="15" t="s">
        <v>151</v>
      </c>
      <c r="BK585" s="197">
        <f>ROUND(I585*H585,3)</f>
        <v>0</v>
      </c>
      <c r="BL585" s="15" t="s">
        <v>240</v>
      </c>
      <c r="BM585" s="195" t="s">
        <v>1762</v>
      </c>
    </row>
    <row r="586" s="12" customFormat="1" ht="22.8" customHeight="1">
      <c r="A586" s="12"/>
      <c r="B586" s="171"/>
      <c r="C586" s="12"/>
      <c r="D586" s="172" t="s">
        <v>73</v>
      </c>
      <c r="E586" s="182" t="s">
        <v>1763</v>
      </c>
      <c r="F586" s="182" t="s">
        <v>1764</v>
      </c>
      <c r="G586" s="12"/>
      <c r="H586" s="12"/>
      <c r="I586" s="174"/>
      <c r="J586" s="183">
        <f>BK586</f>
        <v>0</v>
      </c>
      <c r="K586" s="12"/>
      <c r="L586" s="171"/>
      <c r="M586" s="176"/>
      <c r="N586" s="177"/>
      <c r="O586" s="177"/>
      <c r="P586" s="178">
        <f>P587</f>
        <v>0</v>
      </c>
      <c r="Q586" s="177"/>
      <c r="R586" s="178">
        <f>R587</f>
        <v>0.47560423600000001</v>
      </c>
      <c r="S586" s="177"/>
      <c r="T586" s="179">
        <f>T587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172" t="s">
        <v>151</v>
      </c>
      <c r="AT586" s="180" t="s">
        <v>73</v>
      </c>
      <c r="AU586" s="180" t="s">
        <v>82</v>
      </c>
      <c r="AY586" s="172" t="s">
        <v>173</v>
      </c>
      <c r="BK586" s="181">
        <f>BK587</f>
        <v>0</v>
      </c>
    </row>
    <row r="587" s="2" customFormat="1" ht="24.15" customHeight="1">
      <c r="A587" s="34"/>
      <c r="B587" s="148"/>
      <c r="C587" s="184" t="s">
        <v>1765</v>
      </c>
      <c r="D587" s="184" t="s">
        <v>175</v>
      </c>
      <c r="E587" s="185" t="s">
        <v>1766</v>
      </c>
      <c r="F587" s="186" t="s">
        <v>1767</v>
      </c>
      <c r="G587" s="187" t="s">
        <v>200</v>
      </c>
      <c r="H587" s="188">
        <v>772.71199999999999</v>
      </c>
      <c r="I587" s="189"/>
      <c r="J587" s="188">
        <f>ROUND(I587*H587,3)</f>
        <v>0</v>
      </c>
      <c r="K587" s="190"/>
      <c r="L587" s="35"/>
      <c r="M587" s="191" t="s">
        <v>1</v>
      </c>
      <c r="N587" s="192" t="s">
        <v>40</v>
      </c>
      <c r="O587" s="73"/>
      <c r="P587" s="193">
        <f>O587*H587</f>
        <v>0</v>
      </c>
      <c r="Q587" s="193">
        <v>0.00061550000000000005</v>
      </c>
      <c r="R587" s="193">
        <f>Q587*H587</f>
        <v>0.47560423600000001</v>
      </c>
      <c r="S587" s="193">
        <v>0</v>
      </c>
      <c r="T587" s="194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95" t="s">
        <v>240</v>
      </c>
      <c r="AT587" s="195" t="s">
        <v>175</v>
      </c>
      <c r="AU587" s="195" t="s">
        <v>151</v>
      </c>
      <c r="AY587" s="15" t="s">
        <v>173</v>
      </c>
      <c r="BE587" s="196">
        <f>IF(N587="základná",J587,0)</f>
        <v>0</v>
      </c>
      <c r="BF587" s="196">
        <f>IF(N587="znížená",J587,0)</f>
        <v>0</v>
      </c>
      <c r="BG587" s="196">
        <f>IF(N587="zákl. prenesená",J587,0)</f>
        <v>0</v>
      </c>
      <c r="BH587" s="196">
        <f>IF(N587="zníž. prenesená",J587,0)</f>
        <v>0</v>
      </c>
      <c r="BI587" s="196">
        <f>IF(N587="nulová",J587,0)</f>
        <v>0</v>
      </c>
      <c r="BJ587" s="15" t="s">
        <v>151</v>
      </c>
      <c r="BK587" s="197">
        <f>ROUND(I587*H587,3)</f>
        <v>0</v>
      </c>
      <c r="BL587" s="15" t="s">
        <v>240</v>
      </c>
      <c r="BM587" s="195" t="s">
        <v>1768</v>
      </c>
    </row>
    <row r="588" s="12" customFormat="1" ht="25.92" customHeight="1">
      <c r="A588" s="12"/>
      <c r="B588" s="171"/>
      <c r="C588" s="12"/>
      <c r="D588" s="172" t="s">
        <v>73</v>
      </c>
      <c r="E588" s="173" t="s">
        <v>197</v>
      </c>
      <c r="F588" s="173" t="s">
        <v>1769</v>
      </c>
      <c r="G588" s="12"/>
      <c r="H588" s="12"/>
      <c r="I588" s="174"/>
      <c r="J588" s="175">
        <f>BK588</f>
        <v>0</v>
      </c>
      <c r="K588" s="12"/>
      <c r="L588" s="171"/>
      <c r="M588" s="176"/>
      <c r="N588" s="177"/>
      <c r="O588" s="177"/>
      <c r="P588" s="178">
        <f>P589+P651+P660</f>
        <v>0</v>
      </c>
      <c r="Q588" s="177"/>
      <c r="R588" s="178">
        <f>R589+R651+R660</f>
        <v>0.1111</v>
      </c>
      <c r="S588" s="177"/>
      <c r="T588" s="179">
        <f>T589+T651+T660</f>
        <v>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R588" s="172" t="s">
        <v>184</v>
      </c>
      <c r="AT588" s="180" t="s">
        <v>73</v>
      </c>
      <c r="AU588" s="180" t="s">
        <v>74</v>
      </c>
      <c r="AY588" s="172" t="s">
        <v>173</v>
      </c>
      <c r="BK588" s="181">
        <f>BK589+BK651+BK660</f>
        <v>0</v>
      </c>
    </row>
    <row r="589" s="12" customFormat="1" ht="22.8" customHeight="1">
      <c r="A589" s="12"/>
      <c r="B589" s="171"/>
      <c r="C589" s="12"/>
      <c r="D589" s="172" t="s">
        <v>73</v>
      </c>
      <c r="E589" s="182" t="s">
        <v>1770</v>
      </c>
      <c r="F589" s="182" t="s">
        <v>1771</v>
      </c>
      <c r="G589" s="12"/>
      <c r="H589" s="12"/>
      <c r="I589" s="174"/>
      <c r="J589" s="183">
        <f>BK589</f>
        <v>0</v>
      </c>
      <c r="K589" s="12"/>
      <c r="L589" s="171"/>
      <c r="M589" s="176"/>
      <c r="N589" s="177"/>
      <c r="O589" s="177"/>
      <c r="P589" s="178">
        <f>P590+P599+P626+P635+P641</f>
        <v>0</v>
      </c>
      <c r="Q589" s="177"/>
      <c r="R589" s="178">
        <f>R590+R599+R626+R635+R641</f>
        <v>0</v>
      </c>
      <c r="S589" s="177"/>
      <c r="T589" s="179">
        <f>T590+T599+T626+T635+T641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172" t="s">
        <v>184</v>
      </c>
      <c r="AT589" s="180" t="s">
        <v>73</v>
      </c>
      <c r="AU589" s="180" t="s">
        <v>82</v>
      </c>
      <c r="AY589" s="172" t="s">
        <v>173</v>
      </c>
      <c r="BK589" s="181">
        <f>BK590+BK599+BK626+BK635+BK641</f>
        <v>0</v>
      </c>
    </row>
    <row r="590" s="12" customFormat="1" ht="20.88" customHeight="1">
      <c r="A590" s="12"/>
      <c r="B590" s="171"/>
      <c r="C590" s="12"/>
      <c r="D590" s="172" t="s">
        <v>73</v>
      </c>
      <c r="E590" s="182" t="s">
        <v>1772</v>
      </c>
      <c r="F590" s="182" t="s">
        <v>1773</v>
      </c>
      <c r="G590" s="12"/>
      <c r="H590" s="12"/>
      <c r="I590" s="174"/>
      <c r="J590" s="183">
        <f>BK590</f>
        <v>0</v>
      </c>
      <c r="K590" s="12"/>
      <c r="L590" s="171"/>
      <c r="M590" s="176"/>
      <c r="N590" s="177"/>
      <c r="O590" s="177"/>
      <c r="P590" s="178">
        <f>SUM(P591:P598)</f>
        <v>0</v>
      </c>
      <c r="Q590" s="177"/>
      <c r="R590" s="178">
        <f>SUM(R591:R598)</f>
        <v>0</v>
      </c>
      <c r="S590" s="177"/>
      <c r="T590" s="179">
        <f>SUM(T591:T598)</f>
        <v>0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172" t="s">
        <v>184</v>
      </c>
      <c r="AT590" s="180" t="s">
        <v>73</v>
      </c>
      <c r="AU590" s="180" t="s">
        <v>151</v>
      </c>
      <c r="AY590" s="172" t="s">
        <v>173</v>
      </c>
      <c r="BK590" s="181">
        <f>SUM(BK591:BK598)</f>
        <v>0</v>
      </c>
    </row>
    <row r="591" s="2" customFormat="1" ht="37.8" customHeight="1">
      <c r="A591" s="34"/>
      <c r="B591" s="148"/>
      <c r="C591" s="184" t="s">
        <v>1774</v>
      </c>
      <c r="D591" s="184" t="s">
        <v>175</v>
      </c>
      <c r="E591" s="185" t="s">
        <v>1775</v>
      </c>
      <c r="F591" s="186" t="s">
        <v>1776</v>
      </c>
      <c r="G591" s="187" t="s">
        <v>222</v>
      </c>
      <c r="H591" s="188">
        <v>1</v>
      </c>
      <c r="I591" s="189"/>
      <c r="J591" s="188">
        <f>ROUND(I591*H591,3)</f>
        <v>0</v>
      </c>
      <c r="K591" s="190"/>
      <c r="L591" s="35"/>
      <c r="M591" s="191" t="s">
        <v>1</v>
      </c>
      <c r="N591" s="192" t="s">
        <v>40</v>
      </c>
      <c r="O591" s="73"/>
      <c r="P591" s="193">
        <f>O591*H591</f>
        <v>0</v>
      </c>
      <c r="Q591" s="193">
        <v>0</v>
      </c>
      <c r="R591" s="193">
        <f>Q591*H591</f>
        <v>0</v>
      </c>
      <c r="S591" s="193">
        <v>0</v>
      </c>
      <c r="T591" s="194">
        <f>S591*H591</f>
        <v>0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195" t="s">
        <v>442</v>
      </c>
      <c r="AT591" s="195" t="s">
        <v>175</v>
      </c>
      <c r="AU591" s="195" t="s">
        <v>184</v>
      </c>
      <c r="AY591" s="15" t="s">
        <v>173</v>
      </c>
      <c r="BE591" s="196">
        <f>IF(N591="základná",J591,0)</f>
        <v>0</v>
      </c>
      <c r="BF591" s="196">
        <f>IF(N591="znížená",J591,0)</f>
        <v>0</v>
      </c>
      <c r="BG591" s="196">
        <f>IF(N591="zákl. prenesená",J591,0)</f>
        <v>0</v>
      </c>
      <c r="BH591" s="196">
        <f>IF(N591="zníž. prenesená",J591,0)</f>
        <v>0</v>
      </c>
      <c r="BI591" s="196">
        <f>IF(N591="nulová",J591,0)</f>
        <v>0</v>
      </c>
      <c r="BJ591" s="15" t="s">
        <v>151</v>
      </c>
      <c r="BK591" s="197">
        <f>ROUND(I591*H591,3)</f>
        <v>0</v>
      </c>
      <c r="BL591" s="15" t="s">
        <v>442</v>
      </c>
      <c r="BM591" s="195" t="s">
        <v>1777</v>
      </c>
    </row>
    <row r="592" s="2" customFormat="1" ht="14.4" customHeight="1">
      <c r="A592" s="34"/>
      <c r="B592" s="148"/>
      <c r="C592" s="184" t="s">
        <v>1778</v>
      </c>
      <c r="D592" s="184" t="s">
        <v>175</v>
      </c>
      <c r="E592" s="185" t="s">
        <v>1779</v>
      </c>
      <c r="F592" s="186" t="s">
        <v>1780</v>
      </c>
      <c r="G592" s="187" t="s">
        <v>222</v>
      </c>
      <c r="H592" s="188">
        <v>1</v>
      </c>
      <c r="I592" s="189"/>
      <c r="J592" s="188">
        <f>ROUND(I592*H592,3)</f>
        <v>0</v>
      </c>
      <c r="K592" s="190"/>
      <c r="L592" s="35"/>
      <c r="M592" s="191" t="s">
        <v>1</v>
      </c>
      <c r="N592" s="192" t="s">
        <v>40</v>
      </c>
      <c r="O592" s="73"/>
      <c r="P592" s="193">
        <f>O592*H592</f>
        <v>0</v>
      </c>
      <c r="Q592" s="193">
        <v>0</v>
      </c>
      <c r="R592" s="193">
        <f>Q592*H592</f>
        <v>0</v>
      </c>
      <c r="S592" s="193">
        <v>0</v>
      </c>
      <c r="T592" s="194">
        <f>S592*H592</f>
        <v>0</v>
      </c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R592" s="195" t="s">
        <v>442</v>
      </c>
      <c r="AT592" s="195" t="s">
        <v>175</v>
      </c>
      <c r="AU592" s="195" t="s">
        <v>184</v>
      </c>
      <c r="AY592" s="15" t="s">
        <v>173</v>
      </c>
      <c r="BE592" s="196">
        <f>IF(N592="základná",J592,0)</f>
        <v>0</v>
      </c>
      <c r="BF592" s="196">
        <f>IF(N592="znížená",J592,0)</f>
        <v>0</v>
      </c>
      <c r="BG592" s="196">
        <f>IF(N592="zákl. prenesená",J592,0)</f>
        <v>0</v>
      </c>
      <c r="BH592" s="196">
        <f>IF(N592="zníž. prenesená",J592,0)</f>
        <v>0</v>
      </c>
      <c r="BI592" s="196">
        <f>IF(N592="nulová",J592,0)</f>
        <v>0</v>
      </c>
      <c r="BJ592" s="15" t="s">
        <v>151</v>
      </c>
      <c r="BK592" s="197">
        <f>ROUND(I592*H592,3)</f>
        <v>0</v>
      </c>
      <c r="BL592" s="15" t="s">
        <v>442</v>
      </c>
      <c r="BM592" s="195" t="s">
        <v>1781</v>
      </c>
    </row>
    <row r="593" s="2" customFormat="1" ht="14.4" customHeight="1">
      <c r="A593" s="34"/>
      <c r="B593" s="148"/>
      <c r="C593" s="184" t="s">
        <v>1782</v>
      </c>
      <c r="D593" s="184" t="s">
        <v>175</v>
      </c>
      <c r="E593" s="185" t="s">
        <v>1783</v>
      </c>
      <c r="F593" s="186" t="s">
        <v>1784</v>
      </c>
      <c r="G593" s="187" t="s">
        <v>222</v>
      </c>
      <c r="H593" s="188">
        <v>2</v>
      </c>
      <c r="I593" s="189"/>
      <c r="J593" s="188">
        <f>ROUND(I593*H593,3)</f>
        <v>0</v>
      </c>
      <c r="K593" s="190"/>
      <c r="L593" s="35"/>
      <c r="M593" s="191" t="s">
        <v>1</v>
      </c>
      <c r="N593" s="192" t="s">
        <v>40</v>
      </c>
      <c r="O593" s="73"/>
      <c r="P593" s="193">
        <f>O593*H593</f>
        <v>0</v>
      </c>
      <c r="Q593" s="193">
        <v>0</v>
      </c>
      <c r="R593" s="193">
        <f>Q593*H593</f>
        <v>0</v>
      </c>
      <c r="S593" s="193">
        <v>0</v>
      </c>
      <c r="T593" s="194">
        <f>S593*H593</f>
        <v>0</v>
      </c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R593" s="195" t="s">
        <v>442</v>
      </c>
      <c r="AT593" s="195" t="s">
        <v>175</v>
      </c>
      <c r="AU593" s="195" t="s">
        <v>184</v>
      </c>
      <c r="AY593" s="15" t="s">
        <v>173</v>
      </c>
      <c r="BE593" s="196">
        <f>IF(N593="základná",J593,0)</f>
        <v>0</v>
      </c>
      <c r="BF593" s="196">
        <f>IF(N593="znížená",J593,0)</f>
        <v>0</v>
      </c>
      <c r="BG593" s="196">
        <f>IF(N593="zákl. prenesená",J593,0)</f>
        <v>0</v>
      </c>
      <c r="BH593" s="196">
        <f>IF(N593="zníž. prenesená",J593,0)</f>
        <v>0</v>
      </c>
      <c r="BI593" s="196">
        <f>IF(N593="nulová",J593,0)</f>
        <v>0</v>
      </c>
      <c r="BJ593" s="15" t="s">
        <v>151</v>
      </c>
      <c r="BK593" s="197">
        <f>ROUND(I593*H593,3)</f>
        <v>0</v>
      </c>
      <c r="BL593" s="15" t="s">
        <v>442</v>
      </c>
      <c r="BM593" s="195" t="s">
        <v>1785</v>
      </c>
    </row>
    <row r="594" s="2" customFormat="1" ht="14.4" customHeight="1">
      <c r="A594" s="34"/>
      <c r="B594" s="148"/>
      <c r="C594" s="184" t="s">
        <v>1786</v>
      </c>
      <c r="D594" s="184" t="s">
        <v>175</v>
      </c>
      <c r="E594" s="185" t="s">
        <v>1787</v>
      </c>
      <c r="F594" s="186" t="s">
        <v>1788</v>
      </c>
      <c r="G594" s="187" t="s">
        <v>222</v>
      </c>
      <c r="H594" s="188">
        <v>9</v>
      </c>
      <c r="I594" s="189"/>
      <c r="J594" s="188">
        <f>ROUND(I594*H594,3)</f>
        <v>0</v>
      </c>
      <c r="K594" s="190"/>
      <c r="L594" s="35"/>
      <c r="M594" s="191" t="s">
        <v>1</v>
      </c>
      <c r="N594" s="192" t="s">
        <v>40</v>
      </c>
      <c r="O594" s="73"/>
      <c r="P594" s="193">
        <f>O594*H594</f>
        <v>0</v>
      </c>
      <c r="Q594" s="193">
        <v>0</v>
      </c>
      <c r="R594" s="193">
        <f>Q594*H594</f>
        <v>0</v>
      </c>
      <c r="S594" s="193">
        <v>0</v>
      </c>
      <c r="T594" s="194">
        <f>S594*H594</f>
        <v>0</v>
      </c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R594" s="195" t="s">
        <v>442</v>
      </c>
      <c r="AT594" s="195" t="s">
        <v>175</v>
      </c>
      <c r="AU594" s="195" t="s">
        <v>184</v>
      </c>
      <c r="AY594" s="15" t="s">
        <v>173</v>
      </c>
      <c r="BE594" s="196">
        <f>IF(N594="základná",J594,0)</f>
        <v>0</v>
      </c>
      <c r="BF594" s="196">
        <f>IF(N594="znížená",J594,0)</f>
        <v>0</v>
      </c>
      <c r="BG594" s="196">
        <f>IF(N594="zákl. prenesená",J594,0)</f>
        <v>0</v>
      </c>
      <c r="BH594" s="196">
        <f>IF(N594="zníž. prenesená",J594,0)</f>
        <v>0</v>
      </c>
      <c r="BI594" s="196">
        <f>IF(N594="nulová",J594,0)</f>
        <v>0</v>
      </c>
      <c r="BJ594" s="15" t="s">
        <v>151</v>
      </c>
      <c r="BK594" s="197">
        <f>ROUND(I594*H594,3)</f>
        <v>0</v>
      </c>
      <c r="BL594" s="15" t="s">
        <v>442</v>
      </c>
      <c r="BM594" s="195" t="s">
        <v>1789</v>
      </c>
    </row>
    <row r="595" s="2" customFormat="1" ht="14.4" customHeight="1">
      <c r="A595" s="34"/>
      <c r="B595" s="148"/>
      <c r="C595" s="184" t="s">
        <v>1790</v>
      </c>
      <c r="D595" s="184" t="s">
        <v>175</v>
      </c>
      <c r="E595" s="185" t="s">
        <v>1791</v>
      </c>
      <c r="F595" s="186" t="s">
        <v>1792</v>
      </c>
      <c r="G595" s="187" t="s">
        <v>222</v>
      </c>
      <c r="H595" s="188">
        <v>3</v>
      </c>
      <c r="I595" s="189"/>
      <c r="J595" s="188">
        <f>ROUND(I595*H595,3)</f>
        <v>0</v>
      </c>
      <c r="K595" s="190"/>
      <c r="L595" s="35"/>
      <c r="M595" s="191" t="s">
        <v>1</v>
      </c>
      <c r="N595" s="192" t="s">
        <v>40</v>
      </c>
      <c r="O595" s="73"/>
      <c r="P595" s="193">
        <f>O595*H595</f>
        <v>0</v>
      </c>
      <c r="Q595" s="193">
        <v>0</v>
      </c>
      <c r="R595" s="193">
        <f>Q595*H595</f>
        <v>0</v>
      </c>
      <c r="S595" s="193">
        <v>0</v>
      </c>
      <c r="T595" s="194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195" t="s">
        <v>442</v>
      </c>
      <c r="AT595" s="195" t="s">
        <v>175</v>
      </c>
      <c r="AU595" s="195" t="s">
        <v>184</v>
      </c>
      <c r="AY595" s="15" t="s">
        <v>173</v>
      </c>
      <c r="BE595" s="196">
        <f>IF(N595="základná",J595,0)</f>
        <v>0</v>
      </c>
      <c r="BF595" s="196">
        <f>IF(N595="znížená",J595,0)</f>
        <v>0</v>
      </c>
      <c r="BG595" s="196">
        <f>IF(N595="zákl. prenesená",J595,0)</f>
        <v>0</v>
      </c>
      <c r="BH595" s="196">
        <f>IF(N595="zníž. prenesená",J595,0)</f>
        <v>0</v>
      </c>
      <c r="BI595" s="196">
        <f>IF(N595="nulová",J595,0)</f>
        <v>0</v>
      </c>
      <c r="BJ595" s="15" t="s">
        <v>151</v>
      </c>
      <c r="BK595" s="197">
        <f>ROUND(I595*H595,3)</f>
        <v>0</v>
      </c>
      <c r="BL595" s="15" t="s">
        <v>442</v>
      </c>
      <c r="BM595" s="195" t="s">
        <v>1793</v>
      </c>
    </row>
    <row r="596" s="2" customFormat="1" ht="24.15" customHeight="1">
      <c r="A596" s="34"/>
      <c r="B596" s="148"/>
      <c r="C596" s="184" t="s">
        <v>1794</v>
      </c>
      <c r="D596" s="184" t="s">
        <v>175</v>
      </c>
      <c r="E596" s="185" t="s">
        <v>1795</v>
      </c>
      <c r="F596" s="186" t="s">
        <v>1796</v>
      </c>
      <c r="G596" s="187" t="s">
        <v>222</v>
      </c>
      <c r="H596" s="188">
        <v>11</v>
      </c>
      <c r="I596" s="189"/>
      <c r="J596" s="188">
        <f>ROUND(I596*H596,3)</f>
        <v>0</v>
      </c>
      <c r="K596" s="190"/>
      <c r="L596" s="35"/>
      <c r="M596" s="191" t="s">
        <v>1</v>
      </c>
      <c r="N596" s="192" t="s">
        <v>40</v>
      </c>
      <c r="O596" s="73"/>
      <c r="P596" s="193">
        <f>O596*H596</f>
        <v>0</v>
      </c>
      <c r="Q596" s="193">
        <v>0</v>
      </c>
      <c r="R596" s="193">
        <f>Q596*H596</f>
        <v>0</v>
      </c>
      <c r="S596" s="193">
        <v>0</v>
      </c>
      <c r="T596" s="194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195" t="s">
        <v>442</v>
      </c>
      <c r="AT596" s="195" t="s">
        <v>175</v>
      </c>
      <c r="AU596" s="195" t="s">
        <v>184</v>
      </c>
      <c r="AY596" s="15" t="s">
        <v>173</v>
      </c>
      <c r="BE596" s="196">
        <f>IF(N596="základná",J596,0)</f>
        <v>0</v>
      </c>
      <c r="BF596" s="196">
        <f>IF(N596="znížená",J596,0)</f>
        <v>0</v>
      </c>
      <c r="BG596" s="196">
        <f>IF(N596="zákl. prenesená",J596,0)</f>
        <v>0</v>
      </c>
      <c r="BH596" s="196">
        <f>IF(N596="zníž. prenesená",J596,0)</f>
        <v>0</v>
      </c>
      <c r="BI596" s="196">
        <f>IF(N596="nulová",J596,0)</f>
        <v>0</v>
      </c>
      <c r="BJ596" s="15" t="s">
        <v>151</v>
      </c>
      <c r="BK596" s="197">
        <f>ROUND(I596*H596,3)</f>
        <v>0</v>
      </c>
      <c r="BL596" s="15" t="s">
        <v>442</v>
      </c>
      <c r="BM596" s="195" t="s">
        <v>1797</v>
      </c>
    </row>
    <row r="597" s="2" customFormat="1" ht="14.4" customHeight="1">
      <c r="A597" s="34"/>
      <c r="B597" s="148"/>
      <c r="C597" s="184" t="s">
        <v>1798</v>
      </c>
      <c r="D597" s="184" t="s">
        <v>175</v>
      </c>
      <c r="E597" s="185" t="s">
        <v>1799</v>
      </c>
      <c r="F597" s="186" t="s">
        <v>1800</v>
      </c>
      <c r="G597" s="187" t="s">
        <v>222</v>
      </c>
      <c r="H597" s="188">
        <v>1</v>
      </c>
      <c r="I597" s="189"/>
      <c r="J597" s="188">
        <f>ROUND(I597*H597,3)</f>
        <v>0</v>
      </c>
      <c r="K597" s="190"/>
      <c r="L597" s="35"/>
      <c r="M597" s="191" t="s">
        <v>1</v>
      </c>
      <c r="N597" s="192" t="s">
        <v>40</v>
      </c>
      <c r="O597" s="73"/>
      <c r="P597" s="193">
        <f>O597*H597</f>
        <v>0</v>
      </c>
      <c r="Q597" s="193">
        <v>0</v>
      </c>
      <c r="R597" s="193">
        <f>Q597*H597</f>
        <v>0</v>
      </c>
      <c r="S597" s="193">
        <v>0</v>
      </c>
      <c r="T597" s="194">
        <f>S597*H597</f>
        <v>0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195" t="s">
        <v>442</v>
      </c>
      <c r="AT597" s="195" t="s">
        <v>175</v>
      </c>
      <c r="AU597" s="195" t="s">
        <v>184</v>
      </c>
      <c r="AY597" s="15" t="s">
        <v>173</v>
      </c>
      <c r="BE597" s="196">
        <f>IF(N597="základná",J597,0)</f>
        <v>0</v>
      </c>
      <c r="BF597" s="196">
        <f>IF(N597="znížená",J597,0)</f>
        <v>0</v>
      </c>
      <c r="BG597" s="196">
        <f>IF(N597="zákl. prenesená",J597,0)</f>
        <v>0</v>
      </c>
      <c r="BH597" s="196">
        <f>IF(N597="zníž. prenesená",J597,0)</f>
        <v>0</v>
      </c>
      <c r="BI597" s="196">
        <f>IF(N597="nulová",J597,0)</f>
        <v>0</v>
      </c>
      <c r="BJ597" s="15" t="s">
        <v>151</v>
      </c>
      <c r="BK597" s="197">
        <f>ROUND(I597*H597,3)</f>
        <v>0</v>
      </c>
      <c r="BL597" s="15" t="s">
        <v>442</v>
      </c>
      <c r="BM597" s="195" t="s">
        <v>1801</v>
      </c>
    </row>
    <row r="598" s="2" customFormat="1" ht="14.4" customHeight="1">
      <c r="A598" s="34"/>
      <c r="B598" s="148"/>
      <c r="C598" s="184" t="s">
        <v>1802</v>
      </c>
      <c r="D598" s="184" t="s">
        <v>175</v>
      </c>
      <c r="E598" s="185" t="s">
        <v>1803</v>
      </c>
      <c r="F598" s="186" t="s">
        <v>1804</v>
      </c>
      <c r="G598" s="187" t="s">
        <v>222</v>
      </c>
      <c r="H598" s="188">
        <v>18</v>
      </c>
      <c r="I598" s="189"/>
      <c r="J598" s="188">
        <f>ROUND(I598*H598,3)</f>
        <v>0</v>
      </c>
      <c r="K598" s="190"/>
      <c r="L598" s="35"/>
      <c r="M598" s="191" t="s">
        <v>1</v>
      </c>
      <c r="N598" s="192" t="s">
        <v>40</v>
      </c>
      <c r="O598" s="73"/>
      <c r="P598" s="193">
        <f>O598*H598</f>
        <v>0</v>
      </c>
      <c r="Q598" s="193">
        <v>0</v>
      </c>
      <c r="R598" s="193">
        <f>Q598*H598</f>
        <v>0</v>
      </c>
      <c r="S598" s="193">
        <v>0</v>
      </c>
      <c r="T598" s="194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95" t="s">
        <v>442</v>
      </c>
      <c r="AT598" s="195" t="s">
        <v>175</v>
      </c>
      <c r="AU598" s="195" t="s">
        <v>184</v>
      </c>
      <c r="AY598" s="15" t="s">
        <v>173</v>
      </c>
      <c r="BE598" s="196">
        <f>IF(N598="základná",J598,0)</f>
        <v>0</v>
      </c>
      <c r="BF598" s="196">
        <f>IF(N598="znížená",J598,0)</f>
        <v>0</v>
      </c>
      <c r="BG598" s="196">
        <f>IF(N598="zákl. prenesená",J598,0)</f>
        <v>0</v>
      </c>
      <c r="BH598" s="196">
        <f>IF(N598="zníž. prenesená",J598,0)</f>
        <v>0</v>
      </c>
      <c r="BI598" s="196">
        <f>IF(N598="nulová",J598,0)</f>
        <v>0</v>
      </c>
      <c r="BJ598" s="15" t="s">
        <v>151</v>
      </c>
      <c r="BK598" s="197">
        <f>ROUND(I598*H598,3)</f>
        <v>0</v>
      </c>
      <c r="BL598" s="15" t="s">
        <v>442</v>
      </c>
      <c r="BM598" s="195" t="s">
        <v>1805</v>
      </c>
    </row>
    <row r="599" s="12" customFormat="1" ht="20.88" customHeight="1">
      <c r="A599" s="12"/>
      <c r="B599" s="171"/>
      <c r="C599" s="12"/>
      <c r="D599" s="172" t="s">
        <v>73</v>
      </c>
      <c r="E599" s="182" t="s">
        <v>1806</v>
      </c>
      <c r="F599" s="182" t="s">
        <v>1807</v>
      </c>
      <c r="G599" s="12"/>
      <c r="H599" s="12"/>
      <c r="I599" s="174"/>
      <c r="J599" s="183">
        <f>BK599</f>
        <v>0</v>
      </c>
      <c r="K599" s="12"/>
      <c r="L599" s="171"/>
      <c r="M599" s="176"/>
      <c r="N599" s="177"/>
      <c r="O599" s="177"/>
      <c r="P599" s="178">
        <f>SUM(P600:P625)</f>
        <v>0</v>
      </c>
      <c r="Q599" s="177"/>
      <c r="R599" s="178">
        <f>SUM(R600:R625)</f>
        <v>0</v>
      </c>
      <c r="S599" s="177"/>
      <c r="T599" s="179">
        <f>SUM(T600:T625)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172" t="s">
        <v>184</v>
      </c>
      <c r="AT599" s="180" t="s">
        <v>73</v>
      </c>
      <c r="AU599" s="180" t="s">
        <v>151</v>
      </c>
      <c r="AY599" s="172" t="s">
        <v>173</v>
      </c>
      <c r="BK599" s="181">
        <f>SUM(BK600:BK625)</f>
        <v>0</v>
      </c>
    </row>
    <row r="600" s="2" customFormat="1" ht="14.4" customHeight="1">
      <c r="A600" s="34"/>
      <c r="B600" s="148"/>
      <c r="C600" s="184" t="s">
        <v>1808</v>
      </c>
      <c r="D600" s="184" t="s">
        <v>175</v>
      </c>
      <c r="E600" s="185" t="s">
        <v>1809</v>
      </c>
      <c r="F600" s="186" t="s">
        <v>1810</v>
      </c>
      <c r="G600" s="187" t="s">
        <v>222</v>
      </c>
      <c r="H600" s="188">
        <v>3</v>
      </c>
      <c r="I600" s="189"/>
      <c r="J600" s="188">
        <f>ROUND(I600*H600,3)</f>
        <v>0</v>
      </c>
      <c r="K600" s="190"/>
      <c r="L600" s="35"/>
      <c r="M600" s="191" t="s">
        <v>1</v>
      </c>
      <c r="N600" s="192" t="s">
        <v>40</v>
      </c>
      <c r="O600" s="73"/>
      <c r="P600" s="193">
        <f>O600*H600</f>
        <v>0</v>
      </c>
      <c r="Q600" s="193">
        <v>0</v>
      </c>
      <c r="R600" s="193">
        <f>Q600*H600</f>
        <v>0</v>
      </c>
      <c r="S600" s="193">
        <v>0</v>
      </c>
      <c r="T600" s="194">
        <f>S600*H600</f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195" t="s">
        <v>442</v>
      </c>
      <c r="AT600" s="195" t="s">
        <v>175</v>
      </c>
      <c r="AU600" s="195" t="s">
        <v>184</v>
      </c>
      <c r="AY600" s="15" t="s">
        <v>173</v>
      </c>
      <c r="BE600" s="196">
        <f>IF(N600="základná",J600,0)</f>
        <v>0</v>
      </c>
      <c r="BF600" s="196">
        <f>IF(N600="znížená",J600,0)</f>
        <v>0</v>
      </c>
      <c r="BG600" s="196">
        <f>IF(N600="zákl. prenesená",J600,0)</f>
        <v>0</v>
      </c>
      <c r="BH600" s="196">
        <f>IF(N600="zníž. prenesená",J600,0)</f>
        <v>0</v>
      </c>
      <c r="BI600" s="196">
        <f>IF(N600="nulová",J600,0)</f>
        <v>0</v>
      </c>
      <c r="BJ600" s="15" t="s">
        <v>151</v>
      </c>
      <c r="BK600" s="197">
        <f>ROUND(I600*H600,3)</f>
        <v>0</v>
      </c>
      <c r="BL600" s="15" t="s">
        <v>442</v>
      </c>
      <c r="BM600" s="195" t="s">
        <v>1811</v>
      </c>
    </row>
    <row r="601" s="2" customFormat="1" ht="14.4" customHeight="1">
      <c r="A601" s="34"/>
      <c r="B601" s="148"/>
      <c r="C601" s="184" t="s">
        <v>1812</v>
      </c>
      <c r="D601" s="184" t="s">
        <v>175</v>
      </c>
      <c r="E601" s="185" t="s">
        <v>1813</v>
      </c>
      <c r="F601" s="186" t="s">
        <v>1814</v>
      </c>
      <c r="G601" s="187" t="s">
        <v>222</v>
      </c>
      <c r="H601" s="188">
        <v>1</v>
      </c>
      <c r="I601" s="189"/>
      <c r="J601" s="188">
        <f>ROUND(I601*H601,3)</f>
        <v>0</v>
      </c>
      <c r="K601" s="190"/>
      <c r="L601" s="35"/>
      <c r="M601" s="191" t="s">
        <v>1</v>
      </c>
      <c r="N601" s="192" t="s">
        <v>40</v>
      </c>
      <c r="O601" s="73"/>
      <c r="P601" s="193">
        <f>O601*H601</f>
        <v>0</v>
      </c>
      <c r="Q601" s="193">
        <v>0</v>
      </c>
      <c r="R601" s="193">
        <f>Q601*H601</f>
        <v>0</v>
      </c>
      <c r="S601" s="193">
        <v>0</v>
      </c>
      <c r="T601" s="194">
        <f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5" t="s">
        <v>442</v>
      </c>
      <c r="AT601" s="195" t="s">
        <v>175</v>
      </c>
      <c r="AU601" s="195" t="s">
        <v>184</v>
      </c>
      <c r="AY601" s="15" t="s">
        <v>173</v>
      </c>
      <c r="BE601" s="196">
        <f>IF(N601="základná",J601,0)</f>
        <v>0</v>
      </c>
      <c r="BF601" s="196">
        <f>IF(N601="znížená",J601,0)</f>
        <v>0</v>
      </c>
      <c r="BG601" s="196">
        <f>IF(N601="zákl. prenesená",J601,0)</f>
        <v>0</v>
      </c>
      <c r="BH601" s="196">
        <f>IF(N601="zníž. prenesená",J601,0)</f>
        <v>0</v>
      </c>
      <c r="BI601" s="196">
        <f>IF(N601="nulová",J601,0)</f>
        <v>0</v>
      </c>
      <c r="BJ601" s="15" t="s">
        <v>151</v>
      </c>
      <c r="BK601" s="197">
        <f>ROUND(I601*H601,3)</f>
        <v>0</v>
      </c>
      <c r="BL601" s="15" t="s">
        <v>442</v>
      </c>
      <c r="BM601" s="195" t="s">
        <v>1815</v>
      </c>
    </row>
    <row r="602" s="2" customFormat="1" ht="14.4" customHeight="1">
      <c r="A602" s="34"/>
      <c r="B602" s="148"/>
      <c r="C602" s="184" t="s">
        <v>1816</v>
      </c>
      <c r="D602" s="184" t="s">
        <v>175</v>
      </c>
      <c r="E602" s="185" t="s">
        <v>1817</v>
      </c>
      <c r="F602" s="186" t="s">
        <v>1818</v>
      </c>
      <c r="G602" s="187" t="s">
        <v>222</v>
      </c>
      <c r="H602" s="188">
        <v>1</v>
      </c>
      <c r="I602" s="189"/>
      <c r="J602" s="188">
        <f>ROUND(I602*H602,3)</f>
        <v>0</v>
      </c>
      <c r="K602" s="190"/>
      <c r="L602" s="35"/>
      <c r="M602" s="191" t="s">
        <v>1</v>
      </c>
      <c r="N602" s="192" t="s">
        <v>40</v>
      </c>
      <c r="O602" s="73"/>
      <c r="P602" s="193">
        <f>O602*H602</f>
        <v>0</v>
      </c>
      <c r="Q602" s="193">
        <v>0</v>
      </c>
      <c r="R602" s="193">
        <f>Q602*H602</f>
        <v>0</v>
      </c>
      <c r="S602" s="193">
        <v>0</v>
      </c>
      <c r="T602" s="194">
        <f>S602*H602</f>
        <v>0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95" t="s">
        <v>442</v>
      </c>
      <c r="AT602" s="195" t="s">
        <v>175</v>
      </c>
      <c r="AU602" s="195" t="s">
        <v>184</v>
      </c>
      <c r="AY602" s="15" t="s">
        <v>173</v>
      </c>
      <c r="BE602" s="196">
        <f>IF(N602="základná",J602,0)</f>
        <v>0</v>
      </c>
      <c r="BF602" s="196">
        <f>IF(N602="znížená",J602,0)</f>
        <v>0</v>
      </c>
      <c r="BG602" s="196">
        <f>IF(N602="zákl. prenesená",J602,0)</f>
        <v>0</v>
      </c>
      <c r="BH602" s="196">
        <f>IF(N602="zníž. prenesená",J602,0)</f>
        <v>0</v>
      </c>
      <c r="BI602" s="196">
        <f>IF(N602="nulová",J602,0)</f>
        <v>0</v>
      </c>
      <c r="BJ602" s="15" t="s">
        <v>151</v>
      </c>
      <c r="BK602" s="197">
        <f>ROUND(I602*H602,3)</f>
        <v>0</v>
      </c>
      <c r="BL602" s="15" t="s">
        <v>442</v>
      </c>
      <c r="BM602" s="195" t="s">
        <v>1819</v>
      </c>
    </row>
    <row r="603" s="2" customFormat="1" ht="14.4" customHeight="1">
      <c r="A603" s="34"/>
      <c r="B603" s="148"/>
      <c r="C603" s="184" t="s">
        <v>1820</v>
      </c>
      <c r="D603" s="184" t="s">
        <v>175</v>
      </c>
      <c r="E603" s="185" t="s">
        <v>1821</v>
      </c>
      <c r="F603" s="186" t="s">
        <v>1822</v>
      </c>
      <c r="G603" s="187" t="s">
        <v>222</v>
      </c>
      <c r="H603" s="188">
        <v>10</v>
      </c>
      <c r="I603" s="189"/>
      <c r="J603" s="188">
        <f>ROUND(I603*H603,3)</f>
        <v>0</v>
      </c>
      <c r="K603" s="190"/>
      <c r="L603" s="35"/>
      <c r="M603" s="191" t="s">
        <v>1</v>
      </c>
      <c r="N603" s="192" t="s">
        <v>40</v>
      </c>
      <c r="O603" s="73"/>
      <c r="P603" s="193">
        <f>O603*H603</f>
        <v>0</v>
      </c>
      <c r="Q603" s="193">
        <v>0</v>
      </c>
      <c r="R603" s="193">
        <f>Q603*H603</f>
        <v>0</v>
      </c>
      <c r="S603" s="193">
        <v>0</v>
      </c>
      <c r="T603" s="194">
        <f>S603*H603</f>
        <v>0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5" t="s">
        <v>442</v>
      </c>
      <c r="AT603" s="195" t="s">
        <v>175</v>
      </c>
      <c r="AU603" s="195" t="s">
        <v>184</v>
      </c>
      <c r="AY603" s="15" t="s">
        <v>173</v>
      </c>
      <c r="BE603" s="196">
        <f>IF(N603="základná",J603,0)</f>
        <v>0</v>
      </c>
      <c r="BF603" s="196">
        <f>IF(N603="znížená",J603,0)</f>
        <v>0</v>
      </c>
      <c r="BG603" s="196">
        <f>IF(N603="zákl. prenesená",J603,0)</f>
        <v>0</v>
      </c>
      <c r="BH603" s="196">
        <f>IF(N603="zníž. prenesená",J603,0)</f>
        <v>0</v>
      </c>
      <c r="BI603" s="196">
        <f>IF(N603="nulová",J603,0)</f>
        <v>0</v>
      </c>
      <c r="BJ603" s="15" t="s">
        <v>151</v>
      </c>
      <c r="BK603" s="197">
        <f>ROUND(I603*H603,3)</f>
        <v>0</v>
      </c>
      <c r="BL603" s="15" t="s">
        <v>442</v>
      </c>
      <c r="BM603" s="195" t="s">
        <v>1823</v>
      </c>
    </row>
    <row r="604" s="2" customFormat="1" ht="14.4" customHeight="1">
      <c r="A604" s="34"/>
      <c r="B604" s="148"/>
      <c r="C604" s="184" t="s">
        <v>1824</v>
      </c>
      <c r="D604" s="184" t="s">
        <v>175</v>
      </c>
      <c r="E604" s="185" t="s">
        <v>1825</v>
      </c>
      <c r="F604" s="186" t="s">
        <v>1826</v>
      </c>
      <c r="G604" s="187" t="s">
        <v>222</v>
      </c>
      <c r="H604" s="188">
        <v>10</v>
      </c>
      <c r="I604" s="189"/>
      <c r="J604" s="188">
        <f>ROUND(I604*H604,3)</f>
        <v>0</v>
      </c>
      <c r="K604" s="190"/>
      <c r="L604" s="35"/>
      <c r="M604" s="191" t="s">
        <v>1</v>
      </c>
      <c r="N604" s="192" t="s">
        <v>40</v>
      </c>
      <c r="O604" s="73"/>
      <c r="P604" s="193">
        <f>O604*H604</f>
        <v>0</v>
      </c>
      <c r="Q604" s="193">
        <v>0</v>
      </c>
      <c r="R604" s="193">
        <f>Q604*H604</f>
        <v>0</v>
      </c>
      <c r="S604" s="193">
        <v>0</v>
      </c>
      <c r="T604" s="194">
        <f>S604*H604</f>
        <v>0</v>
      </c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R604" s="195" t="s">
        <v>442</v>
      </c>
      <c r="AT604" s="195" t="s">
        <v>175</v>
      </c>
      <c r="AU604" s="195" t="s">
        <v>184</v>
      </c>
      <c r="AY604" s="15" t="s">
        <v>173</v>
      </c>
      <c r="BE604" s="196">
        <f>IF(N604="základná",J604,0)</f>
        <v>0</v>
      </c>
      <c r="BF604" s="196">
        <f>IF(N604="znížená",J604,0)</f>
        <v>0</v>
      </c>
      <c r="BG604" s="196">
        <f>IF(N604="zákl. prenesená",J604,0)</f>
        <v>0</v>
      </c>
      <c r="BH604" s="196">
        <f>IF(N604="zníž. prenesená",J604,0)</f>
        <v>0</v>
      </c>
      <c r="BI604" s="196">
        <f>IF(N604="nulová",J604,0)</f>
        <v>0</v>
      </c>
      <c r="BJ604" s="15" t="s">
        <v>151</v>
      </c>
      <c r="BK604" s="197">
        <f>ROUND(I604*H604,3)</f>
        <v>0</v>
      </c>
      <c r="BL604" s="15" t="s">
        <v>442</v>
      </c>
      <c r="BM604" s="195" t="s">
        <v>1827</v>
      </c>
    </row>
    <row r="605" s="2" customFormat="1" ht="14.4" customHeight="1">
      <c r="A605" s="34"/>
      <c r="B605" s="148"/>
      <c r="C605" s="184" t="s">
        <v>1828</v>
      </c>
      <c r="D605" s="184" t="s">
        <v>175</v>
      </c>
      <c r="E605" s="185" t="s">
        <v>1829</v>
      </c>
      <c r="F605" s="186" t="s">
        <v>1830</v>
      </c>
      <c r="G605" s="187" t="s">
        <v>222</v>
      </c>
      <c r="H605" s="188">
        <v>3</v>
      </c>
      <c r="I605" s="189"/>
      <c r="J605" s="188">
        <f>ROUND(I605*H605,3)</f>
        <v>0</v>
      </c>
      <c r="K605" s="190"/>
      <c r="L605" s="35"/>
      <c r="M605" s="191" t="s">
        <v>1</v>
      </c>
      <c r="N605" s="192" t="s">
        <v>40</v>
      </c>
      <c r="O605" s="73"/>
      <c r="P605" s="193">
        <f>O605*H605</f>
        <v>0</v>
      </c>
      <c r="Q605" s="193">
        <v>0</v>
      </c>
      <c r="R605" s="193">
        <f>Q605*H605</f>
        <v>0</v>
      </c>
      <c r="S605" s="193">
        <v>0</v>
      </c>
      <c r="T605" s="194">
        <f>S605*H605</f>
        <v>0</v>
      </c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R605" s="195" t="s">
        <v>442</v>
      </c>
      <c r="AT605" s="195" t="s">
        <v>175</v>
      </c>
      <c r="AU605" s="195" t="s">
        <v>184</v>
      </c>
      <c r="AY605" s="15" t="s">
        <v>173</v>
      </c>
      <c r="BE605" s="196">
        <f>IF(N605="základná",J605,0)</f>
        <v>0</v>
      </c>
      <c r="BF605" s="196">
        <f>IF(N605="znížená",J605,0)</f>
        <v>0</v>
      </c>
      <c r="BG605" s="196">
        <f>IF(N605="zákl. prenesená",J605,0)</f>
        <v>0</v>
      </c>
      <c r="BH605" s="196">
        <f>IF(N605="zníž. prenesená",J605,0)</f>
        <v>0</v>
      </c>
      <c r="BI605" s="196">
        <f>IF(N605="nulová",J605,0)</f>
        <v>0</v>
      </c>
      <c r="BJ605" s="15" t="s">
        <v>151</v>
      </c>
      <c r="BK605" s="197">
        <f>ROUND(I605*H605,3)</f>
        <v>0</v>
      </c>
      <c r="BL605" s="15" t="s">
        <v>442</v>
      </c>
      <c r="BM605" s="195" t="s">
        <v>1831</v>
      </c>
    </row>
    <row r="606" s="2" customFormat="1" ht="14.4" customHeight="1">
      <c r="A606" s="34"/>
      <c r="B606" s="148"/>
      <c r="C606" s="184" t="s">
        <v>1832</v>
      </c>
      <c r="D606" s="184" t="s">
        <v>175</v>
      </c>
      <c r="E606" s="185" t="s">
        <v>1833</v>
      </c>
      <c r="F606" s="186" t="s">
        <v>1834</v>
      </c>
      <c r="G606" s="187" t="s">
        <v>222</v>
      </c>
      <c r="H606" s="188">
        <v>1</v>
      </c>
      <c r="I606" s="189"/>
      <c r="J606" s="188">
        <f>ROUND(I606*H606,3)</f>
        <v>0</v>
      </c>
      <c r="K606" s="190"/>
      <c r="L606" s="35"/>
      <c r="M606" s="191" t="s">
        <v>1</v>
      </c>
      <c r="N606" s="192" t="s">
        <v>40</v>
      </c>
      <c r="O606" s="73"/>
      <c r="P606" s="193">
        <f>O606*H606</f>
        <v>0</v>
      </c>
      <c r="Q606" s="193">
        <v>0</v>
      </c>
      <c r="R606" s="193">
        <f>Q606*H606</f>
        <v>0</v>
      </c>
      <c r="S606" s="193">
        <v>0</v>
      </c>
      <c r="T606" s="194">
        <f>S606*H606</f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95" t="s">
        <v>442</v>
      </c>
      <c r="AT606" s="195" t="s">
        <v>175</v>
      </c>
      <c r="AU606" s="195" t="s">
        <v>184</v>
      </c>
      <c r="AY606" s="15" t="s">
        <v>173</v>
      </c>
      <c r="BE606" s="196">
        <f>IF(N606="základná",J606,0)</f>
        <v>0</v>
      </c>
      <c r="BF606" s="196">
        <f>IF(N606="znížená",J606,0)</f>
        <v>0</v>
      </c>
      <c r="BG606" s="196">
        <f>IF(N606="zákl. prenesená",J606,0)</f>
        <v>0</v>
      </c>
      <c r="BH606" s="196">
        <f>IF(N606="zníž. prenesená",J606,0)</f>
        <v>0</v>
      </c>
      <c r="BI606" s="196">
        <f>IF(N606="nulová",J606,0)</f>
        <v>0</v>
      </c>
      <c r="BJ606" s="15" t="s">
        <v>151</v>
      </c>
      <c r="BK606" s="197">
        <f>ROUND(I606*H606,3)</f>
        <v>0</v>
      </c>
      <c r="BL606" s="15" t="s">
        <v>442</v>
      </c>
      <c r="BM606" s="195" t="s">
        <v>1835</v>
      </c>
    </row>
    <row r="607" s="2" customFormat="1" ht="14.4" customHeight="1">
      <c r="A607" s="34"/>
      <c r="B607" s="148"/>
      <c r="C607" s="184" t="s">
        <v>1836</v>
      </c>
      <c r="D607" s="184" t="s">
        <v>175</v>
      </c>
      <c r="E607" s="185" t="s">
        <v>1837</v>
      </c>
      <c r="F607" s="186" t="s">
        <v>1838</v>
      </c>
      <c r="G607" s="187" t="s">
        <v>222</v>
      </c>
      <c r="H607" s="188">
        <v>1</v>
      </c>
      <c r="I607" s="189"/>
      <c r="J607" s="188">
        <f>ROUND(I607*H607,3)</f>
        <v>0</v>
      </c>
      <c r="K607" s="190"/>
      <c r="L607" s="35"/>
      <c r="M607" s="191" t="s">
        <v>1</v>
      </c>
      <c r="N607" s="192" t="s">
        <v>40</v>
      </c>
      <c r="O607" s="73"/>
      <c r="P607" s="193">
        <f>O607*H607</f>
        <v>0</v>
      </c>
      <c r="Q607" s="193">
        <v>0</v>
      </c>
      <c r="R607" s="193">
        <f>Q607*H607</f>
        <v>0</v>
      </c>
      <c r="S607" s="193">
        <v>0</v>
      </c>
      <c r="T607" s="194">
        <f>S607*H607</f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95" t="s">
        <v>442</v>
      </c>
      <c r="AT607" s="195" t="s">
        <v>175</v>
      </c>
      <c r="AU607" s="195" t="s">
        <v>184</v>
      </c>
      <c r="AY607" s="15" t="s">
        <v>173</v>
      </c>
      <c r="BE607" s="196">
        <f>IF(N607="základná",J607,0)</f>
        <v>0</v>
      </c>
      <c r="BF607" s="196">
        <f>IF(N607="znížená",J607,0)</f>
        <v>0</v>
      </c>
      <c r="BG607" s="196">
        <f>IF(N607="zákl. prenesená",J607,0)</f>
        <v>0</v>
      </c>
      <c r="BH607" s="196">
        <f>IF(N607="zníž. prenesená",J607,0)</f>
        <v>0</v>
      </c>
      <c r="BI607" s="196">
        <f>IF(N607="nulová",J607,0)</f>
        <v>0</v>
      </c>
      <c r="BJ607" s="15" t="s">
        <v>151</v>
      </c>
      <c r="BK607" s="197">
        <f>ROUND(I607*H607,3)</f>
        <v>0</v>
      </c>
      <c r="BL607" s="15" t="s">
        <v>442</v>
      </c>
      <c r="BM607" s="195" t="s">
        <v>1839</v>
      </c>
    </row>
    <row r="608" s="2" customFormat="1" ht="14.4" customHeight="1">
      <c r="A608" s="34"/>
      <c r="B608" s="148"/>
      <c r="C608" s="184" t="s">
        <v>1840</v>
      </c>
      <c r="D608" s="184" t="s">
        <v>175</v>
      </c>
      <c r="E608" s="185" t="s">
        <v>1841</v>
      </c>
      <c r="F608" s="186" t="s">
        <v>1842</v>
      </c>
      <c r="G608" s="187" t="s">
        <v>222</v>
      </c>
      <c r="H608" s="188">
        <v>30</v>
      </c>
      <c r="I608" s="189"/>
      <c r="J608" s="188">
        <f>ROUND(I608*H608,3)</f>
        <v>0</v>
      </c>
      <c r="K608" s="190"/>
      <c r="L608" s="35"/>
      <c r="M608" s="191" t="s">
        <v>1</v>
      </c>
      <c r="N608" s="192" t="s">
        <v>40</v>
      </c>
      <c r="O608" s="73"/>
      <c r="P608" s="193">
        <f>O608*H608</f>
        <v>0</v>
      </c>
      <c r="Q608" s="193">
        <v>0</v>
      </c>
      <c r="R608" s="193">
        <f>Q608*H608</f>
        <v>0</v>
      </c>
      <c r="S608" s="193">
        <v>0</v>
      </c>
      <c r="T608" s="194">
        <f>S608*H608</f>
        <v>0</v>
      </c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R608" s="195" t="s">
        <v>442</v>
      </c>
      <c r="AT608" s="195" t="s">
        <v>175</v>
      </c>
      <c r="AU608" s="195" t="s">
        <v>184</v>
      </c>
      <c r="AY608" s="15" t="s">
        <v>173</v>
      </c>
      <c r="BE608" s="196">
        <f>IF(N608="základná",J608,0)</f>
        <v>0</v>
      </c>
      <c r="BF608" s="196">
        <f>IF(N608="znížená",J608,0)</f>
        <v>0</v>
      </c>
      <c r="BG608" s="196">
        <f>IF(N608="zákl. prenesená",J608,0)</f>
        <v>0</v>
      </c>
      <c r="BH608" s="196">
        <f>IF(N608="zníž. prenesená",J608,0)</f>
        <v>0</v>
      </c>
      <c r="BI608" s="196">
        <f>IF(N608="nulová",J608,0)</f>
        <v>0</v>
      </c>
      <c r="BJ608" s="15" t="s">
        <v>151</v>
      </c>
      <c r="BK608" s="197">
        <f>ROUND(I608*H608,3)</f>
        <v>0</v>
      </c>
      <c r="BL608" s="15" t="s">
        <v>442</v>
      </c>
      <c r="BM608" s="195" t="s">
        <v>1843</v>
      </c>
    </row>
    <row r="609" s="2" customFormat="1" ht="14.4" customHeight="1">
      <c r="A609" s="34"/>
      <c r="B609" s="148"/>
      <c r="C609" s="184" t="s">
        <v>1844</v>
      </c>
      <c r="D609" s="184" t="s">
        <v>175</v>
      </c>
      <c r="E609" s="185" t="s">
        <v>1845</v>
      </c>
      <c r="F609" s="186" t="s">
        <v>1846</v>
      </c>
      <c r="G609" s="187" t="s">
        <v>222</v>
      </c>
      <c r="H609" s="188">
        <v>3</v>
      </c>
      <c r="I609" s="189"/>
      <c r="J609" s="188">
        <f>ROUND(I609*H609,3)</f>
        <v>0</v>
      </c>
      <c r="K609" s="190"/>
      <c r="L609" s="35"/>
      <c r="M609" s="191" t="s">
        <v>1</v>
      </c>
      <c r="N609" s="192" t="s">
        <v>40</v>
      </c>
      <c r="O609" s="73"/>
      <c r="P609" s="193">
        <f>O609*H609</f>
        <v>0</v>
      </c>
      <c r="Q609" s="193">
        <v>0</v>
      </c>
      <c r="R609" s="193">
        <f>Q609*H609</f>
        <v>0</v>
      </c>
      <c r="S609" s="193">
        <v>0</v>
      </c>
      <c r="T609" s="194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195" t="s">
        <v>442</v>
      </c>
      <c r="AT609" s="195" t="s">
        <v>175</v>
      </c>
      <c r="AU609" s="195" t="s">
        <v>184</v>
      </c>
      <c r="AY609" s="15" t="s">
        <v>173</v>
      </c>
      <c r="BE609" s="196">
        <f>IF(N609="základná",J609,0)</f>
        <v>0</v>
      </c>
      <c r="BF609" s="196">
        <f>IF(N609="znížená",J609,0)</f>
        <v>0</v>
      </c>
      <c r="BG609" s="196">
        <f>IF(N609="zákl. prenesená",J609,0)</f>
        <v>0</v>
      </c>
      <c r="BH609" s="196">
        <f>IF(N609="zníž. prenesená",J609,0)</f>
        <v>0</v>
      </c>
      <c r="BI609" s="196">
        <f>IF(N609="nulová",J609,0)</f>
        <v>0</v>
      </c>
      <c r="BJ609" s="15" t="s">
        <v>151</v>
      </c>
      <c r="BK609" s="197">
        <f>ROUND(I609*H609,3)</f>
        <v>0</v>
      </c>
      <c r="BL609" s="15" t="s">
        <v>442</v>
      </c>
      <c r="BM609" s="195" t="s">
        <v>1847</v>
      </c>
    </row>
    <row r="610" s="2" customFormat="1" ht="14.4" customHeight="1">
      <c r="A610" s="34"/>
      <c r="B610" s="148"/>
      <c r="C610" s="184" t="s">
        <v>1848</v>
      </c>
      <c r="D610" s="184" t="s">
        <v>175</v>
      </c>
      <c r="E610" s="185" t="s">
        <v>1849</v>
      </c>
      <c r="F610" s="186" t="s">
        <v>1850</v>
      </c>
      <c r="G610" s="187" t="s">
        <v>222</v>
      </c>
      <c r="H610" s="188">
        <v>130</v>
      </c>
      <c r="I610" s="189"/>
      <c r="J610" s="188">
        <f>ROUND(I610*H610,3)</f>
        <v>0</v>
      </c>
      <c r="K610" s="190"/>
      <c r="L610" s="35"/>
      <c r="M610" s="191" t="s">
        <v>1</v>
      </c>
      <c r="N610" s="192" t="s">
        <v>40</v>
      </c>
      <c r="O610" s="73"/>
      <c r="P610" s="193">
        <f>O610*H610</f>
        <v>0</v>
      </c>
      <c r="Q610" s="193">
        <v>0</v>
      </c>
      <c r="R610" s="193">
        <f>Q610*H610</f>
        <v>0</v>
      </c>
      <c r="S610" s="193">
        <v>0</v>
      </c>
      <c r="T610" s="194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95" t="s">
        <v>442</v>
      </c>
      <c r="AT610" s="195" t="s">
        <v>175</v>
      </c>
      <c r="AU610" s="195" t="s">
        <v>184</v>
      </c>
      <c r="AY610" s="15" t="s">
        <v>173</v>
      </c>
      <c r="BE610" s="196">
        <f>IF(N610="základná",J610,0)</f>
        <v>0</v>
      </c>
      <c r="BF610" s="196">
        <f>IF(N610="znížená",J610,0)</f>
        <v>0</v>
      </c>
      <c r="BG610" s="196">
        <f>IF(N610="zákl. prenesená",J610,0)</f>
        <v>0</v>
      </c>
      <c r="BH610" s="196">
        <f>IF(N610="zníž. prenesená",J610,0)</f>
        <v>0</v>
      </c>
      <c r="BI610" s="196">
        <f>IF(N610="nulová",J610,0)</f>
        <v>0</v>
      </c>
      <c r="BJ610" s="15" t="s">
        <v>151</v>
      </c>
      <c r="BK610" s="197">
        <f>ROUND(I610*H610,3)</f>
        <v>0</v>
      </c>
      <c r="BL610" s="15" t="s">
        <v>442</v>
      </c>
      <c r="BM610" s="195" t="s">
        <v>1851</v>
      </c>
    </row>
    <row r="611" s="2" customFormat="1" ht="14.4" customHeight="1">
      <c r="A611" s="34"/>
      <c r="B611" s="148"/>
      <c r="C611" s="184" t="s">
        <v>1852</v>
      </c>
      <c r="D611" s="184" t="s">
        <v>175</v>
      </c>
      <c r="E611" s="185" t="s">
        <v>1853</v>
      </c>
      <c r="F611" s="186" t="s">
        <v>1854</v>
      </c>
      <c r="G611" s="187" t="s">
        <v>222</v>
      </c>
      <c r="H611" s="188">
        <v>70</v>
      </c>
      <c r="I611" s="189"/>
      <c r="J611" s="188">
        <f>ROUND(I611*H611,3)</f>
        <v>0</v>
      </c>
      <c r="K611" s="190"/>
      <c r="L611" s="35"/>
      <c r="M611" s="191" t="s">
        <v>1</v>
      </c>
      <c r="N611" s="192" t="s">
        <v>40</v>
      </c>
      <c r="O611" s="73"/>
      <c r="P611" s="193">
        <f>O611*H611</f>
        <v>0</v>
      </c>
      <c r="Q611" s="193">
        <v>0</v>
      </c>
      <c r="R611" s="193">
        <f>Q611*H611</f>
        <v>0</v>
      </c>
      <c r="S611" s="193">
        <v>0</v>
      </c>
      <c r="T611" s="194">
        <f>S611*H611</f>
        <v>0</v>
      </c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R611" s="195" t="s">
        <v>442</v>
      </c>
      <c r="AT611" s="195" t="s">
        <v>175</v>
      </c>
      <c r="AU611" s="195" t="s">
        <v>184</v>
      </c>
      <c r="AY611" s="15" t="s">
        <v>173</v>
      </c>
      <c r="BE611" s="196">
        <f>IF(N611="základná",J611,0)</f>
        <v>0</v>
      </c>
      <c r="BF611" s="196">
        <f>IF(N611="znížená",J611,0)</f>
        <v>0</v>
      </c>
      <c r="BG611" s="196">
        <f>IF(N611="zákl. prenesená",J611,0)</f>
        <v>0</v>
      </c>
      <c r="BH611" s="196">
        <f>IF(N611="zníž. prenesená",J611,0)</f>
        <v>0</v>
      </c>
      <c r="BI611" s="196">
        <f>IF(N611="nulová",J611,0)</f>
        <v>0</v>
      </c>
      <c r="BJ611" s="15" t="s">
        <v>151</v>
      </c>
      <c r="BK611" s="197">
        <f>ROUND(I611*H611,3)</f>
        <v>0</v>
      </c>
      <c r="BL611" s="15" t="s">
        <v>442</v>
      </c>
      <c r="BM611" s="195" t="s">
        <v>1855</v>
      </c>
    </row>
    <row r="612" s="2" customFormat="1" ht="14.4" customHeight="1">
      <c r="A612" s="34"/>
      <c r="B612" s="148"/>
      <c r="C612" s="184" t="s">
        <v>1856</v>
      </c>
      <c r="D612" s="184" t="s">
        <v>175</v>
      </c>
      <c r="E612" s="185" t="s">
        <v>1857</v>
      </c>
      <c r="F612" s="186" t="s">
        <v>1858</v>
      </c>
      <c r="G612" s="187" t="s">
        <v>222</v>
      </c>
      <c r="H612" s="188">
        <v>70</v>
      </c>
      <c r="I612" s="189"/>
      <c r="J612" s="188">
        <f>ROUND(I612*H612,3)</f>
        <v>0</v>
      </c>
      <c r="K612" s="190"/>
      <c r="L612" s="35"/>
      <c r="M612" s="191" t="s">
        <v>1</v>
      </c>
      <c r="N612" s="192" t="s">
        <v>40</v>
      </c>
      <c r="O612" s="73"/>
      <c r="P612" s="193">
        <f>O612*H612</f>
        <v>0</v>
      </c>
      <c r="Q612" s="193">
        <v>0</v>
      </c>
      <c r="R612" s="193">
        <f>Q612*H612</f>
        <v>0</v>
      </c>
      <c r="S612" s="193">
        <v>0</v>
      </c>
      <c r="T612" s="194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195" t="s">
        <v>442</v>
      </c>
      <c r="AT612" s="195" t="s">
        <v>175</v>
      </c>
      <c r="AU612" s="195" t="s">
        <v>184</v>
      </c>
      <c r="AY612" s="15" t="s">
        <v>173</v>
      </c>
      <c r="BE612" s="196">
        <f>IF(N612="základná",J612,0)</f>
        <v>0</v>
      </c>
      <c r="BF612" s="196">
        <f>IF(N612="znížená",J612,0)</f>
        <v>0</v>
      </c>
      <c r="BG612" s="196">
        <f>IF(N612="zákl. prenesená",J612,0)</f>
        <v>0</v>
      </c>
      <c r="BH612" s="196">
        <f>IF(N612="zníž. prenesená",J612,0)</f>
        <v>0</v>
      </c>
      <c r="BI612" s="196">
        <f>IF(N612="nulová",J612,0)</f>
        <v>0</v>
      </c>
      <c r="BJ612" s="15" t="s">
        <v>151</v>
      </c>
      <c r="BK612" s="197">
        <f>ROUND(I612*H612,3)</f>
        <v>0</v>
      </c>
      <c r="BL612" s="15" t="s">
        <v>442</v>
      </c>
      <c r="BM612" s="195" t="s">
        <v>1859</v>
      </c>
    </row>
    <row r="613" s="2" customFormat="1" ht="14.4" customHeight="1">
      <c r="A613" s="34"/>
      <c r="B613" s="148"/>
      <c r="C613" s="184" t="s">
        <v>1860</v>
      </c>
      <c r="D613" s="184" t="s">
        <v>175</v>
      </c>
      <c r="E613" s="185" t="s">
        <v>1861</v>
      </c>
      <c r="F613" s="186" t="s">
        <v>1862</v>
      </c>
      <c r="G613" s="187" t="s">
        <v>314</v>
      </c>
      <c r="H613" s="188">
        <v>30</v>
      </c>
      <c r="I613" s="189"/>
      <c r="J613" s="188">
        <f>ROUND(I613*H613,3)</f>
        <v>0</v>
      </c>
      <c r="K613" s="190"/>
      <c r="L613" s="35"/>
      <c r="M613" s="191" t="s">
        <v>1</v>
      </c>
      <c r="N613" s="192" t="s">
        <v>40</v>
      </c>
      <c r="O613" s="73"/>
      <c r="P613" s="193">
        <f>O613*H613</f>
        <v>0</v>
      </c>
      <c r="Q613" s="193">
        <v>0</v>
      </c>
      <c r="R613" s="193">
        <f>Q613*H613</f>
        <v>0</v>
      </c>
      <c r="S613" s="193">
        <v>0</v>
      </c>
      <c r="T613" s="194">
        <f>S613*H613</f>
        <v>0</v>
      </c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R613" s="195" t="s">
        <v>442</v>
      </c>
      <c r="AT613" s="195" t="s">
        <v>175</v>
      </c>
      <c r="AU613" s="195" t="s">
        <v>184</v>
      </c>
      <c r="AY613" s="15" t="s">
        <v>173</v>
      </c>
      <c r="BE613" s="196">
        <f>IF(N613="základná",J613,0)</f>
        <v>0</v>
      </c>
      <c r="BF613" s="196">
        <f>IF(N613="znížená",J613,0)</f>
        <v>0</v>
      </c>
      <c r="BG613" s="196">
        <f>IF(N613="zákl. prenesená",J613,0)</f>
        <v>0</v>
      </c>
      <c r="BH613" s="196">
        <f>IF(N613="zníž. prenesená",J613,0)</f>
        <v>0</v>
      </c>
      <c r="BI613" s="196">
        <f>IF(N613="nulová",J613,0)</f>
        <v>0</v>
      </c>
      <c r="BJ613" s="15" t="s">
        <v>151</v>
      </c>
      <c r="BK613" s="197">
        <f>ROUND(I613*H613,3)</f>
        <v>0</v>
      </c>
      <c r="BL613" s="15" t="s">
        <v>442</v>
      </c>
      <c r="BM613" s="195" t="s">
        <v>1863</v>
      </c>
    </row>
    <row r="614" s="2" customFormat="1" ht="14.4" customHeight="1">
      <c r="A614" s="34"/>
      <c r="B614" s="148"/>
      <c r="C614" s="184" t="s">
        <v>1864</v>
      </c>
      <c r="D614" s="184" t="s">
        <v>175</v>
      </c>
      <c r="E614" s="185" t="s">
        <v>1865</v>
      </c>
      <c r="F614" s="186" t="s">
        <v>1866</v>
      </c>
      <c r="G614" s="187" t="s">
        <v>314</v>
      </c>
      <c r="H614" s="188">
        <v>10</v>
      </c>
      <c r="I614" s="189"/>
      <c r="J614" s="188">
        <f>ROUND(I614*H614,3)</f>
        <v>0</v>
      </c>
      <c r="K614" s="190"/>
      <c r="L614" s="35"/>
      <c r="M614" s="191" t="s">
        <v>1</v>
      </c>
      <c r="N614" s="192" t="s">
        <v>40</v>
      </c>
      <c r="O614" s="73"/>
      <c r="P614" s="193">
        <f>O614*H614</f>
        <v>0</v>
      </c>
      <c r="Q614" s="193">
        <v>0</v>
      </c>
      <c r="R614" s="193">
        <f>Q614*H614</f>
        <v>0</v>
      </c>
      <c r="S614" s="193">
        <v>0</v>
      </c>
      <c r="T614" s="194">
        <f>S614*H614</f>
        <v>0</v>
      </c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R614" s="195" t="s">
        <v>442</v>
      </c>
      <c r="AT614" s="195" t="s">
        <v>175</v>
      </c>
      <c r="AU614" s="195" t="s">
        <v>184</v>
      </c>
      <c r="AY614" s="15" t="s">
        <v>173</v>
      </c>
      <c r="BE614" s="196">
        <f>IF(N614="základná",J614,0)</f>
        <v>0</v>
      </c>
      <c r="BF614" s="196">
        <f>IF(N614="znížená",J614,0)</f>
        <v>0</v>
      </c>
      <c r="BG614" s="196">
        <f>IF(N614="zákl. prenesená",J614,0)</f>
        <v>0</v>
      </c>
      <c r="BH614" s="196">
        <f>IF(N614="zníž. prenesená",J614,0)</f>
        <v>0</v>
      </c>
      <c r="BI614" s="196">
        <f>IF(N614="nulová",J614,0)</f>
        <v>0</v>
      </c>
      <c r="BJ614" s="15" t="s">
        <v>151</v>
      </c>
      <c r="BK614" s="197">
        <f>ROUND(I614*H614,3)</f>
        <v>0</v>
      </c>
      <c r="BL614" s="15" t="s">
        <v>442</v>
      </c>
      <c r="BM614" s="195" t="s">
        <v>1867</v>
      </c>
    </row>
    <row r="615" s="2" customFormat="1" ht="14.4" customHeight="1">
      <c r="A615" s="34"/>
      <c r="B615" s="148"/>
      <c r="C615" s="184" t="s">
        <v>1868</v>
      </c>
      <c r="D615" s="184" t="s">
        <v>175</v>
      </c>
      <c r="E615" s="185" t="s">
        <v>1869</v>
      </c>
      <c r="F615" s="186" t="s">
        <v>1870</v>
      </c>
      <c r="G615" s="187" t="s">
        <v>314</v>
      </c>
      <c r="H615" s="188">
        <v>250</v>
      </c>
      <c r="I615" s="189"/>
      <c r="J615" s="188">
        <f>ROUND(I615*H615,3)</f>
        <v>0</v>
      </c>
      <c r="K615" s="190"/>
      <c r="L615" s="35"/>
      <c r="M615" s="191" t="s">
        <v>1</v>
      </c>
      <c r="N615" s="192" t="s">
        <v>40</v>
      </c>
      <c r="O615" s="73"/>
      <c r="P615" s="193">
        <f>O615*H615</f>
        <v>0</v>
      </c>
      <c r="Q615" s="193">
        <v>0</v>
      </c>
      <c r="R615" s="193">
        <f>Q615*H615</f>
        <v>0</v>
      </c>
      <c r="S615" s="193">
        <v>0</v>
      </c>
      <c r="T615" s="194">
        <f>S615*H615</f>
        <v>0</v>
      </c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R615" s="195" t="s">
        <v>442</v>
      </c>
      <c r="AT615" s="195" t="s">
        <v>175</v>
      </c>
      <c r="AU615" s="195" t="s">
        <v>184</v>
      </c>
      <c r="AY615" s="15" t="s">
        <v>173</v>
      </c>
      <c r="BE615" s="196">
        <f>IF(N615="základná",J615,0)</f>
        <v>0</v>
      </c>
      <c r="BF615" s="196">
        <f>IF(N615="znížená",J615,0)</f>
        <v>0</v>
      </c>
      <c r="BG615" s="196">
        <f>IF(N615="zákl. prenesená",J615,0)</f>
        <v>0</v>
      </c>
      <c r="BH615" s="196">
        <f>IF(N615="zníž. prenesená",J615,0)</f>
        <v>0</v>
      </c>
      <c r="BI615" s="196">
        <f>IF(N615="nulová",J615,0)</f>
        <v>0</v>
      </c>
      <c r="BJ615" s="15" t="s">
        <v>151</v>
      </c>
      <c r="BK615" s="197">
        <f>ROUND(I615*H615,3)</f>
        <v>0</v>
      </c>
      <c r="BL615" s="15" t="s">
        <v>442</v>
      </c>
      <c r="BM615" s="195" t="s">
        <v>1871</v>
      </c>
    </row>
    <row r="616" s="2" customFormat="1" ht="14.4" customHeight="1">
      <c r="A616" s="34"/>
      <c r="B616" s="148"/>
      <c r="C616" s="184" t="s">
        <v>1872</v>
      </c>
      <c r="D616" s="184" t="s">
        <v>175</v>
      </c>
      <c r="E616" s="185" t="s">
        <v>1873</v>
      </c>
      <c r="F616" s="186" t="s">
        <v>1874</v>
      </c>
      <c r="G616" s="187" t="s">
        <v>314</v>
      </c>
      <c r="H616" s="188">
        <v>50</v>
      </c>
      <c r="I616" s="189"/>
      <c r="J616" s="188">
        <f>ROUND(I616*H616,3)</f>
        <v>0</v>
      </c>
      <c r="K616" s="190"/>
      <c r="L616" s="35"/>
      <c r="M616" s="191" t="s">
        <v>1</v>
      </c>
      <c r="N616" s="192" t="s">
        <v>40</v>
      </c>
      <c r="O616" s="73"/>
      <c r="P616" s="193">
        <f>O616*H616</f>
        <v>0</v>
      </c>
      <c r="Q616" s="193">
        <v>0</v>
      </c>
      <c r="R616" s="193">
        <f>Q616*H616</f>
        <v>0</v>
      </c>
      <c r="S616" s="193">
        <v>0</v>
      </c>
      <c r="T616" s="194">
        <f>S616*H616</f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5" t="s">
        <v>442</v>
      </c>
      <c r="AT616" s="195" t="s">
        <v>175</v>
      </c>
      <c r="AU616" s="195" t="s">
        <v>184</v>
      </c>
      <c r="AY616" s="15" t="s">
        <v>173</v>
      </c>
      <c r="BE616" s="196">
        <f>IF(N616="základná",J616,0)</f>
        <v>0</v>
      </c>
      <c r="BF616" s="196">
        <f>IF(N616="znížená",J616,0)</f>
        <v>0</v>
      </c>
      <c r="BG616" s="196">
        <f>IF(N616="zákl. prenesená",J616,0)</f>
        <v>0</v>
      </c>
      <c r="BH616" s="196">
        <f>IF(N616="zníž. prenesená",J616,0)</f>
        <v>0</v>
      </c>
      <c r="BI616" s="196">
        <f>IF(N616="nulová",J616,0)</f>
        <v>0</v>
      </c>
      <c r="BJ616" s="15" t="s">
        <v>151</v>
      </c>
      <c r="BK616" s="197">
        <f>ROUND(I616*H616,3)</f>
        <v>0</v>
      </c>
      <c r="BL616" s="15" t="s">
        <v>442</v>
      </c>
      <c r="BM616" s="195" t="s">
        <v>1875</v>
      </c>
    </row>
    <row r="617" s="2" customFormat="1" ht="14.4" customHeight="1">
      <c r="A617" s="34"/>
      <c r="B617" s="148"/>
      <c r="C617" s="184" t="s">
        <v>1876</v>
      </c>
      <c r="D617" s="184" t="s">
        <v>175</v>
      </c>
      <c r="E617" s="185" t="s">
        <v>1877</v>
      </c>
      <c r="F617" s="186" t="s">
        <v>1878</v>
      </c>
      <c r="G617" s="187" t="s">
        <v>314</v>
      </c>
      <c r="H617" s="188">
        <v>100</v>
      </c>
      <c r="I617" s="189"/>
      <c r="J617" s="188">
        <f>ROUND(I617*H617,3)</f>
        <v>0</v>
      </c>
      <c r="K617" s="190"/>
      <c r="L617" s="35"/>
      <c r="M617" s="191" t="s">
        <v>1</v>
      </c>
      <c r="N617" s="192" t="s">
        <v>40</v>
      </c>
      <c r="O617" s="73"/>
      <c r="P617" s="193">
        <f>O617*H617</f>
        <v>0</v>
      </c>
      <c r="Q617" s="193">
        <v>0</v>
      </c>
      <c r="R617" s="193">
        <f>Q617*H617</f>
        <v>0</v>
      </c>
      <c r="S617" s="193">
        <v>0</v>
      </c>
      <c r="T617" s="194">
        <f>S617*H617</f>
        <v>0</v>
      </c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R617" s="195" t="s">
        <v>442</v>
      </c>
      <c r="AT617" s="195" t="s">
        <v>175</v>
      </c>
      <c r="AU617" s="195" t="s">
        <v>184</v>
      </c>
      <c r="AY617" s="15" t="s">
        <v>173</v>
      </c>
      <c r="BE617" s="196">
        <f>IF(N617="základná",J617,0)</f>
        <v>0</v>
      </c>
      <c r="BF617" s="196">
        <f>IF(N617="znížená",J617,0)</f>
        <v>0</v>
      </c>
      <c r="BG617" s="196">
        <f>IF(N617="zákl. prenesená",J617,0)</f>
        <v>0</v>
      </c>
      <c r="BH617" s="196">
        <f>IF(N617="zníž. prenesená",J617,0)</f>
        <v>0</v>
      </c>
      <c r="BI617" s="196">
        <f>IF(N617="nulová",J617,0)</f>
        <v>0</v>
      </c>
      <c r="BJ617" s="15" t="s">
        <v>151</v>
      </c>
      <c r="BK617" s="197">
        <f>ROUND(I617*H617,3)</f>
        <v>0</v>
      </c>
      <c r="BL617" s="15" t="s">
        <v>442</v>
      </c>
      <c r="BM617" s="195" t="s">
        <v>1879</v>
      </c>
    </row>
    <row r="618" s="2" customFormat="1" ht="14.4" customHeight="1">
      <c r="A618" s="34"/>
      <c r="B618" s="148"/>
      <c r="C618" s="184" t="s">
        <v>1880</v>
      </c>
      <c r="D618" s="184" t="s">
        <v>175</v>
      </c>
      <c r="E618" s="185" t="s">
        <v>1881</v>
      </c>
      <c r="F618" s="186" t="s">
        <v>1882</v>
      </c>
      <c r="G618" s="187" t="s">
        <v>314</v>
      </c>
      <c r="H618" s="188">
        <v>100</v>
      </c>
      <c r="I618" s="189"/>
      <c r="J618" s="188">
        <f>ROUND(I618*H618,3)</f>
        <v>0</v>
      </c>
      <c r="K618" s="190"/>
      <c r="L618" s="35"/>
      <c r="M618" s="191" t="s">
        <v>1</v>
      </c>
      <c r="N618" s="192" t="s">
        <v>40</v>
      </c>
      <c r="O618" s="73"/>
      <c r="P618" s="193">
        <f>O618*H618</f>
        <v>0</v>
      </c>
      <c r="Q618" s="193">
        <v>0</v>
      </c>
      <c r="R618" s="193">
        <f>Q618*H618</f>
        <v>0</v>
      </c>
      <c r="S618" s="193">
        <v>0</v>
      </c>
      <c r="T618" s="194">
        <f>S618*H618</f>
        <v>0</v>
      </c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R618" s="195" t="s">
        <v>442</v>
      </c>
      <c r="AT618" s="195" t="s">
        <v>175</v>
      </c>
      <c r="AU618" s="195" t="s">
        <v>184</v>
      </c>
      <c r="AY618" s="15" t="s">
        <v>173</v>
      </c>
      <c r="BE618" s="196">
        <f>IF(N618="základná",J618,0)</f>
        <v>0</v>
      </c>
      <c r="BF618" s="196">
        <f>IF(N618="znížená",J618,0)</f>
        <v>0</v>
      </c>
      <c r="BG618" s="196">
        <f>IF(N618="zákl. prenesená",J618,0)</f>
        <v>0</v>
      </c>
      <c r="BH618" s="196">
        <f>IF(N618="zníž. prenesená",J618,0)</f>
        <v>0</v>
      </c>
      <c r="BI618" s="196">
        <f>IF(N618="nulová",J618,0)</f>
        <v>0</v>
      </c>
      <c r="BJ618" s="15" t="s">
        <v>151</v>
      </c>
      <c r="BK618" s="197">
        <f>ROUND(I618*H618,3)</f>
        <v>0</v>
      </c>
      <c r="BL618" s="15" t="s">
        <v>442</v>
      </c>
      <c r="BM618" s="195" t="s">
        <v>1883</v>
      </c>
    </row>
    <row r="619" s="2" customFormat="1" ht="14.4" customHeight="1">
      <c r="A619" s="34"/>
      <c r="B619" s="148"/>
      <c r="C619" s="184" t="s">
        <v>1884</v>
      </c>
      <c r="D619" s="184" t="s">
        <v>175</v>
      </c>
      <c r="E619" s="185" t="s">
        <v>1885</v>
      </c>
      <c r="F619" s="186" t="s">
        <v>1886</v>
      </c>
      <c r="G619" s="187" t="s">
        <v>314</v>
      </c>
      <c r="H619" s="188">
        <v>250</v>
      </c>
      <c r="I619" s="189"/>
      <c r="J619" s="188">
        <f>ROUND(I619*H619,3)</f>
        <v>0</v>
      </c>
      <c r="K619" s="190"/>
      <c r="L619" s="35"/>
      <c r="M619" s="191" t="s">
        <v>1</v>
      </c>
      <c r="N619" s="192" t="s">
        <v>40</v>
      </c>
      <c r="O619" s="73"/>
      <c r="P619" s="193">
        <f>O619*H619</f>
        <v>0</v>
      </c>
      <c r="Q619" s="193">
        <v>0</v>
      </c>
      <c r="R619" s="193">
        <f>Q619*H619</f>
        <v>0</v>
      </c>
      <c r="S619" s="193">
        <v>0</v>
      </c>
      <c r="T619" s="194">
        <f>S619*H619</f>
        <v>0</v>
      </c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R619" s="195" t="s">
        <v>442</v>
      </c>
      <c r="AT619" s="195" t="s">
        <v>175</v>
      </c>
      <c r="AU619" s="195" t="s">
        <v>184</v>
      </c>
      <c r="AY619" s="15" t="s">
        <v>173</v>
      </c>
      <c r="BE619" s="196">
        <f>IF(N619="základná",J619,0)</f>
        <v>0</v>
      </c>
      <c r="BF619" s="196">
        <f>IF(N619="znížená",J619,0)</f>
        <v>0</v>
      </c>
      <c r="BG619" s="196">
        <f>IF(N619="zákl. prenesená",J619,0)</f>
        <v>0</v>
      </c>
      <c r="BH619" s="196">
        <f>IF(N619="zníž. prenesená",J619,0)</f>
        <v>0</v>
      </c>
      <c r="BI619" s="196">
        <f>IF(N619="nulová",J619,0)</f>
        <v>0</v>
      </c>
      <c r="BJ619" s="15" t="s">
        <v>151</v>
      </c>
      <c r="BK619" s="197">
        <f>ROUND(I619*H619,3)</f>
        <v>0</v>
      </c>
      <c r="BL619" s="15" t="s">
        <v>442</v>
      </c>
      <c r="BM619" s="195" t="s">
        <v>1887</v>
      </c>
    </row>
    <row r="620" s="2" customFormat="1" ht="14.4" customHeight="1">
      <c r="A620" s="34"/>
      <c r="B620" s="148"/>
      <c r="C620" s="184" t="s">
        <v>1888</v>
      </c>
      <c r="D620" s="184" t="s">
        <v>175</v>
      </c>
      <c r="E620" s="185" t="s">
        <v>1889</v>
      </c>
      <c r="F620" s="186" t="s">
        <v>1890</v>
      </c>
      <c r="G620" s="187" t="s">
        <v>314</v>
      </c>
      <c r="H620" s="188">
        <v>30</v>
      </c>
      <c r="I620" s="189"/>
      <c r="J620" s="188">
        <f>ROUND(I620*H620,3)</f>
        <v>0</v>
      </c>
      <c r="K620" s="190"/>
      <c r="L620" s="35"/>
      <c r="M620" s="191" t="s">
        <v>1</v>
      </c>
      <c r="N620" s="192" t="s">
        <v>40</v>
      </c>
      <c r="O620" s="73"/>
      <c r="P620" s="193">
        <f>O620*H620</f>
        <v>0</v>
      </c>
      <c r="Q620" s="193">
        <v>0</v>
      </c>
      <c r="R620" s="193">
        <f>Q620*H620</f>
        <v>0</v>
      </c>
      <c r="S620" s="193">
        <v>0</v>
      </c>
      <c r="T620" s="194">
        <f>S620*H620</f>
        <v>0</v>
      </c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R620" s="195" t="s">
        <v>442</v>
      </c>
      <c r="AT620" s="195" t="s">
        <v>175</v>
      </c>
      <c r="AU620" s="195" t="s">
        <v>184</v>
      </c>
      <c r="AY620" s="15" t="s">
        <v>173</v>
      </c>
      <c r="BE620" s="196">
        <f>IF(N620="základná",J620,0)</f>
        <v>0</v>
      </c>
      <c r="BF620" s="196">
        <f>IF(N620="znížená",J620,0)</f>
        <v>0</v>
      </c>
      <c r="BG620" s="196">
        <f>IF(N620="zákl. prenesená",J620,0)</f>
        <v>0</v>
      </c>
      <c r="BH620" s="196">
        <f>IF(N620="zníž. prenesená",J620,0)</f>
        <v>0</v>
      </c>
      <c r="BI620" s="196">
        <f>IF(N620="nulová",J620,0)</f>
        <v>0</v>
      </c>
      <c r="BJ620" s="15" t="s">
        <v>151</v>
      </c>
      <c r="BK620" s="197">
        <f>ROUND(I620*H620,3)</f>
        <v>0</v>
      </c>
      <c r="BL620" s="15" t="s">
        <v>442</v>
      </c>
      <c r="BM620" s="195" t="s">
        <v>1891</v>
      </c>
    </row>
    <row r="621" s="2" customFormat="1" ht="14.4" customHeight="1">
      <c r="A621" s="34"/>
      <c r="B621" s="148"/>
      <c r="C621" s="184" t="s">
        <v>1892</v>
      </c>
      <c r="D621" s="184" t="s">
        <v>175</v>
      </c>
      <c r="E621" s="185" t="s">
        <v>1893</v>
      </c>
      <c r="F621" s="186" t="s">
        <v>1894</v>
      </c>
      <c r="G621" s="187" t="s">
        <v>314</v>
      </c>
      <c r="H621" s="188">
        <v>50</v>
      </c>
      <c r="I621" s="189"/>
      <c r="J621" s="188">
        <f>ROUND(I621*H621,3)</f>
        <v>0</v>
      </c>
      <c r="K621" s="190"/>
      <c r="L621" s="35"/>
      <c r="M621" s="191" t="s">
        <v>1</v>
      </c>
      <c r="N621" s="192" t="s">
        <v>40</v>
      </c>
      <c r="O621" s="73"/>
      <c r="P621" s="193">
        <f>O621*H621</f>
        <v>0</v>
      </c>
      <c r="Q621" s="193">
        <v>0</v>
      </c>
      <c r="R621" s="193">
        <f>Q621*H621</f>
        <v>0</v>
      </c>
      <c r="S621" s="193">
        <v>0</v>
      </c>
      <c r="T621" s="194">
        <f>S621*H621</f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195" t="s">
        <v>442</v>
      </c>
      <c r="AT621" s="195" t="s">
        <v>175</v>
      </c>
      <c r="AU621" s="195" t="s">
        <v>184</v>
      </c>
      <c r="AY621" s="15" t="s">
        <v>173</v>
      </c>
      <c r="BE621" s="196">
        <f>IF(N621="základná",J621,0)</f>
        <v>0</v>
      </c>
      <c r="BF621" s="196">
        <f>IF(N621="znížená",J621,0)</f>
        <v>0</v>
      </c>
      <c r="BG621" s="196">
        <f>IF(N621="zákl. prenesená",J621,0)</f>
        <v>0</v>
      </c>
      <c r="BH621" s="196">
        <f>IF(N621="zníž. prenesená",J621,0)</f>
        <v>0</v>
      </c>
      <c r="BI621" s="196">
        <f>IF(N621="nulová",J621,0)</f>
        <v>0</v>
      </c>
      <c r="BJ621" s="15" t="s">
        <v>151</v>
      </c>
      <c r="BK621" s="197">
        <f>ROUND(I621*H621,3)</f>
        <v>0</v>
      </c>
      <c r="BL621" s="15" t="s">
        <v>442</v>
      </c>
      <c r="BM621" s="195" t="s">
        <v>1895</v>
      </c>
    </row>
    <row r="622" s="2" customFormat="1" ht="14.4" customHeight="1">
      <c r="A622" s="34"/>
      <c r="B622" s="148"/>
      <c r="C622" s="184" t="s">
        <v>1896</v>
      </c>
      <c r="D622" s="184" t="s">
        <v>175</v>
      </c>
      <c r="E622" s="185" t="s">
        <v>1897</v>
      </c>
      <c r="F622" s="186" t="s">
        <v>1898</v>
      </c>
      <c r="G622" s="187" t="s">
        <v>314</v>
      </c>
      <c r="H622" s="188">
        <v>10</v>
      </c>
      <c r="I622" s="189"/>
      <c r="J622" s="188">
        <f>ROUND(I622*H622,3)</f>
        <v>0</v>
      </c>
      <c r="K622" s="190"/>
      <c r="L622" s="35"/>
      <c r="M622" s="191" t="s">
        <v>1</v>
      </c>
      <c r="N622" s="192" t="s">
        <v>40</v>
      </c>
      <c r="O622" s="73"/>
      <c r="P622" s="193">
        <f>O622*H622</f>
        <v>0</v>
      </c>
      <c r="Q622" s="193">
        <v>0</v>
      </c>
      <c r="R622" s="193">
        <f>Q622*H622</f>
        <v>0</v>
      </c>
      <c r="S622" s="193">
        <v>0</v>
      </c>
      <c r="T622" s="194">
        <f>S622*H622</f>
        <v>0</v>
      </c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R622" s="195" t="s">
        <v>442</v>
      </c>
      <c r="AT622" s="195" t="s">
        <v>175</v>
      </c>
      <c r="AU622" s="195" t="s">
        <v>184</v>
      </c>
      <c r="AY622" s="15" t="s">
        <v>173</v>
      </c>
      <c r="BE622" s="196">
        <f>IF(N622="základná",J622,0)</f>
        <v>0</v>
      </c>
      <c r="BF622" s="196">
        <f>IF(N622="znížená",J622,0)</f>
        <v>0</v>
      </c>
      <c r="BG622" s="196">
        <f>IF(N622="zákl. prenesená",J622,0)</f>
        <v>0</v>
      </c>
      <c r="BH622" s="196">
        <f>IF(N622="zníž. prenesená",J622,0)</f>
        <v>0</v>
      </c>
      <c r="BI622" s="196">
        <f>IF(N622="nulová",J622,0)</f>
        <v>0</v>
      </c>
      <c r="BJ622" s="15" t="s">
        <v>151</v>
      </c>
      <c r="BK622" s="197">
        <f>ROUND(I622*H622,3)</f>
        <v>0</v>
      </c>
      <c r="BL622" s="15" t="s">
        <v>442</v>
      </c>
      <c r="BM622" s="195" t="s">
        <v>1899</v>
      </c>
    </row>
    <row r="623" s="2" customFormat="1" ht="14.4" customHeight="1">
      <c r="A623" s="34"/>
      <c r="B623" s="148"/>
      <c r="C623" s="184" t="s">
        <v>1900</v>
      </c>
      <c r="D623" s="184" t="s">
        <v>175</v>
      </c>
      <c r="E623" s="185" t="s">
        <v>1901</v>
      </c>
      <c r="F623" s="186" t="s">
        <v>1902</v>
      </c>
      <c r="G623" s="187" t="s">
        <v>314</v>
      </c>
      <c r="H623" s="188">
        <v>700</v>
      </c>
      <c r="I623" s="189"/>
      <c r="J623" s="188">
        <f>ROUND(I623*H623,3)</f>
        <v>0</v>
      </c>
      <c r="K623" s="190"/>
      <c r="L623" s="35"/>
      <c r="M623" s="191" t="s">
        <v>1</v>
      </c>
      <c r="N623" s="192" t="s">
        <v>40</v>
      </c>
      <c r="O623" s="73"/>
      <c r="P623" s="193">
        <f>O623*H623</f>
        <v>0</v>
      </c>
      <c r="Q623" s="193">
        <v>0</v>
      </c>
      <c r="R623" s="193">
        <f>Q623*H623</f>
        <v>0</v>
      </c>
      <c r="S623" s="193">
        <v>0</v>
      </c>
      <c r="T623" s="194">
        <f>S623*H623</f>
        <v>0</v>
      </c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R623" s="195" t="s">
        <v>442</v>
      </c>
      <c r="AT623" s="195" t="s">
        <v>175</v>
      </c>
      <c r="AU623" s="195" t="s">
        <v>184</v>
      </c>
      <c r="AY623" s="15" t="s">
        <v>173</v>
      </c>
      <c r="BE623" s="196">
        <f>IF(N623="základná",J623,0)</f>
        <v>0</v>
      </c>
      <c r="BF623" s="196">
        <f>IF(N623="znížená",J623,0)</f>
        <v>0</v>
      </c>
      <c r="BG623" s="196">
        <f>IF(N623="zákl. prenesená",J623,0)</f>
        <v>0</v>
      </c>
      <c r="BH623" s="196">
        <f>IF(N623="zníž. prenesená",J623,0)</f>
        <v>0</v>
      </c>
      <c r="BI623" s="196">
        <f>IF(N623="nulová",J623,0)</f>
        <v>0</v>
      </c>
      <c r="BJ623" s="15" t="s">
        <v>151</v>
      </c>
      <c r="BK623" s="197">
        <f>ROUND(I623*H623,3)</f>
        <v>0</v>
      </c>
      <c r="BL623" s="15" t="s">
        <v>442</v>
      </c>
      <c r="BM623" s="195" t="s">
        <v>1903</v>
      </c>
    </row>
    <row r="624" s="2" customFormat="1" ht="14.4" customHeight="1">
      <c r="A624" s="34"/>
      <c r="B624" s="148"/>
      <c r="C624" s="184" t="s">
        <v>1904</v>
      </c>
      <c r="D624" s="184" t="s">
        <v>175</v>
      </c>
      <c r="E624" s="185" t="s">
        <v>1905</v>
      </c>
      <c r="F624" s="186" t="s">
        <v>1906</v>
      </c>
      <c r="G624" s="187" t="s">
        <v>222</v>
      </c>
      <c r="H624" s="188">
        <v>1</v>
      </c>
      <c r="I624" s="189"/>
      <c r="J624" s="188">
        <f>ROUND(I624*H624,3)</f>
        <v>0</v>
      </c>
      <c r="K624" s="190"/>
      <c r="L624" s="35"/>
      <c r="M624" s="191" t="s">
        <v>1</v>
      </c>
      <c r="N624" s="192" t="s">
        <v>40</v>
      </c>
      <c r="O624" s="73"/>
      <c r="P624" s="193">
        <f>O624*H624</f>
        <v>0</v>
      </c>
      <c r="Q624" s="193">
        <v>0</v>
      </c>
      <c r="R624" s="193">
        <f>Q624*H624</f>
        <v>0</v>
      </c>
      <c r="S624" s="193">
        <v>0</v>
      </c>
      <c r="T624" s="194">
        <f>S624*H624</f>
        <v>0</v>
      </c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R624" s="195" t="s">
        <v>442</v>
      </c>
      <c r="AT624" s="195" t="s">
        <v>175</v>
      </c>
      <c r="AU624" s="195" t="s">
        <v>184</v>
      </c>
      <c r="AY624" s="15" t="s">
        <v>173</v>
      </c>
      <c r="BE624" s="196">
        <f>IF(N624="základná",J624,0)</f>
        <v>0</v>
      </c>
      <c r="BF624" s="196">
        <f>IF(N624="znížená",J624,0)</f>
        <v>0</v>
      </c>
      <c r="BG624" s="196">
        <f>IF(N624="zákl. prenesená",J624,0)</f>
        <v>0</v>
      </c>
      <c r="BH624" s="196">
        <f>IF(N624="zníž. prenesená",J624,0)</f>
        <v>0</v>
      </c>
      <c r="BI624" s="196">
        <f>IF(N624="nulová",J624,0)</f>
        <v>0</v>
      </c>
      <c r="BJ624" s="15" t="s">
        <v>151</v>
      </c>
      <c r="BK624" s="197">
        <f>ROUND(I624*H624,3)</f>
        <v>0</v>
      </c>
      <c r="BL624" s="15" t="s">
        <v>442</v>
      </c>
      <c r="BM624" s="195" t="s">
        <v>1907</v>
      </c>
    </row>
    <row r="625" s="2" customFormat="1" ht="14.4" customHeight="1">
      <c r="A625" s="34"/>
      <c r="B625" s="148"/>
      <c r="C625" s="184" t="s">
        <v>1908</v>
      </c>
      <c r="D625" s="184" t="s">
        <v>175</v>
      </c>
      <c r="E625" s="185" t="s">
        <v>1909</v>
      </c>
      <c r="F625" s="186" t="s">
        <v>1910</v>
      </c>
      <c r="G625" s="187" t="s">
        <v>222</v>
      </c>
      <c r="H625" s="188">
        <v>27</v>
      </c>
      <c r="I625" s="189"/>
      <c r="J625" s="188">
        <f>ROUND(I625*H625,3)</f>
        <v>0</v>
      </c>
      <c r="K625" s="190"/>
      <c r="L625" s="35"/>
      <c r="M625" s="191" t="s">
        <v>1</v>
      </c>
      <c r="N625" s="192" t="s">
        <v>40</v>
      </c>
      <c r="O625" s="73"/>
      <c r="P625" s="193">
        <f>O625*H625</f>
        <v>0</v>
      </c>
      <c r="Q625" s="193">
        <v>0</v>
      </c>
      <c r="R625" s="193">
        <f>Q625*H625</f>
        <v>0</v>
      </c>
      <c r="S625" s="193">
        <v>0</v>
      </c>
      <c r="T625" s="194">
        <f>S625*H625</f>
        <v>0</v>
      </c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R625" s="195" t="s">
        <v>442</v>
      </c>
      <c r="AT625" s="195" t="s">
        <v>175</v>
      </c>
      <c r="AU625" s="195" t="s">
        <v>184</v>
      </c>
      <c r="AY625" s="15" t="s">
        <v>173</v>
      </c>
      <c r="BE625" s="196">
        <f>IF(N625="základná",J625,0)</f>
        <v>0</v>
      </c>
      <c r="BF625" s="196">
        <f>IF(N625="znížená",J625,0)</f>
        <v>0</v>
      </c>
      <c r="BG625" s="196">
        <f>IF(N625="zákl. prenesená",J625,0)</f>
        <v>0</v>
      </c>
      <c r="BH625" s="196">
        <f>IF(N625="zníž. prenesená",J625,0)</f>
        <v>0</v>
      </c>
      <c r="BI625" s="196">
        <f>IF(N625="nulová",J625,0)</f>
        <v>0</v>
      </c>
      <c r="BJ625" s="15" t="s">
        <v>151</v>
      </c>
      <c r="BK625" s="197">
        <f>ROUND(I625*H625,3)</f>
        <v>0</v>
      </c>
      <c r="BL625" s="15" t="s">
        <v>442</v>
      </c>
      <c r="BM625" s="195" t="s">
        <v>1911</v>
      </c>
    </row>
    <row r="626" s="12" customFormat="1" ht="20.88" customHeight="1">
      <c r="A626" s="12"/>
      <c r="B626" s="171"/>
      <c r="C626" s="12"/>
      <c r="D626" s="172" t="s">
        <v>73</v>
      </c>
      <c r="E626" s="182" t="s">
        <v>1912</v>
      </c>
      <c r="F626" s="182" t="s">
        <v>1913</v>
      </c>
      <c r="G626" s="12"/>
      <c r="H626" s="12"/>
      <c r="I626" s="174"/>
      <c r="J626" s="183">
        <f>BK626</f>
        <v>0</v>
      </c>
      <c r="K626" s="12"/>
      <c r="L626" s="171"/>
      <c r="M626" s="176"/>
      <c r="N626" s="177"/>
      <c r="O626" s="177"/>
      <c r="P626" s="178">
        <f>SUM(P627:P634)</f>
        <v>0</v>
      </c>
      <c r="Q626" s="177"/>
      <c r="R626" s="178">
        <f>SUM(R627:R634)</f>
        <v>0</v>
      </c>
      <c r="S626" s="177"/>
      <c r="T626" s="179">
        <f>SUM(T627:T634)</f>
        <v>0</v>
      </c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R626" s="172" t="s">
        <v>184</v>
      </c>
      <c r="AT626" s="180" t="s">
        <v>73</v>
      </c>
      <c r="AU626" s="180" t="s">
        <v>151</v>
      </c>
      <c r="AY626" s="172" t="s">
        <v>173</v>
      </c>
      <c r="BK626" s="181">
        <f>SUM(BK627:BK634)</f>
        <v>0</v>
      </c>
    </row>
    <row r="627" s="2" customFormat="1" ht="14.4" customHeight="1">
      <c r="A627" s="34"/>
      <c r="B627" s="148"/>
      <c r="C627" s="184" t="s">
        <v>1914</v>
      </c>
      <c r="D627" s="184" t="s">
        <v>175</v>
      </c>
      <c r="E627" s="185" t="s">
        <v>1915</v>
      </c>
      <c r="F627" s="186" t="s">
        <v>1916</v>
      </c>
      <c r="G627" s="187" t="s">
        <v>314</v>
      </c>
      <c r="H627" s="188">
        <v>170</v>
      </c>
      <c r="I627" s="189"/>
      <c r="J627" s="188">
        <f>ROUND(I627*H627,3)</f>
        <v>0</v>
      </c>
      <c r="K627" s="190"/>
      <c r="L627" s="35"/>
      <c r="M627" s="191" t="s">
        <v>1</v>
      </c>
      <c r="N627" s="192" t="s">
        <v>40</v>
      </c>
      <c r="O627" s="73"/>
      <c r="P627" s="193">
        <f>O627*H627</f>
        <v>0</v>
      </c>
      <c r="Q627" s="193">
        <v>0</v>
      </c>
      <c r="R627" s="193">
        <f>Q627*H627</f>
        <v>0</v>
      </c>
      <c r="S627" s="193">
        <v>0</v>
      </c>
      <c r="T627" s="194">
        <f>S627*H627</f>
        <v>0</v>
      </c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R627" s="195" t="s">
        <v>442</v>
      </c>
      <c r="AT627" s="195" t="s">
        <v>175</v>
      </c>
      <c r="AU627" s="195" t="s">
        <v>184</v>
      </c>
      <c r="AY627" s="15" t="s">
        <v>173</v>
      </c>
      <c r="BE627" s="196">
        <f>IF(N627="základná",J627,0)</f>
        <v>0</v>
      </c>
      <c r="BF627" s="196">
        <f>IF(N627="znížená",J627,0)</f>
        <v>0</v>
      </c>
      <c r="BG627" s="196">
        <f>IF(N627="zákl. prenesená",J627,0)</f>
        <v>0</v>
      </c>
      <c r="BH627" s="196">
        <f>IF(N627="zníž. prenesená",J627,0)</f>
        <v>0</v>
      </c>
      <c r="BI627" s="196">
        <f>IF(N627="nulová",J627,0)</f>
        <v>0</v>
      </c>
      <c r="BJ627" s="15" t="s">
        <v>151</v>
      </c>
      <c r="BK627" s="197">
        <f>ROUND(I627*H627,3)</f>
        <v>0</v>
      </c>
      <c r="BL627" s="15" t="s">
        <v>442</v>
      </c>
      <c r="BM627" s="195" t="s">
        <v>1917</v>
      </c>
    </row>
    <row r="628" s="2" customFormat="1" ht="14.4" customHeight="1">
      <c r="A628" s="34"/>
      <c r="B628" s="148"/>
      <c r="C628" s="184" t="s">
        <v>1918</v>
      </c>
      <c r="D628" s="184" t="s">
        <v>175</v>
      </c>
      <c r="E628" s="185" t="s">
        <v>1919</v>
      </c>
      <c r="F628" s="186" t="s">
        <v>1920</v>
      </c>
      <c r="G628" s="187" t="s">
        <v>222</v>
      </c>
      <c r="H628" s="188">
        <v>52</v>
      </c>
      <c r="I628" s="189"/>
      <c r="J628" s="188">
        <f>ROUND(I628*H628,3)</f>
        <v>0</v>
      </c>
      <c r="K628" s="190"/>
      <c r="L628" s="35"/>
      <c r="M628" s="191" t="s">
        <v>1</v>
      </c>
      <c r="N628" s="192" t="s">
        <v>40</v>
      </c>
      <c r="O628" s="73"/>
      <c r="P628" s="193">
        <f>O628*H628</f>
        <v>0</v>
      </c>
      <c r="Q628" s="193">
        <v>0</v>
      </c>
      <c r="R628" s="193">
        <f>Q628*H628</f>
        <v>0</v>
      </c>
      <c r="S628" s="193">
        <v>0</v>
      </c>
      <c r="T628" s="194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195" t="s">
        <v>442</v>
      </c>
      <c r="AT628" s="195" t="s">
        <v>175</v>
      </c>
      <c r="AU628" s="195" t="s">
        <v>184</v>
      </c>
      <c r="AY628" s="15" t="s">
        <v>173</v>
      </c>
      <c r="BE628" s="196">
        <f>IF(N628="základná",J628,0)</f>
        <v>0</v>
      </c>
      <c r="BF628" s="196">
        <f>IF(N628="znížená",J628,0)</f>
        <v>0</v>
      </c>
      <c r="BG628" s="196">
        <f>IF(N628="zákl. prenesená",J628,0)</f>
        <v>0</v>
      </c>
      <c r="BH628" s="196">
        <f>IF(N628="zníž. prenesená",J628,0)</f>
        <v>0</v>
      </c>
      <c r="BI628" s="196">
        <f>IF(N628="nulová",J628,0)</f>
        <v>0</v>
      </c>
      <c r="BJ628" s="15" t="s">
        <v>151</v>
      </c>
      <c r="BK628" s="197">
        <f>ROUND(I628*H628,3)</f>
        <v>0</v>
      </c>
      <c r="BL628" s="15" t="s">
        <v>442</v>
      </c>
      <c r="BM628" s="195" t="s">
        <v>1921</v>
      </c>
    </row>
    <row r="629" s="2" customFormat="1" ht="14.4" customHeight="1">
      <c r="A629" s="34"/>
      <c r="B629" s="148"/>
      <c r="C629" s="184" t="s">
        <v>1922</v>
      </c>
      <c r="D629" s="184" t="s">
        <v>175</v>
      </c>
      <c r="E629" s="185" t="s">
        <v>1923</v>
      </c>
      <c r="F629" s="186" t="s">
        <v>1924</v>
      </c>
      <c r="G629" s="187" t="s">
        <v>222</v>
      </c>
      <c r="H629" s="188">
        <v>70</v>
      </c>
      <c r="I629" s="189"/>
      <c r="J629" s="188">
        <f>ROUND(I629*H629,3)</f>
        <v>0</v>
      </c>
      <c r="K629" s="190"/>
      <c r="L629" s="35"/>
      <c r="M629" s="191" t="s">
        <v>1</v>
      </c>
      <c r="N629" s="192" t="s">
        <v>40</v>
      </c>
      <c r="O629" s="73"/>
      <c r="P629" s="193">
        <f>O629*H629</f>
        <v>0</v>
      </c>
      <c r="Q629" s="193">
        <v>0</v>
      </c>
      <c r="R629" s="193">
        <f>Q629*H629</f>
        <v>0</v>
      </c>
      <c r="S629" s="193">
        <v>0</v>
      </c>
      <c r="T629" s="194">
        <f>S629*H629</f>
        <v>0</v>
      </c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R629" s="195" t="s">
        <v>442</v>
      </c>
      <c r="AT629" s="195" t="s">
        <v>175</v>
      </c>
      <c r="AU629" s="195" t="s">
        <v>184</v>
      </c>
      <c r="AY629" s="15" t="s">
        <v>173</v>
      </c>
      <c r="BE629" s="196">
        <f>IF(N629="základná",J629,0)</f>
        <v>0</v>
      </c>
      <c r="BF629" s="196">
        <f>IF(N629="znížená",J629,0)</f>
        <v>0</v>
      </c>
      <c r="BG629" s="196">
        <f>IF(N629="zákl. prenesená",J629,0)</f>
        <v>0</v>
      </c>
      <c r="BH629" s="196">
        <f>IF(N629="zníž. prenesená",J629,0)</f>
        <v>0</v>
      </c>
      <c r="BI629" s="196">
        <f>IF(N629="nulová",J629,0)</f>
        <v>0</v>
      </c>
      <c r="BJ629" s="15" t="s">
        <v>151</v>
      </c>
      <c r="BK629" s="197">
        <f>ROUND(I629*H629,3)</f>
        <v>0</v>
      </c>
      <c r="BL629" s="15" t="s">
        <v>442</v>
      </c>
      <c r="BM629" s="195" t="s">
        <v>1925</v>
      </c>
    </row>
    <row r="630" s="2" customFormat="1" ht="14.4" customHeight="1">
      <c r="A630" s="34"/>
      <c r="B630" s="148"/>
      <c r="C630" s="184" t="s">
        <v>1926</v>
      </c>
      <c r="D630" s="184" t="s">
        <v>175</v>
      </c>
      <c r="E630" s="185" t="s">
        <v>1927</v>
      </c>
      <c r="F630" s="186" t="s">
        <v>1928</v>
      </c>
      <c r="G630" s="187" t="s">
        <v>222</v>
      </c>
      <c r="H630" s="188">
        <v>30</v>
      </c>
      <c r="I630" s="189"/>
      <c r="J630" s="188">
        <f>ROUND(I630*H630,3)</f>
        <v>0</v>
      </c>
      <c r="K630" s="190"/>
      <c r="L630" s="35"/>
      <c r="M630" s="191" t="s">
        <v>1</v>
      </c>
      <c r="N630" s="192" t="s">
        <v>40</v>
      </c>
      <c r="O630" s="73"/>
      <c r="P630" s="193">
        <f>O630*H630</f>
        <v>0</v>
      </c>
      <c r="Q630" s="193">
        <v>0</v>
      </c>
      <c r="R630" s="193">
        <f>Q630*H630</f>
        <v>0</v>
      </c>
      <c r="S630" s="193">
        <v>0</v>
      </c>
      <c r="T630" s="194">
        <f>S630*H630</f>
        <v>0</v>
      </c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R630" s="195" t="s">
        <v>442</v>
      </c>
      <c r="AT630" s="195" t="s">
        <v>175</v>
      </c>
      <c r="AU630" s="195" t="s">
        <v>184</v>
      </c>
      <c r="AY630" s="15" t="s">
        <v>173</v>
      </c>
      <c r="BE630" s="196">
        <f>IF(N630="základná",J630,0)</f>
        <v>0</v>
      </c>
      <c r="BF630" s="196">
        <f>IF(N630="znížená",J630,0)</f>
        <v>0</v>
      </c>
      <c r="BG630" s="196">
        <f>IF(N630="zákl. prenesená",J630,0)</f>
        <v>0</v>
      </c>
      <c r="BH630" s="196">
        <f>IF(N630="zníž. prenesená",J630,0)</f>
        <v>0</v>
      </c>
      <c r="BI630" s="196">
        <f>IF(N630="nulová",J630,0)</f>
        <v>0</v>
      </c>
      <c r="BJ630" s="15" t="s">
        <v>151</v>
      </c>
      <c r="BK630" s="197">
        <f>ROUND(I630*H630,3)</f>
        <v>0</v>
      </c>
      <c r="BL630" s="15" t="s">
        <v>442</v>
      </c>
      <c r="BM630" s="195" t="s">
        <v>1929</v>
      </c>
    </row>
    <row r="631" s="2" customFormat="1" ht="14.4" customHeight="1">
      <c r="A631" s="34"/>
      <c r="B631" s="148"/>
      <c r="C631" s="184" t="s">
        <v>1930</v>
      </c>
      <c r="D631" s="184" t="s">
        <v>175</v>
      </c>
      <c r="E631" s="185" t="s">
        <v>1931</v>
      </c>
      <c r="F631" s="186" t="s">
        <v>1932</v>
      </c>
      <c r="G631" s="187" t="s">
        <v>222</v>
      </c>
      <c r="H631" s="188">
        <v>8</v>
      </c>
      <c r="I631" s="189"/>
      <c r="J631" s="188">
        <f>ROUND(I631*H631,3)</f>
        <v>0</v>
      </c>
      <c r="K631" s="190"/>
      <c r="L631" s="35"/>
      <c r="M631" s="191" t="s">
        <v>1</v>
      </c>
      <c r="N631" s="192" t="s">
        <v>40</v>
      </c>
      <c r="O631" s="73"/>
      <c r="P631" s="193">
        <f>O631*H631</f>
        <v>0</v>
      </c>
      <c r="Q631" s="193">
        <v>0</v>
      </c>
      <c r="R631" s="193">
        <f>Q631*H631</f>
        <v>0</v>
      </c>
      <c r="S631" s="193">
        <v>0</v>
      </c>
      <c r="T631" s="194">
        <f>S631*H631</f>
        <v>0</v>
      </c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R631" s="195" t="s">
        <v>442</v>
      </c>
      <c r="AT631" s="195" t="s">
        <v>175</v>
      </c>
      <c r="AU631" s="195" t="s">
        <v>184</v>
      </c>
      <c r="AY631" s="15" t="s">
        <v>173</v>
      </c>
      <c r="BE631" s="196">
        <f>IF(N631="základná",J631,0)</f>
        <v>0</v>
      </c>
      <c r="BF631" s="196">
        <f>IF(N631="znížená",J631,0)</f>
        <v>0</v>
      </c>
      <c r="BG631" s="196">
        <f>IF(N631="zákl. prenesená",J631,0)</f>
        <v>0</v>
      </c>
      <c r="BH631" s="196">
        <f>IF(N631="zníž. prenesená",J631,0)</f>
        <v>0</v>
      </c>
      <c r="BI631" s="196">
        <f>IF(N631="nulová",J631,0)</f>
        <v>0</v>
      </c>
      <c r="BJ631" s="15" t="s">
        <v>151</v>
      </c>
      <c r="BK631" s="197">
        <f>ROUND(I631*H631,3)</f>
        <v>0</v>
      </c>
      <c r="BL631" s="15" t="s">
        <v>442</v>
      </c>
      <c r="BM631" s="195" t="s">
        <v>1933</v>
      </c>
    </row>
    <row r="632" s="2" customFormat="1" ht="24.15" customHeight="1">
      <c r="A632" s="34"/>
      <c r="B632" s="148"/>
      <c r="C632" s="184" t="s">
        <v>1934</v>
      </c>
      <c r="D632" s="184" t="s">
        <v>175</v>
      </c>
      <c r="E632" s="185" t="s">
        <v>1935</v>
      </c>
      <c r="F632" s="186" t="s">
        <v>1936</v>
      </c>
      <c r="G632" s="187" t="s">
        <v>222</v>
      </c>
      <c r="H632" s="188">
        <v>10</v>
      </c>
      <c r="I632" s="189"/>
      <c r="J632" s="188">
        <f>ROUND(I632*H632,3)</f>
        <v>0</v>
      </c>
      <c r="K632" s="190"/>
      <c r="L632" s="35"/>
      <c r="M632" s="191" t="s">
        <v>1</v>
      </c>
      <c r="N632" s="192" t="s">
        <v>40</v>
      </c>
      <c r="O632" s="73"/>
      <c r="P632" s="193">
        <f>O632*H632</f>
        <v>0</v>
      </c>
      <c r="Q632" s="193">
        <v>0</v>
      </c>
      <c r="R632" s="193">
        <f>Q632*H632</f>
        <v>0</v>
      </c>
      <c r="S632" s="193">
        <v>0</v>
      </c>
      <c r="T632" s="194">
        <f>S632*H632</f>
        <v>0</v>
      </c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R632" s="195" t="s">
        <v>442</v>
      </c>
      <c r="AT632" s="195" t="s">
        <v>175</v>
      </c>
      <c r="AU632" s="195" t="s">
        <v>184</v>
      </c>
      <c r="AY632" s="15" t="s">
        <v>173</v>
      </c>
      <c r="BE632" s="196">
        <f>IF(N632="základná",J632,0)</f>
        <v>0</v>
      </c>
      <c r="BF632" s="196">
        <f>IF(N632="znížená",J632,0)</f>
        <v>0</v>
      </c>
      <c r="BG632" s="196">
        <f>IF(N632="zákl. prenesená",J632,0)</f>
        <v>0</v>
      </c>
      <c r="BH632" s="196">
        <f>IF(N632="zníž. prenesená",J632,0)</f>
        <v>0</v>
      </c>
      <c r="BI632" s="196">
        <f>IF(N632="nulová",J632,0)</f>
        <v>0</v>
      </c>
      <c r="BJ632" s="15" t="s">
        <v>151</v>
      </c>
      <c r="BK632" s="197">
        <f>ROUND(I632*H632,3)</f>
        <v>0</v>
      </c>
      <c r="BL632" s="15" t="s">
        <v>442</v>
      </c>
      <c r="BM632" s="195" t="s">
        <v>1937</v>
      </c>
    </row>
    <row r="633" s="2" customFormat="1" ht="24.15" customHeight="1">
      <c r="A633" s="34"/>
      <c r="B633" s="148"/>
      <c r="C633" s="184" t="s">
        <v>1938</v>
      </c>
      <c r="D633" s="184" t="s">
        <v>175</v>
      </c>
      <c r="E633" s="185" t="s">
        <v>1939</v>
      </c>
      <c r="F633" s="186" t="s">
        <v>1940</v>
      </c>
      <c r="G633" s="187" t="s">
        <v>222</v>
      </c>
      <c r="H633" s="188">
        <v>1</v>
      </c>
      <c r="I633" s="189"/>
      <c r="J633" s="188">
        <f>ROUND(I633*H633,3)</f>
        <v>0</v>
      </c>
      <c r="K633" s="190"/>
      <c r="L633" s="35"/>
      <c r="M633" s="191" t="s">
        <v>1</v>
      </c>
      <c r="N633" s="192" t="s">
        <v>40</v>
      </c>
      <c r="O633" s="73"/>
      <c r="P633" s="193">
        <f>O633*H633</f>
        <v>0</v>
      </c>
      <c r="Q633" s="193">
        <v>0</v>
      </c>
      <c r="R633" s="193">
        <f>Q633*H633</f>
        <v>0</v>
      </c>
      <c r="S633" s="193">
        <v>0</v>
      </c>
      <c r="T633" s="194">
        <f>S633*H633</f>
        <v>0</v>
      </c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R633" s="195" t="s">
        <v>442</v>
      </c>
      <c r="AT633" s="195" t="s">
        <v>175</v>
      </c>
      <c r="AU633" s="195" t="s">
        <v>184</v>
      </c>
      <c r="AY633" s="15" t="s">
        <v>173</v>
      </c>
      <c r="BE633" s="196">
        <f>IF(N633="základná",J633,0)</f>
        <v>0</v>
      </c>
      <c r="BF633" s="196">
        <f>IF(N633="znížená",J633,0)</f>
        <v>0</v>
      </c>
      <c r="BG633" s="196">
        <f>IF(N633="zákl. prenesená",J633,0)</f>
        <v>0</v>
      </c>
      <c r="BH633" s="196">
        <f>IF(N633="zníž. prenesená",J633,0)</f>
        <v>0</v>
      </c>
      <c r="BI633" s="196">
        <f>IF(N633="nulová",J633,0)</f>
        <v>0</v>
      </c>
      <c r="BJ633" s="15" t="s">
        <v>151</v>
      </c>
      <c r="BK633" s="197">
        <f>ROUND(I633*H633,3)</f>
        <v>0</v>
      </c>
      <c r="BL633" s="15" t="s">
        <v>442</v>
      </c>
      <c r="BM633" s="195" t="s">
        <v>1941</v>
      </c>
    </row>
    <row r="634" s="2" customFormat="1" ht="24.15" customHeight="1">
      <c r="A634" s="34"/>
      <c r="B634" s="148"/>
      <c r="C634" s="184" t="s">
        <v>1942</v>
      </c>
      <c r="D634" s="184" t="s">
        <v>175</v>
      </c>
      <c r="E634" s="185" t="s">
        <v>1943</v>
      </c>
      <c r="F634" s="186" t="s">
        <v>1944</v>
      </c>
      <c r="G634" s="187" t="s">
        <v>222</v>
      </c>
      <c r="H634" s="188">
        <v>1</v>
      </c>
      <c r="I634" s="189"/>
      <c r="J634" s="188">
        <f>ROUND(I634*H634,3)</f>
        <v>0</v>
      </c>
      <c r="K634" s="190"/>
      <c r="L634" s="35"/>
      <c r="M634" s="191" t="s">
        <v>1</v>
      </c>
      <c r="N634" s="192" t="s">
        <v>40</v>
      </c>
      <c r="O634" s="73"/>
      <c r="P634" s="193">
        <f>O634*H634</f>
        <v>0</v>
      </c>
      <c r="Q634" s="193">
        <v>0</v>
      </c>
      <c r="R634" s="193">
        <f>Q634*H634</f>
        <v>0</v>
      </c>
      <c r="S634" s="193">
        <v>0</v>
      </c>
      <c r="T634" s="194">
        <f>S634*H634</f>
        <v>0</v>
      </c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R634" s="195" t="s">
        <v>442</v>
      </c>
      <c r="AT634" s="195" t="s">
        <v>175</v>
      </c>
      <c r="AU634" s="195" t="s">
        <v>184</v>
      </c>
      <c r="AY634" s="15" t="s">
        <v>173</v>
      </c>
      <c r="BE634" s="196">
        <f>IF(N634="základná",J634,0)</f>
        <v>0</v>
      </c>
      <c r="BF634" s="196">
        <f>IF(N634="znížená",J634,0)</f>
        <v>0</v>
      </c>
      <c r="BG634" s="196">
        <f>IF(N634="zákl. prenesená",J634,0)</f>
        <v>0</v>
      </c>
      <c r="BH634" s="196">
        <f>IF(N634="zníž. prenesená",J634,0)</f>
        <v>0</v>
      </c>
      <c r="BI634" s="196">
        <f>IF(N634="nulová",J634,0)</f>
        <v>0</v>
      </c>
      <c r="BJ634" s="15" t="s">
        <v>151</v>
      </c>
      <c r="BK634" s="197">
        <f>ROUND(I634*H634,3)</f>
        <v>0</v>
      </c>
      <c r="BL634" s="15" t="s">
        <v>442</v>
      </c>
      <c r="BM634" s="195" t="s">
        <v>1945</v>
      </c>
    </row>
    <row r="635" s="12" customFormat="1" ht="20.88" customHeight="1">
      <c r="A635" s="12"/>
      <c r="B635" s="171"/>
      <c r="C635" s="12"/>
      <c r="D635" s="172" t="s">
        <v>73</v>
      </c>
      <c r="E635" s="182" t="s">
        <v>1946</v>
      </c>
      <c r="F635" s="182" t="s">
        <v>1947</v>
      </c>
      <c r="G635" s="12"/>
      <c r="H635" s="12"/>
      <c r="I635" s="174"/>
      <c r="J635" s="183">
        <f>BK635</f>
        <v>0</v>
      </c>
      <c r="K635" s="12"/>
      <c r="L635" s="171"/>
      <c r="M635" s="176"/>
      <c r="N635" s="177"/>
      <c r="O635" s="177"/>
      <c r="P635" s="178">
        <f>SUM(P636:P640)</f>
        <v>0</v>
      </c>
      <c r="Q635" s="177"/>
      <c r="R635" s="178">
        <f>SUM(R636:R640)</f>
        <v>0</v>
      </c>
      <c r="S635" s="177"/>
      <c r="T635" s="179">
        <f>SUM(T636:T640)</f>
        <v>0</v>
      </c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R635" s="172" t="s">
        <v>184</v>
      </c>
      <c r="AT635" s="180" t="s">
        <v>73</v>
      </c>
      <c r="AU635" s="180" t="s">
        <v>151</v>
      </c>
      <c r="AY635" s="172" t="s">
        <v>173</v>
      </c>
      <c r="BK635" s="181">
        <f>SUM(BK636:BK640)</f>
        <v>0</v>
      </c>
    </row>
    <row r="636" s="2" customFormat="1" ht="14.4" customHeight="1">
      <c r="A636" s="34"/>
      <c r="B636" s="148"/>
      <c r="C636" s="184" t="s">
        <v>1948</v>
      </c>
      <c r="D636" s="184" t="s">
        <v>175</v>
      </c>
      <c r="E636" s="185" t="s">
        <v>1949</v>
      </c>
      <c r="F636" s="186" t="s">
        <v>1950</v>
      </c>
      <c r="G636" s="187" t="s">
        <v>222</v>
      </c>
      <c r="H636" s="188">
        <v>16</v>
      </c>
      <c r="I636" s="189"/>
      <c r="J636" s="188">
        <f>ROUND(I636*H636,3)</f>
        <v>0</v>
      </c>
      <c r="K636" s="190"/>
      <c r="L636" s="35"/>
      <c r="M636" s="191" t="s">
        <v>1</v>
      </c>
      <c r="N636" s="192" t="s">
        <v>40</v>
      </c>
      <c r="O636" s="73"/>
      <c r="P636" s="193">
        <f>O636*H636</f>
        <v>0</v>
      </c>
      <c r="Q636" s="193">
        <v>0</v>
      </c>
      <c r="R636" s="193">
        <f>Q636*H636</f>
        <v>0</v>
      </c>
      <c r="S636" s="193">
        <v>0</v>
      </c>
      <c r="T636" s="194">
        <f>S636*H636</f>
        <v>0</v>
      </c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R636" s="195" t="s">
        <v>442</v>
      </c>
      <c r="AT636" s="195" t="s">
        <v>175</v>
      </c>
      <c r="AU636" s="195" t="s">
        <v>184</v>
      </c>
      <c r="AY636" s="15" t="s">
        <v>173</v>
      </c>
      <c r="BE636" s="196">
        <f>IF(N636="základná",J636,0)</f>
        <v>0</v>
      </c>
      <c r="BF636" s="196">
        <f>IF(N636="znížená",J636,0)</f>
        <v>0</v>
      </c>
      <c r="BG636" s="196">
        <f>IF(N636="zákl. prenesená",J636,0)</f>
        <v>0</v>
      </c>
      <c r="BH636" s="196">
        <f>IF(N636="zníž. prenesená",J636,0)</f>
        <v>0</v>
      </c>
      <c r="BI636" s="196">
        <f>IF(N636="nulová",J636,0)</f>
        <v>0</v>
      </c>
      <c r="BJ636" s="15" t="s">
        <v>151</v>
      </c>
      <c r="BK636" s="197">
        <f>ROUND(I636*H636,3)</f>
        <v>0</v>
      </c>
      <c r="BL636" s="15" t="s">
        <v>442</v>
      </c>
      <c r="BM636" s="195" t="s">
        <v>1951</v>
      </c>
    </row>
    <row r="637" s="2" customFormat="1" ht="14.4" customHeight="1">
      <c r="A637" s="34"/>
      <c r="B637" s="148"/>
      <c r="C637" s="184" t="s">
        <v>1952</v>
      </c>
      <c r="D637" s="184" t="s">
        <v>175</v>
      </c>
      <c r="E637" s="185" t="s">
        <v>1953</v>
      </c>
      <c r="F637" s="186" t="s">
        <v>1954</v>
      </c>
      <c r="G637" s="187" t="s">
        <v>314</v>
      </c>
      <c r="H637" s="188">
        <v>20</v>
      </c>
      <c r="I637" s="189"/>
      <c r="J637" s="188">
        <f>ROUND(I637*H637,3)</f>
        <v>0</v>
      </c>
      <c r="K637" s="190"/>
      <c r="L637" s="35"/>
      <c r="M637" s="191" t="s">
        <v>1</v>
      </c>
      <c r="N637" s="192" t="s">
        <v>40</v>
      </c>
      <c r="O637" s="73"/>
      <c r="P637" s="193">
        <f>O637*H637</f>
        <v>0</v>
      </c>
      <c r="Q637" s="193">
        <v>0</v>
      </c>
      <c r="R637" s="193">
        <f>Q637*H637</f>
        <v>0</v>
      </c>
      <c r="S637" s="193">
        <v>0</v>
      </c>
      <c r="T637" s="194">
        <f>S637*H637</f>
        <v>0</v>
      </c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R637" s="195" t="s">
        <v>442</v>
      </c>
      <c r="AT637" s="195" t="s">
        <v>175</v>
      </c>
      <c r="AU637" s="195" t="s">
        <v>184</v>
      </c>
      <c r="AY637" s="15" t="s">
        <v>173</v>
      </c>
      <c r="BE637" s="196">
        <f>IF(N637="základná",J637,0)</f>
        <v>0</v>
      </c>
      <c r="BF637" s="196">
        <f>IF(N637="znížená",J637,0)</f>
        <v>0</v>
      </c>
      <c r="BG637" s="196">
        <f>IF(N637="zákl. prenesená",J637,0)</f>
        <v>0</v>
      </c>
      <c r="BH637" s="196">
        <f>IF(N637="zníž. prenesená",J637,0)</f>
        <v>0</v>
      </c>
      <c r="BI637" s="196">
        <f>IF(N637="nulová",J637,0)</f>
        <v>0</v>
      </c>
      <c r="BJ637" s="15" t="s">
        <v>151</v>
      </c>
      <c r="BK637" s="197">
        <f>ROUND(I637*H637,3)</f>
        <v>0</v>
      </c>
      <c r="BL637" s="15" t="s">
        <v>442</v>
      </c>
      <c r="BM637" s="195" t="s">
        <v>1955</v>
      </c>
    </row>
    <row r="638" s="2" customFormat="1" ht="14.4" customHeight="1">
      <c r="A638" s="34"/>
      <c r="B638" s="148"/>
      <c r="C638" s="184" t="s">
        <v>1956</v>
      </c>
      <c r="D638" s="184" t="s">
        <v>175</v>
      </c>
      <c r="E638" s="185" t="s">
        <v>1957</v>
      </c>
      <c r="F638" s="186" t="s">
        <v>1958</v>
      </c>
      <c r="G638" s="187" t="s">
        <v>222</v>
      </c>
      <c r="H638" s="188">
        <v>32</v>
      </c>
      <c r="I638" s="189"/>
      <c r="J638" s="188">
        <f>ROUND(I638*H638,3)</f>
        <v>0</v>
      </c>
      <c r="K638" s="190"/>
      <c r="L638" s="35"/>
      <c r="M638" s="191" t="s">
        <v>1</v>
      </c>
      <c r="N638" s="192" t="s">
        <v>40</v>
      </c>
      <c r="O638" s="73"/>
      <c r="P638" s="193">
        <f>O638*H638</f>
        <v>0</v>
      </c>
      <c r="Q638" s="193">
        <v>0</v>
      </c>
      <c r="R638" s="193">
        <f>Q638*H638</f>
        <v>0</v>
      </c>
      <c r="S638" s="193">
        <v>0</v>
      </c>
      <c r="T638" s="194">
        <f>S638*H638</f>
        <v>0</v>
      </c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R638" s="195" t="s">
        <v>442</v>
      </c>
      <c r="AT638" s="195" t="s">
        <v>175</v>
      </c>
      <c r="AU638" s="195" t="s">
        <v>184</v>
      </c>
      <c r="AY638" s="15" t="s">
        <v>173</v>
      </c>
      <c r="BE638" s="196">
        <f>IF(N638="základná",J638,0)</f>
        <v>0</v>
      </c>
      <c r="BF638" s="196">
        <f>IF(N638="znížená",J638,0)</f>
        <v>0</v>
      </c>
      <c r="BG638" s="196">
        <f>IF(N638="zákl. prenesená",J638,0)</f>
        <v>0</v>
      </c>
      <c r="BH638" s="196">
        <f>IF(N638="zníž. prenesená",J638,0)</f>
        <v>0</v>
      </c>
      <c r="BI638" s="196">
        <f>IF(N638="nulová",J638,0)</f>
        <v>0</v>
      </c>
      <c r="BJ638" s="15" t="s">
        <v>151</v>
      </c>
      <c r="BK638" s="197">
        <f>ROUND(I638*H638,3)</f>
        <v>0</v>
      </c>
      <c r="BL638" s="15" t="s">
        <v>442</v>
      </c>
      <c r="BM638" s="195" t="s">
        <v>1959</v>
      </c>
    </row>
    <row r="639" s="2" customFormat="1" ht="14.4" customHeight="1">
      <c r="A639" s="34"/>
      <c r="B639" s="148"/>
      <c r="C639" s="184" t="s">
        <v>1960</v>
      </c>
      <c r="D639" s="184" t="s">
        <v>175</v>
      </c>
      <c r="E639" s="185" t="s">
        <v>1961</v>
      </c>
      <c r="F639" s="186" t="s">
        <v>1962</v>
      </c>
      <c r="G639" s="187" t="s">
        <v>222</v>
      </c>
      <c r="H639" s="188">
        <v>8</v>
      </c>
      <c r="I639" s="189"/>
      <c r="J639" s="188">
        <f>ROUND(I639*H639,3)</f>
        <v>0</v>
      </c>
      <c r="K639" s="190"/>
      <c r="L639" s="35"/>
      <c r="M639" s="191" t="s">
        <v>1</v>
      </c>
      <c r="N639" s="192" t="s">
        <v>40</v>
      </c>
      <c r="O639" s="73"/>
      <c r="P639" s="193">
        <f>O639*H639</f>
        <v>0</v>
      </c>
      <c r="Q639" s="193">
        <v>0</v>
      </c>
      <c r="R639" s="193">
        <f>Q639*H639</f>
        <v>0</v>
      </c>
      <c r="S639" s="193">
        <v>0</v>
      </c>
      <c r="T639" s="194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195" t="s">
        <v>442</v>
      </c>
      <c r="AT639" s="195" t="s">
        <v>175</v>
      </c>
      <c r="AU639" s="195" t="s">
        <v>184</v>
      </c>
      <c r="AY639" s="15" t="s">
        <v>173</v>
      </c>
      <c r="BE639" s="196">
        <f>IF(N639="základná",J639,0)</f>
        <v>0</v>
      </c>
      <c r="BF639" s="196">
        <f>IF(N639="znížená",J639,0)</f>
        <v>0</v>
      </c>
      <c r="BG639" s="196">
        <f>IF(N639="zákl. prenesená",J639,0)</f>
        <v>0</v>
      </c>
      <c r="BH639" s="196">
        <f>IF(N639="zníž. prenesená",J639,0)</f>
        <v>0</v>
      </c>
      <c r="BI639" s="196">
        <f>IF(N639="nulová",J639,0)</f>
        <v>0</v>
      </c>
      <c r="BJ639" s="15" t="s">
        <v>151</v>
      </c>
      <c r="BK639" s="197">
        <f>ROUND(I639*H639,3)</f>
        <v>0</v>
      </c>
      <c r="BL639" s="15" t="s">
        <v>442</v>
      </c>
      <c r="BM639" s="195" t="s">
        <v>1963</v>
      </c>
    </row>
    <row r="640" s="2" customFormat="1" ht="14.4" customHeight="1">
      <c r="A640" s="34"/>
      <c r="B640" s="148"/>
      <c r="C640" s="184" t="s">
        <v>1964</v>
      </c>
      <c r="D640" s="184" t="s">
        <v>175</v>
      </c>
      <c r="E640" s="185" t="s">
        <v>1965</v>
      </c>
      <c r="F640" s="186" t="s">
        <v>1966</v>
      </c>
      <c r="G640" s="187" t="s">
        <v>222</v>
      </c>
      <c r="H640" s="188">
        <v>16</v>
      </c>
      <c r="I640" s="189"/>
      <c r="J640" s="188">
        <f>ROUND(I640*H640,3)</f>
        <v>0</v>
      </c>
      <c r="K640" s="190"/>
      <c r="L640" s="35"/>
      <c r="M640" s="191" t="s">
        <v>1</v>
      </c>
      <c r="N640" s="192" t="s">
        <v>40</v>
      </c>
      <c r="O640" s="73"/>
      <c r="P640" s="193">
        <f>O640*H640</f>
        <v>0</v>
      </c>
      <c r="Q640" s="193">
        <v>0</v>
      </c>
      <c r="R640" s="193">
        <f>Q640*H640</f>
        <v>0</v>
      </c>
      <c r="S640" s="193">
        <v>0</v>
      </c>
      <c r="T640" s="194">
        <f>S640*H640</f>
        <v>0</v>
      </c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R640" s="195" t="s">
        <v>442</v>
      </c>
      <c r="AT640" s="195" t="s">
        <v>175</v>
      </c>
      <c r="AU640" s="195" t="s">
        <v>184</v>
      </c>
      <c r="AY640" s="15" t="s">
        <v>173</v>
      </c>
      <c r="BE640" s="196">
        <f>IF(N640="základná",J640,0)</f>
        <v>0</v>
      </c>
      <c r="BF640" s="196">
        <f>IF(N640="znížená",J640,0)</f>
        <v>0</v>
      </c>
      <c r="BG640" s="196">
        <f>IF(N640="zákl. prenesená",J640,0)</f>
        <v>0</v>
      </c>
      <c r="BH640" s="196">
        <f>IF(N640="zníž. prenesená",J640,0)</f>
        <v>0</v>
      </c>
      <c r="BI640" s="196">
        <f>IF(N640="nulová",J640,0)</f>
        <v>0</v>
      </c>
      <c r="BJ640" s="15" t="s">
        <v>151</v>
      </c>
      <c r="BK640" s="197">
        <f>ROUND(I640*H640,3)</f>
        <v>0</v>
      </c>
      <c r="BL640" s="15" t="s">
        <v>442</v>
      </c>
      <c r="BM640" s="195" t="s">
        <v>1967</v>
      </c>
    </row>
    <row r="641" s="12" customFormat="1" ht="20.88" customHeight="1">
      <c r="A641" s="12"/>
      <c r="B641" s="171"/>
      <c r="C641" s="12"/>
      <c r="D641" s="172" t="s">
        <v>73</v>
      </c>
      <c r="E641" s="182" t="s">
        <v>1968</v>
      </c>
      <c r="F641" s="182" t="s">
        <v>1969</v>
      </c>
      <c r="G641" s="12"/>
      <c r="H641" s="12"/>
      <c r="I641" s="174"/>
      <c r="J641" s="183">
        <f>BK641</f>
        <v>0</v>
      </c>
      <c r="K641" s="12"/>
      <c r="L641" s="171"/>
      <c r="M641" s="176"/>
      <c r="N641" s="177"/>
      <c r="O641" s="177"/>
      <c r="P641" s="178">
        <f>SUM(P642:P650)</f>
        <v>0</v>
      </c>
      <c r="Q641" s="177"/>
      <c r="R641" s="178">
        <f>SUM(R642:R650)</f>
        <v>0</v>
      </c>
      <c r="S641" s="177"/>
      <c r="T641" s="179">
        <f>SUM(T642:T650)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172" t="s">
        <v>184</v>
      </c>
      <c r="AT641" s="180" t="s">
        <v>73</v>
      </c>
      <c r="AU641" s="180" t="s">
        <v>151</v>
      </c>
      <c r="AY641" s="172" t="s">
        <v>173</v>
      </c>
      <c r="BK641" s="181">
        <f>SUM(BK642:BK650)</f>
        <v>0</v>
      </c>
    </row>
    <row r="642" s="2" customFormat="1" ht="14.4" customHeight="1">
      <c r="A642" s="34"/>
      <c r="B642" s="148"/>
      <c r="C642" s="184" t="s">
        <v>1970</v>
      </c>
      <c r="D642" s="184" t="s">
        <v>175</v>
      </c>
      <c r="E642" s="185" t="s">
        <v>1971</v>
      </c>
      <c r="F642" s="186" t="s">
        <v>1972</v>
      </c>
      <c r="G642" s="187" t="s">
        <v>222</v>
      </c>
      <c r="H642" s="188">
        <v>9</v>
      </c>
      <c r="I642" s="189"/>
      <c r="J642" s="188">
        <f>ROUND(I642*H642,3)</f>
        <v>0</v>
      </c>
      <c r="K642" s="190"/>
      <c r="L642" s="35"/>
      <c r="M642" s="191" t="s">
        <v>1</v>
      </c>
      <c r="N642" s="192" t="s">
        <v>40</v>
      </c>
      <c r="O642" s="73"/>
      <c r="P642" s="193">
        <f>O642*H642</f>
        <v>0</v>
      </c>
      <c r="Q642" s="193">
        <v>0</v>
      </c>
      <c r="R642" s="193">
        <f>Q642*H642</f>
        <v>0</v>
      </c>
      <c r="S642" s="193">
        <v>0</v>
      </c>
      <c r="T642" s="194">
        <f>S642*H642</f>
        <v>0</v>
      </c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R642" s="195" t="s">
        <v>442</v>
      </c>
      <c r="AT642" s="195" t="s">
        <v>175</v>
      </c>
      <c r="AU642" s="195" t="s">
        <v>184</v>
      </c>
      <c r="AY642" s="15" t="s">
        <v>173</v>
      </c>
      <c r="BE642" s="196">
        <f>IF(N642="základná",J642,0)</f>
        <v>0</v>
      </c>
      <c r="BF642" s="196">
        <f>IF(N642="znížená",J642,0)</f>
        <v>0</v>
      </c>
      <c r="BG642" s="196">
        <f>IF(N642="zákl. prenesená",J642,0)</f>
        <v>0</v>
      </c>
      <c r="BH642" s="196">
        <f>IF(N642="zníž. prenesená",J642,0)</f>
        <v>0</v>
      </c>
      <c r="BI642" s="196">
        <f>IF(N642="nulová",J642,0)</f>
        <v>0</v>
      </c>
      <c r="BJ642" s="15" t="s">
        <v>151</v>
      </c>
      <c r="BK642" s="197">
        <f>ROUND(I642*H642,3)</f>
        <v>0</v>
      </c>
      <c r="BL642" s="15" t="s">
        <v>442</v>
      </c>
      <c r="BM642" s="195" t="s">
        <v>1973</v>
      </c>
    </row>
    <row r="643" s="2" customFormat="1" ht="14.4" customHeight="1">
      <c r="A643" s="34"/>
      <c r="B643" s="148"/>
      <c r="C643" s="184" t="s">
        <v>1974</v>
      </c>
      <c r="D643" s="184" t="s">
        <v>175</v>
      </c>
      <c r="E643" s="185" t="s">
        <v>1975</v>
      </c>
      <c r="F643" s="186" t="s">
        <v>1976</v>
      </c>
      <c r="G643" s="187" t="s">
        <v>222</v>
      </c>
      <c r="H643" s="188">
        <v>9</v>
      </c>
      <c r="I643" s="189"/>
      <c r="J643" s="188">
        <f>ROUND(I643*H643,3)</f>
        <v>0</v>
      </c>
      <c r="K643" s="190"/>
      <c r="L643" s="35"/>
      <c r="M643" s="191" t="s">
        <v>1</v>
      </c>
      <c r="N643" s="192" t="s">
        <v>40</v>
      </c>
      <c r="O643" s="73"/>
      <c r="P643" s="193">
        <f>O643*H643</f>
        <v>0</v>
      </c>
      <c r="Q643" s="193">
        <v>0</v>
      </c>
      <c r="R643" s="193">
        <f>Q643*H643</f>
        <v>0</v>
      </c>
      <c r="S643" s="193">
        <v>0</v>
      </c>
      <c r="T643" s="194">
        <f>S643*H643</f>
        <v>0</v>
      </c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R643" s="195" t="s">
        <v>442</v>
      </c>
      <c r="AT643" s="195" t="s">
        <v>175</v>
      </c>
      <c r="AU643" s="195" t="s">
        <v>184</v>
      </c>
      <c r="AY643" s="15" t="s">
        <v>173</v>
      </c>
      <c r="BE643" s="196">
        <f>IF(N643="základná",J643,0)</f>
        <v>0</v>
      </c>
      <c r="BF643" s="196">
        <f>IF(N643="znížená",J643,0)</f>
        <v>0</v>
      </c>
      <c r="BG643" s="196">
        <f>IF(N643="zákl. prenesená",J643,0)</f>
        <v>0</v>
      </c>
      <c r="BH643" s="196">
        <f>IF(N643="zníž. prenesená",J643,0)</f>
        <v>0</v>
      </c>
      <c r="BI643" s="196">
        <f>IF(N643="nulová",J643,0)</f>
        <v>0</v>
      </c>
      <c r="BJ643" s="15" t="s">
        <v>151</v>
      </c>
      <c r="BK643" s="197">
        <f>ROUND(I643*H643,3)</f>
        <v>0</v>
      </c>
      <c r="BL643" s="15" t="s">
        <v>442</v>
      </c>
      <c r="BM643" s="195" t="s">
        <v>1977</v>
      </c>
    </row>
    <row r="644" s="2" customFormat="1" ht="24.15" customHeight="1">
      <c r="A644" s="34"/>
      <c r="B644" s="148"/>
      <c r="C644" s="184" t="s">
        <v>1978</v>
      </c>
      <c r="D644" s="184" t="s">
        <v>175</v>
      </c>
      <c r="E644" s="185" t="s">
        <v>1979</v>
      </c>
      <c r="F644" s="186" t="s">
        <v>1980</v>
      </c>
      <c r="G644" s="187" t="s">
        <v>222</v>
      </c>
      <c r="H644" s="188">
        <v>9</v>
      </c>
      <c r="I644" s="189"/>
      <c r="J644" s="188">
        <f>ROUND(I644*H644,3)</f>
        <v>0</v>
      </c>
      <c r="K644" s="190"/>
      <c r="L644" s="35"/>
      <c r="M644" s="191" t="s">
        <v>1</v>
      </c>
      <c r="N644" s="192" t="s">
        <v>40</v>
      </c>
      <c r="O644" s="73"/>
      <c r="P644" s="193">
        <f>O644*H644</f>
        <v>0</v>
      </c>
      <c r="Q644" s="193">
        <v>0</v>
      </c>
      <c r="R644" s="193">
        <f>Q644*H644</f>
        <v>0</v>
      </c>
      <c r="S644" s="193">
        <v>0</v>
      </c>
      <c r="T644" s="194">
        <f>S644*H644</f>
        <v>0</v>
      </c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R644" s="195" t="s">
        <v>442</v>
      </c>
      <c r="AT644" s="195" t="s">
        <v>175</v>
      </c>
      <c r="AU644" s="195" t="s">
        <v>184</v>
      </c>
      <c r="AY644" s="15" t="s">
        <v>173</v>
      </c>
      <c r="BE644" s="196">
        <f>IF(N644="základná",J644,0)</f>
        <v>0</v>
      </c>
      <c r="BF644" s="196">
        <f>IF(N644="znížená",J644,0)</f>
        <v>0</v>
      </c>
      <c r="BG644" s="196">
        <f>IF(N644="zákl. prenesená",J644,0)</f>
        <v>0</v>
      </c>
      <c r="BH644" s="196">
        <f>IF(N644="zníž. prenesená",J644,0)</f>
        <v>0</v>
      </c>
      <c r="BI644" s="196">
        <f>IF(N644="nulová",J644,0)</f>
        <v>0</v>
      </c>
      <c r="BJ644" s="15" t="s">
        <v>151</v>
      </c>
      <c r="BK644" s="197">
        <f>ROUND(I644*H644,3)</f>
        <v>0</v>
      </c>
      <c r="BL644" s="15" t="s">
        <v>442</v>
      </c>
      <c r="BM644" s="195" t="s">
        <v>1981</v>
      </c>
    </row>
    <row r="645" s="2" customFormat="1" ht="14.4" customHeight="1">
      <c r="A645" s="34"/>
      <c r="B645" s="148"/>
      <c r="C645" s="184" t="s">
        <v>1982</v>
      </c>
      <c r="D645" s="184" t="s">
        <v>175</v>
      </c>
      <c r="E645" s="185" t="s">
        <v>1983</v>
      </c>
      <c r="F645" s="186" t="s">
        <v>1984</v>
      </c>
      <c r="G645" s="187" t="s">
        <v>222</v>
      </c>
      <c r="H645" s="188">
        <v>18</v>
      </c>
      <c r="I645" s="189"/>
      <c r="J645" s="188">
        <f>ROUND(I645*H645,3)</f>
        <v>0</v>
      </c>
      <c r="K645" s="190"/>
      <c r="L645" s="35"/>
      <c r="M645" s="191" t="s">
        <v>1</v>
      </c>
      <c r="N645" s="192" t="s">
        <v>40</v>
      </c>
      <c r="O645" s="73"/>
      <c r="P645" s="193">
        <f>O645*H645</f>
        <v>0</v>
      </c>
      <c r="Q645" s="193">
        <v>0</v>
      </c>
      <c r="R645" s="193">
        <f>Q645*H645</f>
        <v>0</v>
      </c>
      <c r="S645" s="193">
        <v>0</v>
      </c>
      <c r="T645" s="194">
        <f>S645*H645</f>
        <v>0</v>
      </c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R645" s="195" t="s">
        <v>442</v>
      </c>
      <c r="AT645" s="195" t="s">
        <v>175</v>
      </c>
      <c r="AU645" s="195" t="s">
        <v>184</v>
      </c>
      <c r="AY645" s="15" t="s">
        <v>173</v>
      </c>
      <c r="BE645" s="196">
        <f>IF(N645="základná",J645,0)</f>
        <v>0</v>
      </c>
      <c r="BF645" s="196">
        <f>IF(N645="znížená",J645,0)</f>
        <v>0</v>
      </c>
      <c r="BG645" s="196">
        <f>IF(N645="zákl. prenesená",J645,0)</f>
        <v>0</v>
      </c>
      <c r="BH645" s="196">
        <f>IF(N645="zníž. prenesená",J645,0)</f>
        <v>0</v>
      </c>
      <c r="BI645" s="196">
        <f>IF(N645="nulová",J645,0)</f>
        <v>0</v>
      </c>
      <c r="BJ645" s="15" t="s">
        <v>151</v>
      </c>
      <c r="BK645" s="197">
        <f>ROUND(I645*H645,3)</f>
        <v>0</v>
      </c>
      <c r="BL645" s="15" t="s">
        <v>442</v>
      </c>
      <c r="BM645" s="195" t="s">
        <v>1985</v>
      </c>
    </row>
    <row r="646" s="2" customFormat="1" ht="14.4" customHeight="1">
      <c r="A646" s="34"/>
      <c r="B646" s="148"/>
      <c r="C646" s="184" t="s">
        <v>1986</v>
      </c>
      <c r="D646" s="184" t="s">
        <v>175</v>
      </c>
      <c r="E646" s="185" t="s">
        <v>1987</v>
      </c>
      <c r="F646" s="186" t="s">
        <v>1988</v>
      </c>
      <c r="G646" s="187" t="s">
        <v>314</v>
      </c>
      <c r="H646" s="188">
        <v>270</v>
      </c>
      <c r="I646" s="189"/>
      <c r="J646" s="188">
        <f>ROUND(I646*H646,3)</f>
        <v>0</v>
      </c>
      <c r="K646" s="190"/>
      <c r="L646" s="35"/>
      <c r="M646" s="191" t="s">
        <v>1</v>
      </c>
      <c r="N646" s="192" t="s">
        <v>40</v>
      </c>
      <c r="O646" s="73"/>
      <c r="P646" s="193">
        <f>O646*H646</f>
        <v>0</v>
      </c>
      <c r="Q646" s="193">
        <v>0</v>
      </c>
      <c r="R646" s="193">
        <f>Q646*H646</f>
        <v>0</v>
      </c>
      <c r="S646" s="193">
        <v>0</v>
      </c>
      <c r="T646" s="194">
        <f>S646*H646</f>
        <v>0</v>
      </c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R646" s="195" t="s">
        <v>442</v>
      </c>
      <c r="AT646" s="195" t="s">
        <v>175</v>
      </c>
      <c r="AU646" s="195" t="s">
        <v>184</v>
      </c>
      <c r="AY646" s="15" t="s">
        <v>173</v>
      </c>
      <c r="BE646" s="196">
        <f>IF(N646="základná",J646,0)</f>
        <v>0</v>
      </c>
      <c r="BF646" s="196">
        <f>IF(N646="znížená",J646,0)</f>
        <v>0</v>
      </c>
      <c r="BG646" s="196">
        <f>IF(N646="zákl. prenesená",J646,0)</f>
        <v>0</v>
      </c>
      <c r="BH646" s="196">
        <f>IF(N646="zníž. prenesená",J646,0)</f>
        <v>0</v>
      </c>
      <c r="BI646" s="196">
        <f>IF(N646="nulová",J646,0)</f>
        <v>0</v>
      </c>
      <c r="BJ646" s="15" t="s">
        <v>151</v>
      </c>
      <c r="BK646" s="197">
        <f>ROUND(I646*H646,3)</f>
        <v>0</v>
      </c>
      <c r="BL646" s="15" t="s">
        <v>442</v>
      </c>
      <c r="BM646" s="195" t="s">
        <v>1989</v>
      </c>
    </row>
    <row r="647" s="2" customFormat="1" ht="14.4" customHeight="1">
      <c r="A647" s="34"/>
      <c r="B647" s="148"/>
      <c r="C647" s="184" t="s">
        <v>1990</v>
      </c>
      <c r="D647" s="184" t="s">
        <v>175</v>
      </c>
      <c r="E647" s="185" t="s">
        <v>1991</v>
      </c>
      <c r="F647" s="186" t="s">
        <v>1992</v>
      </c>
      <c r="G647" s="187" t="s">
        <v>222</v>
      </c>
      <c r="H647" s="188">
        <v>18</v>
      </c>
      <c r="I647" s="189"/>
      <c r="J647" s="188">
        <f>ROUND(I647*H647,3)</f>
        <v>0</v>
      </c>
      <c r="K647" s="190"/>
      <c r="L647" s="35"/>
      <c r="M647" s="191" t="s">
        <v>1</v>
      </c>
      <c r="N647" s="192" t="s">
        <v>40</v>
      </c>
      <c r="O647" s="73"/>
      <c r="P647" s="193">
        <f>O647*H647</f>
        <v>0</v>
      </c>
      <c r="Q647" s="193">
        <v>0</v>
      </c>
      <c r="R647" s="193">
        <f>Q647*H647</f>
        <v>0</v>
      </c>
      <c r="S647" s="193">
        <v>0</v>
      </c>
      <c r="T647" s="194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95" t="s">
        <v>442</v>
      </c>
      <c r="AT647" s="195" t="s">
        <v>175</v>
      </c>
      <c r="AU647" s="195" t="s">
        <v>184</v>
      </c>
      <c r="AY647" s="15" t="s">
        <v>173</v>
      </c>
      <c r="BE647" s="196">
        <f>IF(N647="základná",J647,0)</f>
        <v>0</v>
      </c>
      <c r="BF647" s="196">
        <f>IF(N647="znížená",J647,0)</f>
        <v>0</v>
      </c>
      <c r="BG647" s="196">
        <f>IF(N647="zákl. prenesená",J647,0)</f>
        <v>0</v>
      </c>
      <c r="BH647" s="196">
        <f>IF(N647="zníž. prenesená",J647,0)</f>
        <v>0</v>
      </c>
      <c r="BI647" s="196">
        <f>IF(N647="nulová",J647,0)</f>
        <v>0</v>
      </c>
      <c r="BJ647" s="15" t="s">
        <v>151</v>
      </c>
      <c r="BK647" s="197">
        <f>ROUND(I647*H647,3)</f>
        <v>0</v>
      </c>
      <c r="BL647" s="15" t="s">
        <v>442</v>
      </c>
      <c r="BM647" s="195" t="s">
        <v>1993</v>
      </c>
    </row>
    <row r="648" s="2" customFormat="1" ht="14.4" customHeight="1">
      <c r="A648" s="34"/>
      <c r="B648" s="148"/>
      <c r="C648" s="184" t="s">
        <v>1994</v>
      </c>
      <c r="D648" s="184" t="s">
        <v>175</v>
      </c>
      <c r="E648" s="185" t="s">
        <v>1995</v>
      </c>
      <c r="F648" s="186" t="s">
        <v>1996</v>
      </c>
      <c r="G648" s="187" t="s">
        <v>222</v>
      </c>
      <c r="H648" s="188">
        <v>9</v>
      </c>
      <c r="I648" s="189"/>
      <c r="J648" s="188">
        <f>ROUND(I648*H648,3)</f>
        <v>0</v>
      </c>
      <c r="K648" s="190"/>
      <c r="L648" s="35"/>
      <c r="M648" s="191" t="s">
        <v>1</v>
      </c>
      <c r="N648" s="192" t="s">
        <v>40</v>
      </c>
      <c r="O648" s="73"/>
      <c r="P648" s="193">
        <f>O648*H648</f>
        <v>0</v>
      </c>
      <c r="Q648" s="193">
        <v>0</v>
      </c>
      <c r="R648" s="193">
        <f>Q648*H648</f>
        <v>0</v>
      </c>
      <c r="S648" s="193">
        <v>0</v>
      </c>
      <c r="T648" s="194">
        <f>S648*H648</f>
        <v>0</v>
      </c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R648" s="195" t="s">
        <v>442</v>
      </c>
      <c r="AT648" s="195" t="s">
        <v>175</v>
      </c>
      <c r="AU648" s="195" t="s">
        <v>184</v>
      </c>
      <c r="AY648" s="15" t="s">
        <v>173</v>
      </c>
      <c r="BE648" s="196">
        <f>IF(N648="základná",J648,0)</f>
        <v>0</v>
      </c>
      <c r="BF648" s="196">
        <f>IF(N648="znížená",J648,0)</f>
        <v>0</v>
      </c>
      <c r="BG648" s="196">
        <f>IF(N648="zákl. prenesená",J648,0)</f>
        <v>0</v>
      </c>
      <c r="BH648" s="196">
        <f>IF(N648="zníž. prenesená",J648,0)</f>
        <v>0</v>
      </c>
      <c r="BI648" s="196">
        <f>IF(N648="nulová",J648,0)</f>
        <v>0</v>
      </c>
      <c r="BJ648" s="15" t="s">
        <v>151</v>
      </c>
      <c r="BK648" s="197">
        <f>ROUND(I648*H648,3)</f>
        <v>0</v>
      </c>
      <c r="BL648" s="15" t="s">
        <v>442</v>
      </c>
      <c r="BM648" s="195" t="s">
        <v>1997</v>
      </c>
    </row>
    <row r="649" s="2" customFormat="1" ht="14.4" customHeight="1">
      <c r="A649" s="34"/>
      <c r="B649" s="148"/>
      <c r="C649" s="184" t="s">
        <v>1998</v>
      </c>
      <c r="D649" s="184" t="s">
        <v>175</v>
      </c>
      <c r="E649" s="185" t="s">
        <v>1999</v>
      </c>
      <c r="F649" s="186" t="s">
        <v>2000</v>
      </c>
      <c r="G649" s="187" t="s">
        <v>345</v>
      </c>
      <c r="H649" s="188">
        <v>5</v>
      </c>
      <c r="I649" s="189"/>
      <c r="J649" s="188">
        <f>ROUND(I649*H649,3)</f>
        <v>0</v>
      </c>
      <c r="K649" s="190"/>
      <c r="L649" s="35"/>
      <c r="M649" s="191" t="s">
        <v>1</v>
      </c>
      <c r="N649" s="192" t="s">
        <v>40</v>
      </c>
      <c r="O649" s="73"/>
      <c r="P649" s="193">
        <f>O649*H649</f>
        <v>0</v>
      </c>
      <c r="Q649" s="193">
        <v>0</v>
      </c>
      <c r="R649" s="193">
        <f>Q649*H649</f>
        <v>0</v>
      </c>
      <c r="S649" s="193">
        <v>0</v>
      </c>
      <c r="T649" s="194">
        <f>S649*H649</f>
        <v>0</v>
      </c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R649" s="195" t="s">
        <v>442</v>
      </c>
      <c r="AT649" s="195" t="s">
        <v>175</v>
      </c>
      <c r="AU649" s="195" t="s">
        <v>184</v>
      </c>
      <c r="AY649" s="15" t="s">
        <v>173</v>
      </c>
      <c r="BE649" s="196">
        <f>IF(N649="základná",J649,0)</f>
        <v>0</v>
      </c>
      <c r="BF649" s="196">
        <f>IF(N649="znížená",J649,0)</f>
        <v>0</v>
      </c>
      <c r="BG649" s="196">
        <f>IF(N649="zákl. prenesená",J649,0)</f>
        <v>0</v>
      </c>
      <c r="BH649" s="196">
        <f>IF(N649="zníž. prenesená",J649,0)</f>
        <v>0</v>
      </c>
      <c r="BI649" s="196">
        <f>IF(N649="nulová",J649,0)</f>
        <v>0</v>
      </c>
      <c r="BJ649" s="15" t="s">
        <v>151</v>
      </c>
      <c r="BK649" s="197">
        <f>ROUND(I649*H649,3)</f>
        <v>0</v>
      </c>
      <c r="BL649" s="15" t="s">
        <v>442</v>
      </c>
      <c r="BM649" s="195" t="s">
        <v>2001</v>
      </c>
    </row>
    <row r="650" s="2" customFormat="1" ht="14.4" customHeight="1">
      <c r="A650" s="34"/>
      <c r="B650" s="148"/>
      <c r="C650" s="184" t="s">
        <v>2002</v>
      </c>
      <c r="D650" s="184" t="s">
        <v>175</v>
      </c>
      <c r="E650" s="185" t="s">
        <v>2003</v>
      </c>
      <c r="F650" s="186" t="s">
        <v>2004</v>
      </c>
      <c r="G650" s="187" t="s">
        <v>345</v>
      </c>
      <c r="H650" s="188">
        <v>1</v>
      </c>
      <c r="I650" s="189"/>
      <c r="J650" s="188">
        <f>ROUND(I650*H650,3)</f>
        <v>0</v>
      </c>
      <c r="K650" s="190"/>
      <c r="L650" s="35"/>
      <c r="M650" s="191" t="s">
        <v>1</v>
      </c>
      <c r="N650" s="192" t="s">
        <v>40</v>
      </c>
      <c r="O650" s="73"/>
      <c r="P650" s="193">
        <f>O650*H650</f>
        <v>0</v>
      </c>
      <c r="Q650" s="193">
        <v>0</v>
      </c>
      <c r="R650" s="193">
        <f>Q650*H650</f>
        <v>0</v>
      </c>
      <c r="S650" s="193">
        <v>0</v>
      </c>
      <c r="T650" s="194">
        <f>S650*H650</f>
        <v>0</v>
      </c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R650" s="195" t="s">
        <v>442</v>
      </c>
      <c r="AT650" s="195" t="s">
        <v>175</v>
      </c>
      <c r="AU650" s="195" t="s">
        <v>184</v>
      </c>
      <c r="AY650" s="15" t="s">
        <v>173</v>
      </c>
      <c r="BE650" s="196">
        <f>IF(N650="základná",J650,0)</f>
        <v>0</v>
      </c>
      <c r="BF650" s="196">
        <f>IF(N650="znížená",J650,0)</f>
        <v>0</v>
      </c>
      <c r="BG650" s="196">
        <f>IF(N650="zákl. prenesená",J650,0)</f>
        <v>0</v>
      </c>
      <c r="BH650" s="196">
        <f>IF(N650="zníž. prenesená",J650,0)</f>
        <v>0</v>
      </c>
      <c r="BI650" s="196">
        <f>IF(N650="nulová",J650,0)</f>
        <v>0</v>
      </c>
      <c r="BJ650" s="15" t="s">
        <v>151</v>
      </c>
      <c r="BK650" s="197">
        <f>ROUND(I650*H650,3)</f>
        <v>0</v>
      </c>
      <c r="BL650" s="15" t="s">
        <v>442</v>
      </c>
      <c r="BM650" s="195" t="s">
        <v>2005</v>
      </c>
    </row>
    <row r="651" s="12" customFormat="1" ht="22.8" customHeight="1">
      <c r="A651" s="12"/>
      <c r="B651" s="171"/>
      <c r="C651" s="12"/>
      <c r="D651" s="172" t="s">
        <v>73</v>
      </c>
      <c r="E651" s="182" t="s">
        <v>2006</v>
      </c>
      <c r="F651" s="182" t="s">
        <v>2007</v>
      </c>
      <c r="G651" s="12"/>
      <c r="H651" s="12"/>
      <c r="I651" s="174"/>
      <c r="J651" s="183">
        <f>BK651</f>
        <v>0</v>
      </c>
      <c r="K651" s="12"/>
      <c r="L651" s="171"/>
      <c r="M651" s="176"/>
      <c r="N651" s="177"/>
      <c r="O651" s="177"/>
      <c r="P651" s="178">
        <f>SUM(P652:P659)</f>
        <v>0</v>
      </c>
      <c r="Q651" s="177"/>
      <c r="R651" s="178">
        <f>SUM(R652:R659)</f>
        <v>0.0040000000000000001</v>
      </c>
      <c r="S651" s="177"/>
      <c r="T651" s="179">
        <f>SUM(T652:T659)</f>
        <v>0</v>
      </c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R651" s="172" t="s">
        <v>184</v>
      </c>
      <c r="AT651" s="180" t="s">
        <v>73</v>
      </c>
      <c r="AU651" s="180" t="s">
        <v>82</v>
      </c>
      <c r="AY651" s="172" t="s">
        <v>173</v>
      </c>
      <c r="BK651" s="181">
        <f>SUM(BK652:BK659)</f>
        <v>0</v>
      </c>
    </row>
    <row r="652" s="2" customFormat="1" ht="24.15" customHeight="1">
      <c r="A652" s="34"/>
      <c r="B652" s="148"/>
      <c r="C652" s="184" t="s">
        <v>2008</v>
      </c>
      <c r="D652" s="184" t="s">
        <v>175</v>
      </c>
      <c r="E652" s="185" t="s">
        <v>2009</v>
      </c>
      <c r="F652" s="186" t="s">
        <v>2010</v>
      </c>
      <c r="G652" s="187" t="s">
        <v>200</v>
      </c>
      <c r="H652" s="188">
        <v>17.094000000000001</v>
      </c>
      <c r="I652" s="189"/>
      <c r="J652" s="188">
        <f>ROUND(I652*H652,3)</f>
        <v>0</v>
      </c>
      <c r="K652" s="190"/>
      <c r="L652" s="35"/>
      <c r="M652" s="191" t="s">
        <v>1</v>
      </c>
      <c r="N652" s="192" t="s">
        <v>40</v>
      </c>
      <c r="O652" s="73"/>
      <c r="P652" s="193">
        <f>O652*H652</f>
        <v>0</v>
      </c>
      <c r="Q652" s="193">
        <v>0</v>
      </c>
      <c r="R652" s="193">
        <f>Q652*H652</f>
        <v>0</v>
      </c>
      <c r="S652" s="193">
        <v>0</v>
      </c>
      <c r="T652" s="194">
        <f>S652*H652</f>
        <v>0</v>
      </c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R652" s="195" t="s">
        <v>442</v>
      </c>
      <c r="AT652" s="195" t="s">
        <v>175</v>
      </c>
      <c r="AU652" s="195" t="s">
        <v>151</v>
      </c>
      <c r="AY652" s="15" t="s">
        <v>173</v>
      </c>
      <c r="BE652" s="196">
        <f>IF(N652="základná",J652,0)</f>
        <v>0</v>
      </c>
      <c r="BF652" s="196">
        <f>IF(N652="znížená",J652,0)</f>
        <v>0</v>
      </c>
      <c r="BG652" s="196">
        <f>IF(N652="zákl. prenesená",J652,0)</f>
        <v>0</v>
      </c>
      <c r="BH652" s="196">
        <f>IF(N652="zníž. prenesená",J652,0)</f>
        <v>0</v>
      </c>
      <c r="BI652" s="196">
        <f>IF(N652="nulová",J652,0)</f>
        <v>0</v>
      </c>
      <c r="BJ652" s="15" t="s">
        <v>151</v>
      </c>
      <c r="BK652" s="197">
        <f>ROUND(I652*H652,3)</f>
        <v>0</v>
      </c>
      <c r="BL652" s="15" t="s">
        <v>442</v>
      </c>
      <c r="BM652" s="195" t="s">
        <v>2011</v>
      </c>
    </row>
    <row r="653" s="2" customFormat="1" ht="24.15" customHeight="1">
      <c r="A653" s="34"/>
      <c r="B653" s="148"/>
      <c r="C653" s="184" t="s">
        <v>2012</v>
      </c>
      <c r="D653" s="184" t="s">
        <v>175</v>
      </c>
      <c r="E653" s="185" t="s">
        <v>2013</v>
      </c>
      <c r="F653" s="186" t="s">
        <v>2014</v>
      </c>
      <c r="G653" s="187" t="s">
        <v>200</v>
      </c>
      <c r="H653" s="188">
        <v>13.333</v>
      </c>
      <c r="I653" s="189"/>
      <c r="J653" s="188">
        <f>ROUND(I653*H653,3)</f>
        <v>0</v>
      </c>
      <c r="K653" s="190"/>
      <c r="L653" s="35"/>
      <c r="M653" s="191" t="s">
        <v>1</v>
      </c>
      <c r="N653" s="192" t="s">
        <v>40</v>
      </c>
      <c r="O653" s="73"/>
      <c r="P653" s="193">
        <f>O653*H653</f>
        <v>0</v>
      </c>
      <c r="Q653" s="193">
        <v>0</v>
      </c>
      <c r="R653" s="193">
        <f>Q653*H653</f>
        <v>0</v>
      </c>
      <c r="S653" s="193">
        <v>0</v>
      </c>
      <c r="T653" s="194">
        <f>S653*H653</f>
        <v>0</v>
      </c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R653" s="195" t="s">
        <v>442</v>
      </c>
      <c r="AT653" s="195" t="s">
        <v>175</v>
      </c>
      <c r="AU653" s="195" t="s">
        <v>151</v>
      </c>
      <c r="AY653" s="15" t="s">
        <v>173</v>
      </c>
      <c r="BE653" s="196">
        <f>IF(N653="základná",J653,0)</f>
        <v>0</v>
      </c>
      <c r="BF653" s="196">
        <f>IF(N653="znížená",J653,0)</f>
        <v>0</v>
      </c>
      <c r="BG653" s="196">
        <f>IF(N653="zákl. prenesená",J653,0)</f>
        <v>0</v>
      </c>
      <c r="BH653" s="196">
        <f>IF(N653="zníž. prenesená",J653,0)</f>
        <v>0</v>
      </c>
      <c r="BI653" s="196">
        <f>IF(N653="nulová",J653,0)</f>
        <v>0</v>
      </c>
      <c r="BJ653" s="15" t="s">
        <v>151</v>
      </c>
      <c r="BK653" s="197">
        <f>ROUND(I653*H653,3)</f>
        <v>0</v>
      </c>
      <c r="BL653" s="15" t="s">
        <v>442</v>
      </c>
      <c r="BM653" s="195" t="s">
        <v>2015</v>
      </c>
    </row>
    <row r="654" s="2" customFormat="1" ht="14.4" customHeight="1">
      <c r="A654" s="34"/>
      <c r="B654" s="148"/>
      <c r="C654" s="198" t="s">
        <v>2016</v>
      </c>
      <c r="D654" s="198" t="s">
        <v>197</v>
      </c>
      <c r="E654" s="199" t="s">
        <v>2017</v>
      </c>
      <c r="F654" s="200" t="s">
        <v>2018</v>
      </c>
      <c r="G654" s="201" t="s">
        <v>345</v>
      </c>
      <c r="H654" s="202">
        <v>2</v>
      </c>
      <c r="I654" s="203"/>
      <c r="J654" s="202">
        <f>ROUND(I654*H654,3)</f>
        <v>0</v>
      </c>
      <c r="K654" s="204"/>
      <c r="L654" s="205"/>
      <c r="M654" s="206" t="s">
        <v>1</v>
      </c>
      <c r="N654" s="207" t="s">
        <v>40</v>
      </c>
      <c r="O654" s="73"/>
      <c r="P654" s="193">
        <f>O654*H654</f>
        <v>0</v>
      </c>
      <c r="Q654" s="193">
        <v>0.001</v>
      </c>
      <c r="R654" s="193">
        <f>Q654*H654</f>
        <v>0.002</v>
      </c>
      <c r="S654" s="193">
        <v>0</v>
      </c>
      <c r="T654" s="194">
        <f>S654*H654</f>
        <v>0</v>
      </c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R654" s="195" t="s">
        <v>1221</v>
      </c>
      <c r="AT654" s="195" t="s">
        <v>197</v>
      </c>
      <c r="AU654" s="195" t="s">
        <v>151</v>
      </c>
      <c r="AY654" s="15" t="s">
        <v>173</v>
      </c>
      <c r="BE654" s="196">
        <f>IF(N654="základná",J654,0)</f>
        <v>0</v>
      </c>
      <c r="BF654" s="196">
        <f>IF(N654="znížená",J654,0)</f>
        <v>0</v>
      </c>
      <c r="BG654" s="196">
        <f>IF(N654="zákl. prenesená",J654,0)</f>
        <v>0</v>
      </c>
      <c r="BH654" s="196">
        <f>IF(N654="zníž. prenesená",J654,0)</f>
        <v>0</v>
      </c>
      <c r="BI654" s="196">
        <f>IF(N654="nulová",J654,0)</f>
        <v>0</v>
      </c>
      <c r="BJ654" s="15" t="s">
        <v>151</v>
      </c>
      <c r="BK654" s="197">
        <f>ROUND(I654*H654,3)</f>
        <v>0</v>
      </c>
      <c r="BL654" s="15" t="s">
        <v>442</v>
      </c>
      <c r="BM654" s="195" t="s">
        <v>2019</v>
      </c>
    </row>
    <row r="655" s="2" customFormat="1" ht="14.4" customHeight="1">
      <c r="A655" s="34"/>
      <c r="B655" s="148"/>
      <c r="C655" s="198" t="s">
        <v>2020</v>
      </c>
      <c r="D655" s="198" t="s">
        <v>197</v>
      </c>
      <c r="E655" s="199" t="s">
        <v>2021</v>
      </c>
      <c r="F655" s="200" t="s">
        <v>2022</v>
      </c>
      <c r="G655" s="201" t="s">
        <v>345</v>
      </c>
      <c r="H655" s="202">
        <v>1</v>
      </c>
      <c r="I655" s="203"/>
      <c r="J655" s="202">
        <f>ROUND(I655*H655,3)</f>
        <v>0</v>
      </c>
      <c r="K655" s="204"/>
      <c r="L655" s="205"/>
      <c r="M655" s="206" t="s">
        <v>1</v>
      </c>
      <c r="N655" s="207" t="s">
        <v>40</v>
      </c>
      <c r="O655" s="73"/>
      <c r="P655" s="193">
        <f>O655*H655</f>
        <v>0</v>
      </c>
      <c r="Q655" s="193">
        <v>0.001</v>
      </c>
      <c r="R655" s="193">
        <f>Q655*H655</f>
        <v>0.001</v>
      </c>
      <c r="S655" s="193">
        <v>0</v>
      </c>
      <c r="T655" s="194">
        <f>S655*H655</f>
        <v>0</v>
      </c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R655" s="195" t="s">
        <v>1221</v>
      </c>
      <c r="AT655" s="195" t="s">
        <v>197</v>
      </c>
      <c r="AU655" s="195" t="s">
        <v>151</v>
      </c>
      <c r="AY655" s="15" t="s">
        <v>173</v>
      </c>
      <c r="BE655" s="196">
        <f>IF(N655="základná",J655,0)</f>
        <v>0</v>
      </c>
      <c r="BF655" s="196">
        <f>IF(N655="znížená",J655,0)</f>
        <v>0</v>
      </c>
      <c r="BG655" s="196">
        <f>IF(N655="zákl. prenesená",J655,0)</f>
        <v>0</v>
      </c>
      <c r="BH655" s="196">
        <f>IF(N655="zníž. prenesená",J655,0)</f>
        <v>0</v>
      </c>
      <c r="BI655" s="196">
        <f>IF(N655="nulová",J655,0)</f>
        <v>0</v>
      </c>
      <c r="BJ655" s="15" t="s">
        <v>151</v>
      </c>
      <c r="BK655" s="197">
        <f>ROUND(I655*H655,3)</f>
        <v>0</v>
      </c>
      <c r="BL655" s="15" t="s">
        <v>442</v>
      </c>
      <c r="BM655" s="195" t="s">
        <v>2023</v>
      </c>
    </row>
    <row r="656" s="2" customFormat="1" ht="14.4" customHeight="1">
      <c r="A656" s="34"/>
      <c r="B656" s="148"/>
      <c r="C656" s="198" t="s">
        <v>2024</v>
      </c>
      <c r="D656" s="198" t="s">
        <v>197</v>
      </c>
      <c r="E656" s="199" t="s">
        <v>2025</v>
      </c>
      <c r="F656" s="200" t="s">
        <v>2026</v>
      </c>
      <c r="G656" s="201" t="s">
        <v>345</v>
      </c>
      <c r="H656" s="202">
        <v>1</v>
      </c>
      <c r="I656" s="203"/>
      <c r="J656" s="202">
        <f>ROUND(I656*H656,3)</f>
        <v>0</v>
      </c>
      <c r="K656" s="204"/>
      <c r="L656" s="205"/>
      <c r="M656" s="206" t="s">
        <v>1</v>
      </c>
      <c r="N656" s="207" t="s">
        <v>40</v>
      </c>
      <c r="O656" s="73"/>
      <c r="P656" s="193">
        <f>O656*H656</f>
        <v>0</v>
      </c>
      <c r="Q656" s="193">
        <v>0.001</v>
      </c>
      <c r="R656" s="193">
        <f>Q656*H656</f>
        <v>0.001</v>
      </c>
      <c r="S656" s="193">
        <v>0</v>
      </c>
      <c r="T656" s="194">
        <f>S656*H656</f>
        <v>0</v>
      </c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R656" s="195" t="s">
        <v>1221</v>
      </c>
      <c r="AT656" s="195" t="s">
        <v>197</v>
      </c>
      <c r="AU656" s="195" t="s">
        <v>151</v>
      </c>
      <c r="AY656" s="15" t="s">
        <v>173</v>
      </c>
      <c r="BE656" s="196">
        <f>IF(N656="základná",J656,0)</f>
        <v>0</v>
      </c>
      <c r="BF656" s="196">
        <f>IF(N656="znížená",J656,0)</f>
        <v>0</v>
      </c>
      <c r="BG656" s="196">
        <f>IF(N656="zákl. prenesená",J656,0)</f>
        <v>0</v>
      </c>
      <c r="BH656" s="196">
        <f>IF(N656="zníž. prenesená",J656,0)</f>
        <v>0</v>
      </c>
      <c r="BI656" s="196">
        <f>IF(N656="nulová",J656,0)</f>
        <v>0</v>
      </c>
      <c r="BJ656" s="15" t="s">
        <v>151</v>
      </c>
      <c r="BK656" s="197">
        <f>ROUND(I656*H656,3)</f>
        <v>0</v>
      </c>
      <c r="BL656" s="15" t="s">
        <v>442</v>
      </c>
      <c r="BM656" s="195" t="s">
        <v>2027</v>
      </c>
    </row>
    <row r="657" s="2" customFormat="1" ht="14.4" customHeight="1">
      <c r="A657" s="34"/>
      <c r="B657" s="148"/>
      <c r="C657" s="184" t="s">
        <v>2028</v>
      </c>
      <c r="D657" s="184" t="s">
        <v>175</v>
      </c>
      <c r="E657" s="185" t="s">
        <v>2029</v>
      </c>
      <c r="F657" s="186" t="s">
        <v>2030</v>
      </c>
      <c r="G657" s="187" t="s">
        <v>368</v>
      </c>
      <c r="H657" s="189"/>
      <c r="I657" s="189"/>
      <c r="J657" s="188">
        <f>ROUND(I657*H657,3)</f>
        <v>0</v>
      </c>
      <c r="K657" s="190"/>
      <c r="L657" s="35"/>
      <c r="M657" s="191" t="s">
        <v>1</v>
      </c>
      <c r="N657" s="192" t="s">
        <v>40</v>
      </c>
      <c r="O657" s="73"/>
      <c r="P657" s="193">
        <f>O657*H657</f>
        <v>0</v>
      </c>
      <c r="Q657" s="193">
        <v>0</v>
      </c>
      <c r="R657" s="193">
        <f>Q657*H657</f>
        <v>0</v>
      </c>
      <c r="S657" s="193">
        <v>0</v>
      </c>
      <c r="T657" s="194">
        <f>S657*H657</f>
        <v>0</v>
      </c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R657" s="195" t="s">
        <v>442</v>
      </c>
      <c r="AT657" s="195" t="s">
        <v>175</v>
      </c>
      <c r="AU657" s="195" t="s">
        <v>151</v>
      </c>
      <c r="AY657" s="15" t="s">
        <v>173</v>
      </c>
      <c r="BE657" s="196">
        <f>IF(N657="základná",J657,0)</f>
        <v>0</v>
      </c>
      <c r="BF657" s="196">
        <f>IF(N657="znížená",J657,0)</f>
        <v>0</v>
      </c>
      <c r="BG657" s="196">
        <f>IF(N657="zákl. prenesená",J657,0)</f>
        <v>0</v>
      </c>
      <c r="BH657" s="196">
        <f>IF(N657="zníž. prenesená",J657,0)</f>
        <v>0</v>
      </c>
      <c r="BI657" s="196">
        <f>IF(N657="nulová",J657,0)</f>
        <v>0</v>
      </c>
      <c r="BJ657" s="15" t="s">
        <v>151</v>
      </c>
      <c r="BK657" s="197">
        <f>ROUND(I657*H657,3)</f>
        <v>0</v>
      </c>
      <c r="BL657" s="15" t="s">
        <v>442</v>
      </c>
      <c r="BM657" s="195" t="s">
        <v>2031</v>
      </c>
    </row>
    <row r="658" s="2" customFormat="1" ht="14.4" customHeight="1">
      <c r="A658" s="34"/>
      <c r="B658" s="148"/>
      <c r="C658" s="184" t="s">
        <v>2032</v>
      </c>
      <c r="D658" s="184" t="s">
        <v>175</v>
      </c>
      <c r="E658" s="185" t="s">
        <v>2033</v>
      </c>
      <c r="F658" s="186" t="s">
        <v>2034</v>
      </c>
      <c r="G658" s="187" t="s">
        <v>368</v>
      </c>
      <c r="H658" s="189"/>
      <c r="I658" s="189"/>
      <c r="J658" s="188">
        <f>ROUND(I658*H658,3)</f>
        <v>0</v>
      </c>
      <c r="K658" s="190"/>
      <c r="L658" s="35"/>
      <c r="M658" s="191" t="s">
        <v>1</v>
      </c>
      <c r="N658" s="192" t="s">
        <v>40</v>
      </c>
      <c r="O658" s="73"/>
      <c r="P658" s="193">
        <f>O658*H658</f>
        <v>0</v>
      </c>
      <c r="Q658" s="193">
        <v>0</v>
      </c>
      <c r="R658" s="193">
        <f>Q658*H658</f>
        <v>0</v>
      </c>
      <c r="S658" s="193">
        <v>0</v>
      </c>
      <c r="T658" s="194">
        <f>S658*H658</f>
        <v>0</v>
      </c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R658" s="195" t="s">
        <v>442</v>
      </c>
      <c r="AT658" s="195" t="s">
        <v>175</v>
      </c>
      <c r="AU658" s="195" t="s">
        <v>151</v>
      </c>
      <c r="AY658" s="15" t="s">
        <v>173</v>
      </c>
      <c r="BE658" s="196">
        <f>IF(N658="základná",J658,0)</f>
        <v>0</v>
      </c>
      <c r="BF658" s="196">
        <f>IF(N658="znížená",J658,0)</f>
        <v>0</v>
      </c>
      <c r="BG658" s="196">
        <f>IF(N658="zákl. prenesená",J658,0)</f>
        <v>0</v>
      </c>
      <c r="BH658" s="196">
        <f>IF(N658="zníž. prenesená",J658,0)</f>
        <v>0</v>
      </c>
      <c r="BI658" s="196">
        <f>IF(N658="nulová",J658,0)</f>
        <v>0</v>
      </c>
      <c r="BJ658" s="15" t="s">
        <v>151</v>
      </c>
      <c r="BK658" s="197">
        <f>ROUND(I658*H658,3)</f>
        <v>0</v>
      </c>
      <c r="BL658" s="15" t="s">
        <v>442</v>
      </c>
      <c r="BM658" s="195" t="s">
        <v>2035</v>
      </c>
    </row>
    <row r="659" s="2" customFormat="1" ht="14.4" customHeight="1">
      <c r="A659" s="34"/>
      <c r="B659" s="148"/>
      <c r="C659" s="184" t="s">
        <v>2036</v>
      </c>
      <c r="D659" s="184" t="s">
        <v>175</v>
      </c>
      <c r="E659" s="185" t="s">
        <v>2037</v>
      </c>
      <c r="F659" s="186" t="s">
        <v>2038</v>
      </c>
      <c r="G659" s="187" t="s">
        <v>368</v>
      </c>
      <c r="H659" s="189"/>
      <c r="I659" s="189"/>
      <c r="J659" s="188">
        <f>ROUND(I659*H659,3)</f>
        <v>0</v>
      </c>
      <c r="K659" s="190"/>
      <c r="L659" s="35"/>
      <c r="M659" s="191" t="s">
        <v>1</v>
      </c>
      <c r="N659" s="192" t="s">
        <v>40</v>
      </c>
      <c r="O659" s="73"/>
      <c r="P659" s="193">
        <f>O659*H659</f>
        <v>0</v>
      </c>
      <c r="Q659" s="193">
        <v>0</v>
      </c>
      <c r="R659" s="193">
        <f>Q659*H659</f>
        <v>0</v>
      </c>
      <c r="S659" s="193">
        <v>0</v>
      </c>
      <c r="T659" s="194">
        <f>S659*H659</f>
        <v>0</v>
      </c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R659" s="195" t="s">
        <v>442</v>
      </c>
      <c r="AT659" s="195" t="s">
        <v>175</v>
      </c>
      <c r="AU659" s="195" t="s">
        <v>151</v>
      </c>
      <c r="AY659" s="15" t="s">
        <v>173</v>
      </c>
      <c r="BE659" s="196">
        <f>IF(N659="základná",J659,0)</f>
        <v>0</v>
      </c>
      <c r="BF659" s="196">
        <f>IF(N659="znížená",J659,0)</f>
        <v>0</v>
      </c>
      <c r="BG659" s="196">
        <f>IF(N659="zákl. prenesená",J659,0)</f>
        <v>0</v>
      </c>
      <c r="BH659" s="196">
        <f>IF(N659="zníž. prenesená",J659,0)</f>
        <v>0</v>
      </c>
      <c r="BI659" s="196">
        <f>IF(N659="nulová",J659,0)</f>
        <v>0</v>
      </c>
      <c r="BJ659" s="15" t="s">
        <v>151</v>
      </c>
      <c r="BK659" s="197">
        <f>ROUND(I659*H659,3)</f>
        <v>0</v>
      </c>
      <c r="BL659" s="15" t="s">
        <v>442</v>
      </c>
      <c r="BM659" s="195" t="s">
        <v>2039</v>
      </c>
    </row>
    <row r="660" s="12" customFormat="1" ht="22.8" customHeight="1">
      <c r="A660" s="12"/>
      <c r="B660" s="171"/>
      <c r="C660" s="12"/>
      <c r="D660" s="172" t="s">
        <v>73</v>
      </c>
      <c r="E660" s="182" t="s">
        <v>2040</v>
      </c>
      <c r="F660" s="182" t="s">
        <v>2041</v>
      </c>
      <c r="G660" s="12"/>
      <c r="H660" s="12"/>
      <c r="I660" s="174"/>
      <c r="J660" s="183">
        <f>BK660</f>
        <v>0</v>
      </c>
      <c r="K660" s="12"/>
      <c r="L660" s="171"/>
      <c r="M660" s="176"/>
      <c r="N660" s="177"/>
      <c r="O660" s="177"/>
      <c r="P660" s="178">
        <f>SUM(P661:P673)</f>
        <v>0</v>
      </c>
      <c r="Q660" s="177"/>
      <c r="R660" s="178">
        <f>SUM(R661:R673)</f>
        <v>0.1071</v>
      </c>
      <c r="S660" s="177"/>
      <c r="T660" s="179">
        <f>SUM(T661:T673)</f>
        <v>0</v>
      </c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R660" s="172" t="s">
        <v>151</v>
      </c>
      <c r="AT660" s="180" t="s">
        <v>73</v>
      </c>
      <c r="AU660" s="180" t="s">
        <v>82</v>
      </c>
      <c r="AY660" s="172" t="s">
        <v>173</v>
      </c>
      <c r="BK660" s="181">
        <f>SUM(BK661:BK673)</f>
        <v>0</v>
      </c>
    </row>
    <row r="661" s="2" customFormat="1" ht="14.4" customHeight="1">
      <c r="A661" s="34"/>
      <c r="B661" s="148"/>
      <c r="C661" s="184" t="s">
        <v>2042</v>
      </c>
      <c r="D661" s="184" t="s">
        <v>175</v>
      </c>
      <c r="E661" s="185" t="s">
        <v>2043</v>
      </c>
      <c r="F661" s="186" t="s">
        <v>2044</v>
      </c>
      <c r="G661" s="187" t="s">
        <v>345</v>
      </c>
      <c r="H661" s="188">
        <v>30</v>
      </c>
      <c r="I661" s="189"/>
      <c r="J661" s="188">
        <f>ROUND(I661*H661,3)</f>
        <v>0</v>
      </c>
      <c r="K661" s="190"/>
      <c r="L661" s="35"/>
      <c r="M661" s="191" t="s">
        <v>1</v>
      </c>
      <c r="N661" s="192" t="s">
        <v>40</v>
      </c>
      <c r="O661" s="73"/>
      <c r="P661" s="193">
        <f>O661*H661</f>
        <v>0</v>
      </c>
      <c r="Q661" s="193">
        <v>0</v>
      </c>
      <c r="R661" s="193">
        <f>Q661*H661</f>
        <v>0</v>
      </c>
      <c r="S661" s="193">
        <v>0</v>
      </c>
      <c r="T661" s="194">
        <f>S661*H661</f>
        <v>0</v>
      </c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R661" s="195" t="s">
        <v>240</v>
      </c>
      <c r="AT661" s="195" t="s">
        <v>175</v>
      </c>
      <c r="AU661" s="195" t="s">
        <v>151</v>
      </c>
      <c r="AY661" s="15" t="s">
        <v>173</v>
      </c>
      <c r="BE661" s="196">
        <f>IF(N661="základná",J661,0)</f>
        <v>0</v>
      </c>
      <c r="BF661" s="196">
        <f>IF(N661="znížená",J661,0)</f>
        <v>0</v>
      </c>
      <c r="BG661" s="196">
        <f>IF(N661="zákl. prenesená",J661,0)</f>
        <v>0</v>
      </c>
      <c r="BH661" s="196">
        <f>IF(N661="zníž. prenesená",J661,0)</f>
        <v>0</v>
      </c>
      <c r="BI661" s="196">
        <f>IF(N661="nulová",J661,0)</f>
        <v>0</v>
      </c>
      <c r="BJ661" s="15" t="s">
        <v>151</v>
      </c>
      <c r="BK661" s="197">
        <f>ROUND(I661*H661,3)</f>
        <v>0</v>
      </c>
      <c r="BL661" s="15" t="s">
        <v>240</v>
      </c>
      <c r="BM661" s="195" t="s">
        <v>2045</v>
      </c>
    </row>
    <row r="662" s="2" customFormat="1" ht="14.4" customHeight="1">
      <c r="A662" s="34"/>
      <c r="B662" s="148"/>
      <c r="C662" s="198" t="s">
        <v>2046</v>
      </c>
      <c r="D662" s="198" t="s">
        <v>197</v>
      </c>
      <c r="E662" s="199" t="s">
        <v>2047</v>
      </c>
      <c r="F662" s="200" t="s">
        <v>2048</v>
      </c>
      <c r="G662" s="201" t="s">
        <v>222</v>
      </c>
      <c r="H662" s="202">
        <v>14</v>
      </c>
      <c r="I662" s="203"/>
      <c r="J662" s="202">
        <f>ROUND(I662*H662,3)</f>
        <v>0</v>
      </c>
      <c r="K662" s="204"/>
      <c r="L662" s="205"/>
      <c r="M662" s="206" t="s">
        <v>1</v>
      </c>
      <c r="N662" s="207" t="s">
        <v>40</v>
      </c>
      <c r="O662" s="73"/>
      <c r="P662" s="193">
        <f>O662*H662</f>
        <v>0</v>
      </c>
      <c r="Q662" s="193">
        <v>0.00012999999999999999</v>
      </c>
      <c r="R662" s="193">
        <f>Q662*H662</f>
        <v>0.0018199999999999998</v>
      </c>
      <c r="S662" s="193">
        <v>0</v>
      </c>
      <c r="T662" s="194">
        <f>S662*H662</f>
        <v>0</v>
      </c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R662" s="195" t="s">
        <v>307</v>
      </c>
      <c r="AT662" s="195" t="s">
        <v>197</v>
      </c>
      <c r="AU662" s="195" t="s">
        <v>151</v>
      </c>
      <c r="AY662" s="15" t="s">
        <v>173</v>
      </c>
      <c r="BE662" s="196">
        <f>IF(N662="základná",J662,0)</f>
        <v>0</v>
      </c>
      <c r="BF662" s="196">
        <f>IF(N662="znížená",J662,0)</f>
        <v>0</v>
      </c>
      <c r="BG662" s="196">
        <f>IF(N662="zákl. prenesená",J662,0)</f>
        <v>0</v>
      </c>
      <c r="BH662" s="196">
        <f>IF(N662="zníž. prenesená",J662,0)</f>
        <v>0</v>
      </c>
      <c r="BI662" s="196">
        <f>IF(N662="nulová",J662,0)</f>
        <v>0</v>
      </c>
      <c r="BJ662" s="15" t="s">
        <v>151</v>
      </c>
      <c r="BK662" s="197">
        <f>ROUND(I662*H662,3)</f>
        <v>0</v>
      </c>
      <c r="BL662" s="15" t="s">
        <v>240</v>
      </c>
      <c r="BM662" s="195" t="s">
        <v>2049</v>
      </c>
    </row>
    <row r="663" s="2" customFormat="1" ht="14.4" customHeight="1">
      <c r="A663" s="34"/>
      <c r="B663" s="148"/>
      <c r="C663" s="198" t="s">
        <v>2050</v>
      </c>
      <c r="D663" s="198" t="s">
        <v>197</v>
      </c>
      <c r="E663" s="199" t="s">
        <v>2051</v>
      </c>
      <c r="F663" s="200" t="s">
        <v>2052</v>
      </c>
      <c r="G663" s="201" t="s">
        <v>222</v>
      </c>
      <c r="H663" s="202">
        <v>14</v>
      </c>
      <c r="I663" s="203"/>
      <c r="J663" s="202">
        <f>ROUND(I663*H663,3)</f>
        <v>0</v>
      </c>
      <c r="K663" s="204"/>
      <c r="L663" s="205"/>
      <c r="M663" s="206" t="s">
        <v>1</v>
      </c>
      <c r="N663" s="207" t="s">
        <v>40</v>
      </c>
      <c r="O663" s="73"/>
      <c r="P663" s="193">
        <f>O663*H663</f>
        <v>0</v>
      </c>
      <c r="Q663" s="193">
        <v>0.00017000000000000001</v>
      </c>
      <c r="R663" s="193">
        <f>Q663*H663</f>
        <v>0.0023800000000000002</v>
      </c>
      <c r="S663" s="193">
        <v>0</v>
      </c>
      <c r="T663" s="194">
        <f>S663*H663</f>
        <v>0</v>
      </c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R663" s="195" t="s">
        <v>307</v>
      </c>
      <c r="AT663" s="195" t="s">
        <v>197</v>
      </c>
      <c r="AU663" s="195" t="s">
        <v>151</v>
      </c>
      <c r="AY663" s="15" t="s">
        <v>173</v>
      </c>
      <c r="BE663" s="196">
        <f>IF(N663="základná",J663,0)</f>
        <v>0</v>
      </c>
      <c r="BF663" s="196">
        <f>IF(N663="znížená",J663,0)</f>
        <v>0</v>
      </c>
      <c r="BG663" s="196">
        <f>IF(N663="zákl. prenesená",J663,0)</f>
        <v>0</v>
      </c>
      <c r="BH663" s="196">
        <f>IF(N663="zníž. prenesená",J663,0)</f>
        <v>0</v>
      </c>
      <c r="BI663" s="196">
        <f>IF(N663="nulová",J663,0)</f>
        <v>0</v>
      </c>
      <c r="BJ663" s="15" t="s">
        <v>151</v>
      </c>
      <c r="BK663" s="197">
        <f>ROUND(I663*H663,3)</f>
        <v>0</v>
      </c>
      <c r="BL663" s="15" t="s">
        <v>240</v>
      </c>
      <c r="BM663" s="195" t="s">
        <v>2053</v>
      </c>
    </row>
    <row r="664" s="2" customFormat="1" ht="14.4" customHeight="1">
      <c r="A664" s="34"/>
      <c r="B664" s="148"/>
      <c r="C664" s="198" t="s">
        <v>2054</v>
      </c>
      <c r="D664" s="198" t="s">
        <v>197</v>
      </c>
      <c r="E664" s="199" t="s">
        <v>2055</v>
      </c>
      <c r="F664" s="200" t="s">
        <v>2056</v>
      </c>
      <c r="G664" s="201" t="s">
        <v>222</v>
      </c>
      <c r="H664" s="202">
        <v>10</v>
      </c>
      <c r="I664" s="203"/>
      <c r="J664" s="202">
        <f>ROUND(I664*H664,3)</f>
        <v>0</v>
      </c>
      <c r="K664" s="204"/>
      <c r="L664" s="205"/>
      <c r="M664" s="206" t="s">
        <v>1</v>
      </c>
      <c r="N664" s="207" t="s">
        <v>40</v>
      </c>
      <c r="O664" s="73"/>
      <c r="P664" s="193">
        <f>O664*H664</f>
        <v>0</v>
      </c>
      <c r="Q664" s="193">
        <v>0.00012</v>
      </c>
      <c r="R664" s="193">
        <f>Q664*H664</f>
        <v>0.0012000000000000001</v>
      </c>
      <c r="S664" s="193">
        <v>0</v>
      </c>
      <c r="T664" s="194">
        <f>S664*H664</f>
        <v>0</v>
      </c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R664" s="195" t="s">
        <v>307</v>
      </c>
      <c r="AT664" s="195" t="s">
        <v>197</v>
      </c>
      <c r="AU664" s="195" t="s">
        <v>151</v>
      </c>
      <c r="AY664" s="15" t="s">
        <v>173</v>
      </c>
      <c r="BE664" s="196">
        <f>IF(N664="základná",J664,0)</f>
        <v>0</v>
      </c>
      <c r="BF664" s="196">
        <f>IF(N664="znížená",J664,0)</f>
        <v>0</v>
      </c>
      <c r="BG664" s="196">
        <f>IF(N664="zákl. prenesená",J664,0)</f>
        <v>0</v>
      </c>
      <c r="BH664" s="196">
        <f>IF(N664="zníž. prenesená",J664,0)</f>
        <v>0</v>
      </c>
      <c r="BI664" s="196">
        <f>IF(N664="nulová",J664,0)</f>
        <v>0</v>
      </c>
      <c r="BJ664" s="15" t="s">
        <v>151</v>
      </c>
      <c r="BK664" s="197">
        <f>ROUND(I664*H664,3)</f>
        <v>0</v>
      </c>
      <c r="BL664" s="15" t="s">
        <v>240</v>
      </c>
      <c r="BM664" s="195" t="s">
        <v>2057</v>
      </c>
    </row>
    <row r="665" s="2" customFormat="1" ht="14.4" customHeight="1">
      <c r="A665" s="34"/>
      <c r="B665" s="148"/>
      <c r="C665" s="198" t="s">
        <v>2058</v>
      </c>
      <c r="D665" s="198" t="s">
        <v>197</v>
      </c>
      <c r="E665" s="199" t="s">
        <v>2059</v>
      </c>
      <c r="F665" s="200" t="s">
        <v>2060</v>
      </c>
      <c r="G665" s="201" t="s">
        <v>222</v>
      </c>
      <c r="H665" s="202">
        <v>4</v>
      </c>
      <c r="I665" s="203"/>
      <c r="J665" s="202">
        <f>ROUND(I665*H665,3)</f>
        <v>0</v>
      </c>
      <c r="K665" s="204"/>
      <c r="L665" s="205"/>
      <c r="M665" s="206" t="s">
        <v>1</v>
      </c>
      <c r="N665" s="207" t="s">
        <v>40</v>
      </c>
      <c r="O665" s="73"/>
      <c r="P665" s="193">
        <f>O665*H665</f>
        <v>0</v>
      </c>
      <c r="Q665" s="193">
        <v>8.0000000000000007E-05</v>
      </c>
      <c r="R665" s="193">
        <f>Q665*H665</f>
        <v>0.00032000000000000003</v>
      </c>
      <c r="S665" s="193">
        <v>0</v>
      </c>
      <c r="T665" s="194">
        <f>S665*H665</f>
        <v>0</v>
      </c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R665" s="195" t="s">
        <v>307</v>
      </c>
      <c r="AT665" s="195" t="s">
        <v>197</v>
      </c>
      <c r="AU665" s="195" t="s">
        <v>151</v>
      </c>
      <c r="AY665" s="15" t="s">
        <v>173</v>
      </c>
      <c r="BE665" s="196">
        <f>IF(N665="základná",J665,0)</f>
        <v>0</v>
      </c>
      <c r="BF665" s="196">
        <f>IF(N665="znížená",J665,0)</f>
        <v>0</v>
      </c>
      <c r="BG665" s="196">
        <f>IF(N665="zákl. prenesená",J665,0)</f>
        <v>0</v>
      </c>
      <c r="BH665" s="196">
        <f>IF(N665="zníž. prenesená",J665,0)</f>
        <v>0</v>
      </c>
      <c r="BI665" s="196">
        <f>IF(N665="nulová",J665,0)</f>
        <v>0</v>
      </c>
      <c r="BJ665" s="15" t="s">
        <v>151</v>
      </c>
      <c r="BK665" s="197">
        <f>ROUND(I665*H665,3)</f>
        <v>0</v>
      </c>
      <c r="BL665" s="15" t="s">
        <v>240</v>
      </c>
      <c r="BM665" s="195" t="s">
        <v>2061</v>
      </c>
    </row>
    <row r="666" s="2" customFormat="1" ht="14.4" customHeight="1">
      <c r="A666" s="34"/>
      <c r="B666" s="148"/>
      <c r="C666" s="198" t="s">
        <v>2062</v>
      </c>
      <c r="D666" s="198" t="s">
        <v>197</v>
      </c>
      <c r="E666" s="199" t="s">
        <v>2063</v>
      </c>
      <c r="F666" s="200" t="s">
        <v>2064</v>
      </c>
      <c r="G666" s="201" t="s">
        <v>222</v>
      </c>
      <c r="H666" s="202">
        <v>4</v>
      </c>
      <c r="I666" s="203"/>
      <c r="J666" s="202">
        <f>ROUND(I666*H666,3)</f>
        <v>0</v>
      </c>
      <c r="K666" s="204"/>
      <c r="L666" s="205"/>
      <c r="M666" s="206" t="s">
        <v>1</v>
      </c>
      <c r="N666" s="207" t="s">
        <v>40</v>
      </c>
      <c r="O666" s="73"/>
      <c r="P666" s="193">
        <f>O666*H666</f>
        <v>0</v>
      </c>
      <c r="Q666" s="193">
        <v>8.0000000000000007E-05</v>
      </c>
      <c r="R666" s="193">
        <f>Q666*H666</f>
        <v>0.00032000000000000003</v>
      </c>
      <c r="S666" s="193">
        <v>0</v>
      </c>
      <c r="T666" s="194">
        <f>S666*H666</f>
        <v>0</v>
      </c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R666" s="195" t="s">
        <v>307</v>
      </c>
      <c r="AT666" s="195" t="s">
        <v>197</v>
      </c>
      <c r="AU666" s="195" t="s">
        <v>151</v>
      </c>
      <c r="AY666" s="15" t="s">
        <v>173</v>
      </c>
      <c r="BE666" s="196">
        <f>IF(N666="základná",J666,0)</f>
        <v>0</v>
      </c>
      <c r="BF666" s="196">
        <f>IF(N666="znížená",J666,0)</f>
        <v>0</v>
      </c>
      <c r="BG666" s="196">
        <f>IF(N666="zákl. prenesená",J666,0)</f>
        <v>0</v>
      </c>
      <c r="BH666" s="196">
        <f>IF(N666="zníž. prenesená",J666,0)</f>
        <v>0</v>
      </c>
      <c r="BI666" s="196">
        <f>IF(N666="nulová",J666,0)</f>
        <v>0</v>
      </c>
      <c r="BJ666" s="15" t="s">
        <v>151</v>
      </c>
      <c r="BK666" s="197">
        <f>ROUND(I666*H666,3)</f>
        <v>0</v>
      </c>
      <c r="BL666" s="15" t="s">
        <v>240</v>
      </c>
      <c r="BM666" s="195" t="s">
        <v>2065</v>
      </c>
    </row>
    <row r="667" s="2" customFormat="1" ht="14.4" customHeight="1">
      <c r="A667" s="34"/>
      <c r="B667" s="148"/>
      <c r="C667" s="198" t="s">
        <v>2066</v>
      </c>
      <c r="D667" s="198" t="s">
        <v>197</v>
      </c>
      <c r="E667" s="199" t="s">
        <v>2067</v>
      </c>
      <c r="F667" s="200" t="s">
        <v>2068</v>
      </c>
      <c r="G667" s="201" t="s">
        <v>222</v>
      </c>
      <c r="H667" s="202">
        <v>22</v>
      </c>
      <c r="I667" s="203"/>
      <c r="J667" s="202">
        <f>ROUND(I667*H667,3)</f>
        <v>0</v>
      </c>
      <c r="K667" s="204"/>
      <c r="L667" s="205"/>
      <c r="M667" s="206" t="s">
        <v>1</v>
      </c>
      <c r="N667" s="207" t="s">
        <v>40</v>
      </c>
      <c r="O667" s="73"/>
      <c r="P667" s="193">
        <f>O667*H667</f>
        <v>0</v>
      </c>
      <c r="Q667" s="193">
        <v>0.00046000000000000001</v>
      </c>
      <c r="R667" s="193">
        <f>Q667*H667</f>
        <v>0.010120000000000001</v>
      </c>
      <c r="S667" s="193">
        <v>0</v>
      </c>
      <c r="T667" s="194">
        <f>S667*H667</f>
        <v>0</v>
      </c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R667" s="195" t="s">
        <v>307</v>
      </c>
      <c r="AT667" s="195" t="s">
        <v>197</v>
      </c>
      <c r="AU667" s="195" t="s">
        <v>151</v>
      </c>
      <c r="AY667" s="15" t="s">
        <v>173</v>
      </c>
      <c r="BE667" s="196">
        <f>IF(N667="základná",J667,0)</f>
        <v>0</v>
      </c>
      <c r="BF667" s="196">
        <f>IF(N667="znížená",J667,0)</f>
        <v>0</v>
      </c>
      <c r="BG667" s="196">
        <f>IF(N667="zákl. prenesená",J667,0)</f>
        <v>0</v>
      </c>
      <c r="BH667" s="196">
        <f>IF(N667="zníž. prenesená",J667,0)</f>
        <v>0</v>
      </c>
      <c r="BI667" s="196">
        <f>IF(N667="nulová",J667,0)</f>
        <v>0</v>
      </c>
      <c r="BJ667" s="15" t="s">
        <v>151</v>
      </c>
      <c r="BK667" s="197">
        <f>ROUND(I667*H667,3)</f>
        <v>0</v>
      </c>
      <c r="BL667" s="15" t="s">
        <v>240</v>
      </c>
      <c r="BM667" s="195" t="s">
        <v>2069</v>
      </c>
    </row>
    <row r="668" s="2" customFormat="1" ht="14.4" customHeight="1">
      <c r="A668" s="34"/>
      <c r="B668" s="148"/>
      <c r="C668" s="198" t="s">
        <v>2070</v>
      </c>
      <c r="D668" s="198" t="s">
        <v>197</v>
      </c>
      <c r="E668" s="199" t="s">
        <v>2071</v>
      </c>
      <c r="F668" s="200" t="s">
        <v>2072</v>
      </c>
      <c r="G668" s="201" t="s">
        <v>222</v>
      </c>
      <c r="H668" s="202">
        <v>38</v>
      </c>
      <c r="I668" s="203"/>
      <c r="J668" s="202">
        <f>ROUND(I668*H668,3)</f>
        <v>0</v>
      </c>
      <c r="K668" s="204"/>
      <c r="L668" s="205"/>
      <c r="M668" s="206" t="s">
        <v>1</v>
      </c>
      <c r="N668" s="207" t="s">
        <v>40</v>
      </c>
      <c r="O668" s="73"/>
      <c r="P668" s="193">
        <f>O668*H668</f>
        <v>0</v>
      </c>
      <c r="Q668" s="193">
        <v>6.9999999999999994E-05</v>
      </c>
      <c r="R668" s="193">
        <f>Q668*H668</f>
        <v>0.0026599999999999996</v>
      </c>
      <c r="S668" s="193">
        <v>0</v>
      </c>
      <c r="T668" s="194">
        <f>S668*H668</f>
        <v>0</v>
      </c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R668" s="195" t="s">
        <v>307</v>
      </c>
      <c r="AT668" s="195" t="s">
        <v>197</v>
      </c>
      <c r="AU668" s="195" t="s">
        <v>151</v>
      </c>
      <c r="AY668" s="15" t="s">
        <v>173</v>
      </c>
      <c r="BE668" s="196">
        <f>IF(N668="základná",J668,0)</f>
        <v>0</v>
      </c>
      <c r="BF668" s="196">
        <f>IF(N668="znížená",J668,0)</f>
        <v>0</v>
      </c>
      <c r="BG668" s="196">
        <f>IF(N668="zákl. prenesená",J668,0)</f>
        <v>0</v>
      </c>
      <c r="BH668" s="196">
        <f>IF(N668="zníž. prenesená",J668,0)</f>
        <v>0</v>
      </c>
      <c r="BI668" s="196">
        <f>IF(N668="nulová",J668,0)</f>
        <v>0</v>
      </c>
      <c r="BJ668" s="15" t="s">
        <v>151</v>
      </c>
      <c r="BK668" s="197">
        <f>ROUND(I668*H668,3)</f>
        <v>0</v>
      </c>
      <c r="BL668" s="15" t="s">
        <v>240</v>
      </c>
      <c r="BM668" s="195" t="s">
        <v>2073</v>
      </c>
    </row>
    <row r="669" s="2" customFormat="1" ht="14.4" customHeight="1">
      <c r="A669" s="34"/>
      <c r="B669" s="148"/>
      <c r="C669" s="184" t="s">
        <v>2074</v>
      </c>
      <c r="D669" s="184" t="s">
        <v>175</v>
      </c>
      <c r="E669" s="185" t="s">
        <v>2075</v>
      </c>
      <c r="F669" s="186" t="s">
        <v>2076</v>
      </c>
      <c r="G669" s="187" t="s">
        <v>345</v>
      </c>
      <c r="H669" s="188">
        <v>67.599999999999994</v>
      </c>
      <c r="I669" s="189"/>
      <c r="J669" s="188">
        <f>ROUND(I669*H669,3)</f>
        <v>0</v>
      </c>
      <c r="K669" s="190"/>
      <c r="L669" s="35"/>
      <c r="M669" s="191" t="s">
        <v>1</v>
      </c>
      <c r="N669" s="192" t="s">
        <v>40</v>
      </c>
      <c r="O669" s="73"/>
      <c r="P669" s="193">
        <f>O669*H669</f>
        <v>0</v>
      </c>
      <c r="Q669" s="193">
        <v>0.00029999999999999997</v>
      </c>
      <c r="R669" s="193">
        <f>Q669*H669</f>
        <v>0.020279999999999996</v>
      </c>
      <c r="S669" s="193">
        <v>0</v>
      </c>
      <c r="T669" s="194">
        <f>S669*H669</f>
        <v>0</v>
      </c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R669" s="195" t="s">
        <v>240</v>
      </c>
      <c r="AT669" s="195" t="s">
        <v>175</v>
      </c>
      <c r="AU669" s="195" t="s">
        <v>151</v>
      </c>
      <c r="AY669" s="15" t="s">
        <v>173</v>
      </c>
      <c r="BE669" s="196">
        <f>IF(N669="základná",J669,0)</f>
        <v>0</v>
      </c>
      <c r="BF669" s="196">
        <f>IF(N669="znížená",J669,0)</f>
        <v>0</v>
      </c>
      <c r="BG669" s="196">
        <f>IF(N669="zákl. prenesená",J669,0)</f>
        <v>0</v>
      </c>
      <c r="BH669" s="196">
        <f>IF(N669="zníž. prenesená",J669,0)</f>
        <v>0</v>
      </c>
      <c r="BI669" s="196">
        <f>IF(N669="nulová",J669,0)</f>
        <v>0</v>
      </c>
      <c r="BJ669" s="15" t="s">
        <v>151</v>
      </c>
      <c r="BK669" s="197">
        <f>ROUND(I669*H669,3)</f>
        <v>0</v>
      </c>
      <c r="BL669" s="15" t="s">
        <v>240</v>
      </c>
      <c r="BM669" s="195" t="s">
        <v>2077</v>
      </c>
    </row>
    <row r="670" s="2" customFormat="1" ht="24.15" customHeight="1">
      <c r="A670" s="34"/>
      <c r="B670" s="148"/>
      <c r="C670" s="198" t="s">
        <v>2078</v>
      </c>
      <c r="D670" s="198" t="s">
        <v>197</v>
      </c>
      <c r="E670" s="199" t="s">
        <v>2079</v>
      </c>
      <c r="F670" s="200" t="s">
        <v>2080</v>
      </c>
      <c r="G670" s="201" t="s">
        <v>247</v>
      </c>
      <c r="H670" s="202">
        <v>0.068000000000000005</v>
      </c>
      <c r="I670" s="203"/>
      <c r="J670" s="202">
        <f>ROUND(I670*H670,3)</f>
        <v>0</v>
      </c>
      <c r="K670" s="204"/>
      <c r="L670" s="205"/>
      <c r="M670" s="206" t="s">
        <v>1</v>
      </c>
      <c r="N670" s="207" t="s">
        <v>40</v>
      </c>
      <c r="O670" s="73"/>
      <c r="P670" s="193">
        <f>O670*H670</f>
        <v>0</v>
      </c>
      <c r="Q670" s="193">
        <v>1</v>
      </c>
      <c r="R670" s="193">
        <f>Q670*H670</f>
        <v>0.068000000000000005</v>
      </c>
      <c r="S670" s="193">
        <v>0</v>
      </c>
      <c r="T670" s="194">
        <f>S670*H670</f>
        <v>0</v>
      </c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R670" s="195" t="s">
        <v>307</v>
      </c>
      <c r="AT670" s="195" t="s">
        <v>197</v>
      </c>
      <c r="AU670" s="195" t="s">
        <v>151</v>
      </c>
      <c r="AY670" s="15" t="s">
        <v>173</v>
      </c>
      <c r="BE670" s="196">
        <f>IF(N670="základná",J670,0)</f>
        <v>0</v>
      </c>
      <c r="BF670" s="196">
        <f>IF(N670="znížená",J670,0)</f>
        <v>0</v>
      </c>
      <c r="BG670" s="196">
        <f>IF(N670="zákl. prenesená",J670,0)</f>
        <v>0</v>
      </c>
      <c r="BH670" s="196">
        <f>IF(N670="zníž. prenesená",J670,0)</f>
        <v>0</v>
      </c>
      <c r="BI670" s="196">
        <f>IF(N670="nulová",J670,0)</f>
        <v>0</v>
      </c>
      <c r="BJ670" s="15" t="s">
        <v>151</v>
      </c>
      <c r="BK670" s="197">
        <f>ROUND(I670*H670,3)</f>
        <v>0</v>
      </c>
      <c r="BL670" s="15" t="s">
        <v>240</v>
      </c>
      <c r="BM670" s="195" t="s">
        <v>2081</v>
      </c>
    </row>
    <row r="671" s="2" customFormat="1" ht="14.4" customHeight="1">
      <c r="A671" s="34"/>
      <c r="B671" s="148"/>
      <c r="C671" s="184" t="s">
        <v>2082</v>
      </c>
      <c r="D671" s="184" t="s">
        <v>175</v>
      </c>
      <c r="E671" s="185" t="s">
        <v>2029</v>
      </c>
      <c r="F671" s="186" t="s">
        <v>2030</v>
      </c>
      <c r="G671" s="187" t="s">
        <v>368</v>
      </c>
      <c r="H671" s="189"/>
      <c r="I671" s="189"/>
      <c r="J671" s="188">
        <f>ROUND(I671*H671,3)</f>
        <v>0</v>
      </c>
      <c r="K671" s="190"/>
      <c r="L671" s="35"/>
      <c r="M671" s="191" t="s">
        <v>1</v>
      </c>
      <c r="N671" s="192" t="s">
        <v>40</v>
      </c>
      <c r="O671" s="73"/>
      <c r="P671" s="193">
        <f>O671*H671</f>
        <v>0</v>
      </c>
      <c r="Q671" s="193">
        <v>0</v>
      </c>
      <c r="R671" s="193">
        <f>Q671*H671</f>
        <v>0</v>
      </c>
      <c r="S671" s="193">
        <v>0</v>
      </c>
      <c r="T671" s="194">
        <f>S671*H671</f>
        <v>0</v>
      </c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R671" s="195" t="s">
        <v>240</v>
      </c>
      <c r="AT671" s="195" t="s">
        <v>175</v>
      </c>
      <c r="AU671" s="195" t="s">
        <v>151</v>
      </c>
      <c r="AY671" s="15" t="s">
        <v>173</v>
      </c>
      <c r="BE671" s="196">
        <f>IF(N671="základná",J671,0)</f>
        <v>0</v>
      </c>
      <c r="BF671" s="196">
        <f>IF(N671="znížená",J671,0)</f>
        <v>0</v>
      </c>
      <c r="BG671" s="196">
        <f>IF(N671="zákl. prenesená",J671,0)</f>
        <v>0</v>
      </c>
      <c r="BH671" s="196">
        <f>IF(N671="zníž. prenesená",J671,0)</f>
        <v>0</v>
      </c>
      <c r="BI671" s="196">
        <f>IF(N671="nulová",J671,0)</f>
        <v>0</v>
      </c>
      <c r="BJ671" s="15" t="s">
        <v>151</v>
      </c>
      <c r="BK671" s="197">
        <f>ROUND(I671*H671,3)</f>
        <v>0</v>
      </c>
      <c r="BL671" s="15" t="s">
        <v>240</v>
      </c>
      <c r="BM671" s="195" t="s">
        <v>2083</v>
      </c>
    </row>
    <row r="672" s="2" customFormat="1" ht="14.4" customHeight="1">
      <c r="A672" s="34"/>
      <c r="B672" s="148"/>
      <c r="C672" s="184" t="s">
        <v>2084</v>
      </c>
      <c r="D672" s="184" t="s">
        <v>175</v>
      </c>
      <c r="E672" s="185" t="s">
        <v>2033</v>
      </c>
      <c r="F672" s="186" t="s">
        <v>2034</v>
      </c>
      <c r="G672" s="187" t="s">
        <v>368</v>
      </c>
      <c r="H672" s="189"/>
      <c r="I672" s="189"/>
      <c r="J672" s="188">
        <f>ROUND(I672*H672,3)</f>
        <v>0</v>
      </c>
      <c r="K672" s="190"/>
      <c r="L672" s="35"/>
      <c r="M672" s="191" t="s">
        <v>1</v>
      </c>
      <c r="N672" s="192" t="s">
        <v>40</v>
      </c>
      <c r="O672" s="73"/>
      <c r="P672" s="193">
        <f>O672*H672</f>
        <v>0</v>
      </c>
      <c r="Q672" s="193">
        <v>0</v>
      </c>
      <c r="R672" s="193">
        <f>Q672*H672</f>
        <v>0</v>
      </c>
      <c r="S672" s="193">
        <v>0</v>
      </c>
      <c r="T672" s="194">
        <f>S672*H672</f>
        <v>0</v>
      </c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R672" s="195" t="s">
        <v>240</v>
      </c>
      <c r="AT672" s="195" t="s">
        <v>175</v>
      </c>
      <c r="AU672" s="195" t="s">
        <v>151</v>
      </c>
      <c r="AY672" s="15" t="s">
        <v>173</v>
      </c>
      <c r="BE672" s="196">
        <f>IF(N672="základná",J672,0)</f>
        <v>0</v>
      </c>
      <c r="BF672" s="196">
        <f>IF(N672="znížená",J672,0)</f>
        <v>0</v>
      </c>
      <c r="BG672" s="196">
        <f>IF(N672="zákl. prenesená",J672,0)</f>
        <v>0</v>
      </c>
      <c r="BH672" s="196">
        <f>IF(N672="zníž. prenesená",J672,0)</f>
        <v>0</v>
      </c>
      <c r="BI672" s="196">
        <f>IF(N672="nulová",J672,0)</f>
        <v>0</v>
      </c>
      <c r="BJ672" s="15" t="s">
        <v>151</v>
      </c>
      <c r="BK672" s="197">
        <f>ROUND(I672*H672,3)</f>
        <v>0</v>
      </c>
      <c r="BL672" s="15" t="s">
        <v>240</v>
      </c>
      <c r="BM672" s="195" t="s">
        <v>2085</v>
      </c>
    </row>
    <row r="673" s="2" customFormat="1" ht="14.4" customHeight="1">
      <c r="A673" s="34"/>
      <c r="B673" s="148"/>
      <c r="C673" s="184" t="s">
        <v>2086</v>
      </c>
      <c r="D673" s="184" t="s">
        <v>175</v>
      </c>
      <c r="E673" s="185" t="s">
        <v>2037</v>
      </c>
      <c r="F673" s="186" t="s">
        <v>2038</v>
      </c>
      <c r="G673" s="187" t="s">
        <v>368</v>
      </c>
      <c r="H673" s="189"/>
      <c r="I673" s="189"/>
      <c r="J673" s="188">
        <f>ROUND(I673*H673,3)</f>
        <v>0</v>
      </c>
      <c r="K673" s="190"/>
      <c r="L673" s="35"/>
      <c r="M673" s="191" t="s">
        <v>1</v>
      </c>
      <c r="N673" s="192" t="s">
        <v>40</v>
      </c>
      <c r="O673" s="73"/>
      <c r="P673" s="193">
        <f>O673*H673</f>
        <v>0</v>
      </c>
      <c r="Q673" s="193">
        <v>0</v>
      </c>
      <c r="R673" s="193">
        <f>Q673*H673</f>
        <v>0</v>
      </c>
      <c r="S673" s="193">
        <v>0</v>
      </c>
      <c r="T673" s="194">
        <f>S673*H673</f>
        <v>0</v>
      </c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R673" s="195" t="s">
        <v>240</v>
      </c>
      <c r="AT673" s="195" t="s">
        <v>175</v>
      </c>
      <c r="AU673" s="195" t="s">
        <v>151</v>
      </c>
      <c r="AY673" s="15" t="s">
        <v>173</v>
      </c>
      <c r="BE673" s="196">
        <f>IF(N673="základná",J673,0)</f>
        <v>0</v>
      </c>
      <c r="BF673" s="196">
        <f>IF(N673="znížená",J673,0)</f>
        <v>0</v>
      </c>
      <c r="BG673" s="196">
        <f>IF(N673="zákl. prenesená",J673,0)</f>
        <v>0</v>
      </c>
      <c r="BH673" s="196">
        <f>IF(N673="zníž. prenesená",J673,0)</f>
        <v>0</v>
      </c>
      <c r="BI673" s="196">
        <f>IF(N673="nulová",J673,0)</f>
        <v>0</v>
      </c>
      <c r="BJ673" s="15" t="s">
        <v>151</v>
      </c>
      <c r="BK673" s="197">
        <f>ROUND(I673*H673,3)</f>
        <v>0</v>
      </c>
      <c r="BL673" s="15" t="s">
        <v>240</v>
      </c>
      <c r="BM673" s="195" t="s">
        <v>2087</v>
      </c>
    </row>
    <row r="674" s="12" customFormat="1" ht="25.92" customHeight="1">
      <c r="A674" s="12"/>
      <c r="B674" s="171"/>
      <c r="C674" s="12"/>
      <c r="D674" s="172" t="s">
        <v>73</v>
      </c>
      <c r="E674" s="173" t="s">
        <v>2088</v>
      </c>
      <c r="F674" s="173" t="s">
        <v>2089</v>
      </c>
      <c r="G674" s="12"/>
      <c r="H674" s="12"/>
      <c r="I674" s="174"/>
      <c r="J674" s="175">
        <f>BK674</f>
        <v>0</v>
      </c>
      <c r="K674" s="12"/>
      <c r="L674" s="171"/>
      <c r="M674" s="176"/>
      <c r="N674" s="177"/>
      <c r="O674" s="177"/>
      <c r="P674" s="178">
        <f>P675</f>
        <v>0</v>
      </c>
      <c r="Q674" s="177"/>
      <c r="R674" s="178">
        <f>R675</f>
        <v>0</v>
      </c>
      <c r="S674" s="177"/>
      <c r="T674" s="179">
        <f>T675</f>
        <v>0</v>
      </c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R674" s="172" t="s">
        <v>179</v>
      </c>
      <c r="AT674" s="180" t="s">
        <v>73</v>
      </c>
      <c r="AU674" s="180" t="s">
        <v>74</v>
      </c>
      <c r="AY674" s="172" t="s">
        <v>173</v>
      </c>
      <c r="BK674" s="181">
        <f>BK675</f>
        <v>0</v>
      </c>
    </row>
    <row r="675" s="2" customFormat="1" ht="37.8" customHeight="1">
      <c r="A675" s="34"/>
      <c r="B675" s="148"/>
      <c r="C675" s="184" t="s">
        <v>2090</v>
      </c>
      <c r="D675" s="184" t="s">
        <v>175</v>
      </c>
      <c r="E675" s="185" t="s">
        <v>2091</v>
      </c>
      <c r="F675" s="186" t="s">
        <v>2092</v>
      </c>
      <c r="G675" s="187" t="s">
        <v>2093</v>
      </c>
      <c r="H675" s="188">
        <v>24</v>
      </c>
      <c r="I675" s="189"/>
      <c r="J675" s="188">
        <f>ROUND(I675*H675,3)</f>
        <v>0</v>
      </c>
      <c r="K675" s="190"/>
      <c r="L675" s="35"/>
      <c r="M675" s="208" t="s">
        <v>1</v>
      </c>
      <c r="N675" s="209" t="s">
        <v>40</v>
      </c>
      <c r="O675" s="210"/>
      <c r="P675" s="211">
        <f>O675*H675</f>
        <v>0</v>
      </c>
      <c r="Q675" s="211">
        <v>0</v>
      </c>
      <c r="R675" s="211">
        <f>Q675*H675</f>
        <v>0</v>
      </c>
      <c r="S675" s="211">
        <v>0</v>
      </c>
      <c r="T675" s="212">
        <f>S675*H675</f>
        <v>0</v>
      </c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R675" s="195" t="s">
        <v>2094</v>
      </c>
      <c r="AT675" s="195" t="s">
        <v>175</v>
      </c>
      <c r="AU675" s="195" t="s">
        <v>82</v>
      </c>
      <c r="AY675" s="15" t="s">
        <v>173</v>
      </c>
      <c r="BE675" s="196">
        <f>IF(N675="základná",J675,0)</f>
        <v>0</v>
      </c>
      <c r="BF675" s="196">
        <f>IF(N675="znížená",J675,0)</f>
        <v>0</v>
      </c>
      <c r="BG675" s="196">
        <f>IF(N675="zákl. prenesená",J675,0)</f>
        <v>0</v>
      </c>
      <c r="BH675" s="196">
        <f>IF(N675="zníž. prenesená",J675,0)</f>
        <v>0</v>
      </c>
      <c r="BI675" s="196">
        <f>IF(N675="nulová",J675,0)</f>
        <v>0</v>
      </c>
      <c r="BJ675" s="15" t="s">
        <v>151</v>
      </c>
      <c r="BK675" s="197">
        <f>ROUND(I675*H675,3)</f>
        <v>0</v>
      </c>
      <c r="BL675" s="15" t="s">
        <v>2094</v>
      </c>
      <c r="BM675" s="195" t="s">
        <v>2095</v>
      </c>
    </row>
    <row r="676" s="2" customFormat="1" ht="6.96" customHeight="1">
      <c r="A676" s="34"/>
      <c r="B676" s="56"/>
      <c r="C676" s="57"/>
      <c r="D676" s="57"/>
      <c r="E676" s="57"/>
      <c r="F676" s="57"/>
      <c r="G676" s="57"/>
      <c r="H676" s="57"/>
      <c r="I676" s="57"/>
      <c r="J676" s="57"/>
      <c r="K676" s="57"/>
      <c r="L676" s="35"/>
      <c r="M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</row>
  </sheetData>
  <autoFilter ref="C167:K675"/>
  <mergeCells count="14">
    <mergeCell ref="E7:H7"/>
    <mergeCell ref="E9:H9"/>
    <mergeCell ref="E18:H18"/>
    <mergeCell ref="E27:H27"/>
    <mergeCell ref="E85:H85"/>
    <mergeCell ref="E87:H87"/>
    <mergeCell ref="D142:F142"/>
    <mergeCell ref="D143:F143"/>
    <mergeCell ref="D144:F144"/>
    <mergeCell ref="D145:F145"/>
    <mergeCell ref="D146:F146"/>
    <mergeCell ref="E158:H158"/>
    <mergeCell ref="E160:H16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96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7" t="str">
        <f>'Rekapitulácia stavby'!K6</f>
        <v>Materská škola Viťaz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2096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5" t="str">
        <f>'Rekapitulácia stavby'!AN8</f>
        <v>19. 2. 2020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99</v>
      </c>
      <c r="E30" s="34"/>
      <c r="F30" s="34"/>
      <c r="G30" s="34"/>
      <c r="H30" s="34"/>
      <c r="I30" s="34"/>
      <c r="J30" s="121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2" t="s">
        <v>100</v>
      </c>
      <c r="E31" s="34"/>
      <c r="F31" s="34"/>
      <c r="G31" s="34"/>
      <c r="H31" s="34"/>
      <c r="I31" s="34"/>
      <c r="J31" s="121">
        <f>J107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3" t="s">
        <v>34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4" t="s">
        <v>38</v>
      </c>
      <c r="E35" s="28" t="s">
        <v>39</v>
      </c>
      <c r="F35" s="125">
        <f>ROUND((SUM(BE107:BE114) + SUM(BE134:BE187)),  2)</f>
        <v>0</v>
      </c>
      <c r="G35" s="34"/>
      <c r="H35" s="34"/>
      <c r="I35" s="126">
        <v>0.20000000000000001</v>
      </c>
      <c r="J35" s="125">
        <f>ROUND(((SUM(BE107:BE114) + SUM(BE134:BE187))*I35),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25">
        <f>ROUND((SUM(BF107:BF114) + SUM(BF134:BF187)),  2)</f>
        <v>0</v>
      </c>
      <c r="G36" s="34"/>
      <c r="H36" s="34"/>
      <c r="I36" s="126">
        <v>0.20000000000000001</v>
      </c>
      <c r="J36" s="125">
        <f>ROUND(((SUM(BF107:BF114) + SUM(BF134:BF187))*I36),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25">
        <f>ROUND((SUM(BG107:BG114) + SUM(BG134:BG187)),  2)</f>
        <v>0</v>
      </c>
      <c r="G37" s="34"/>
      <c r="H37" s="34"/>
      <c r="I37" s="126">
        <v>0.20000000000000001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25">
        <f>ROUND((SUM(BH107:BH114) + SUM(BH134:BH187)),  2)</f>
        <v>0</v>
      </c>
      <c r="G38" s="34"/>
      <c r="H38" s="34"/>
      <c r="I38" s="126">
        <v>0.20000000000000001</v>
      </c>
      <c r="J38" s="125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25">
        <f>ROUND((SUM(BI107:BI114) + SUM(BI134:BI187)),  2)</f>
        <v>0</v>
      </c>
      <c r="G39" s="34"/>
      <c r="H39" s="34"/>
      <c r="I39" s="126">
        <v>0</v>
      </c>
      <c r="J39" s="125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27"/>
      <c r="D41" s="128" t="s">
        <v>44</v>
      </c>
      <c r="E41" s="77"/>
      <c r="F41" s="77"/>
      <c r="G41" s="129" t="s">
        <v>45</v>
      </c>
      <c r="H41" s="130" t="s">
        <v>46</v>
      </c>
      <c r="I41" s="77"/>
      <c r="J41" s="131">
        <f>SUM(J32:J39)</f>
        <v>0</v>
      </c>
      <c r="K41" s="132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3" t="s">
        <v>50</v>
      </c>
      <c r="G61" s="54" t="s">
        <v>49</v>
      </c>
      <c r="H61" s="37"/>
      <c r="I61" s="37"/>
      <c r="J61" s="134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3" t="s">
        <v>50</v>
      </c>
      <c r="G76" s="54" t="s">
        <v>49</v>
      </c>
      <c r="H76" s="37"/>
      <c r="I76" s="37"/>
      <c r="J76" s="134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Materská škola Viťaz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 xml:space="preserve">02 - SO 02 Kanalizačná prípojka 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Viťaz </v>
      </c>
      <c r="G89" s="34"/>
      <c r="H89" s="34"/>
      <c r="I89" s="28" t="s">
        <v>20</v>
      </c>
      <c r="J89" s="65" t="str">
        <f>IF(J12="","",J12)</f>
        <v>19. 2. 2020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 xml:space="preserve">Obec Víťaz </v>
      </c>
      <c r="G91" s="34"/>
      <c r="H91" s="34"/>
      <c r="I91" s="28" t="s">
        <v>28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5" t="s">
        <v>102</v>
      </c>
      <c r="D94" s="127"/>
      <c r="E94" s="127"/>
      <c r="F94" s="127"/>
      <c r="G94" s="127"/>
      <c r="H94" s="127"/>
      <c r="I94" s="127"/>
      <c r="J94" s="136" t="s">
        <v>103</v>
      </c>
      <c r="K94" s="12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7" t="s">
        <v>104</v>
      </c>
      <c r="D96" s="34"/>
      <c r="E96" s="34"/>
      <c r="F96" s="34"/>
      <c r="G96" s="34"/>
      <c r="H96" s="34"/>
      <c r="I96" s="34"/>
      <c r="J96" s="92">
        <f>J134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105</v>
      </c>
    </row>
    <row r="97" s="9" customFormat="1" ht="24.96" customHeight="1">
      <c r="A97" s="9"/>
      <c r="B97" s="138"/>
      <c r="C97" s="9"/>
      <c r="D97" s="139" t="s">
        <v>106</v>
      </c>
      <c r="E97" s="140"/>
      <c r="F97" s="140"/>
      <c r="G97" s="140"/>
      <c r="H97" s="140"/>
      <c r="I97" s="140"/>
      <c r="J97" s="141">
        <f>J135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107</v>
      </c>
      <c r="E98" s="144"/>
      <c r="F98" s="144"/>
      <c r="G98" s="144"/>
      <c r="H98" s="144"/>
      <c r="I98" s="144"/>
      <c r="J98" s="145">
        <f>J136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110</v>
      </c>
      <c r="E99" s="144"/>
      <c r="F99" s="144"/>
      <c r="G99" s="144"/>
      <c r="H99" s="144"/>
      <c r="I99" s="144"/>
      <c r="J99" s="145">
        <f>J144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2097</v>
      </c>
      <c r="E100" s="144"/>
      <c r="F100" s="144"/>
      <c r="G100" s="144"/>
      <c r="H100" s="144"/>
      <c r="I100" s="144"/>
      <c r="J100" s="145">
        <f>J147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2"/>
      <c r="C101" s="10"/>
      <c r="D101" s="143" t="s">
        <v>113</v>
      </c>
      <c r="E101" s="144"/>
      <c r="F101" s="144"/>
      <c r="G101" s="144"/>
      <c r="H101" s="144"/>
      <c r="I101" s="144"/>
      <c r="J101" s="145">
        <f>J177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8"/>
      <c r="C102" s="9"/>
      <c r="D102" s="139" t="s">
        <v>114</v>
      </c>
      <c r="E102" s="140"/>
      <c r="F102" s="140"/>
      <c r="G102" s="140"/>
      <c r="H102" s="140"/>
      <c r="I102" s="140"/>
      <c r="J102" s="141">
        <f>J179</f>
        <v>0</v>
      </c>
      <c r="K102" s="9"/>
      <c r="L102" s="13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2"/>
      <c r="C103" s="10"/>
      <c r="D103" s="143" t="s">
        <v>117</v>
      </c>
      <c r="E103" s="144"/>
      <c r="F103" s="144"/>
      <c r="G103" s="144"/>
      <c r="H103" s="144"/>
      <c r="I103" s="144"/>
      <c r="J103" s="145">
        <f>J180</f>
        <v>0</v>
      </c>
      <c r="K103" s="10"/>
      <c r="L103" s="14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2"/>
      <c r="C104" s="10"/>
      <c r="D104" s="143" t="s">
        <v>131</v>
      </c>
      <c r="E104" s="144"/>
      <c r="F104" s="144"/>
      <c r="G104" s="144"/>
      <c r="H104" s="144"/>
      <c r="I104" s="144"/>
      <c r="J104" s="145">
        <f>J183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9.28" customHeight="1">
      <c r="A107" s="34"/>
      <c r="B107" s="35"/>
      <c r="C107" s="137" t="s">
        <v>148</v>
      </c>
      <c r="D107" s="34"/>
      <c r="E107" s="34"/>
      <c r="F107" s="34"/>
      <c r="G107" s="34"/>
      <c r="H107" s="34"/>
      <c r="I107" s="34"/>
      <c r="J107" s="146">
        <f>ROUND(J108 + J109 + J110 + J111 + J112 + J113,2)</f>
        <v>0</v>
      </c>
      <c r="K107" s="34"/>
      <c r="L107" s="51"/>
      <c r="N107" s="147" t="s">
        <v>38</v>
      </c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8" customHeight="1">
      <c r="A108" s="34"/>
      <c r="B108" s="148"/>
      <c r="C108" s="149"/>
      <c r="D108" s="150" t="s">
        <v>149</v>
      </c>
      <c r="E108" s="151"/>
      <c r="F108" s="151"/>
      <c r="G108" s="149"/>
      <c r="H108" s="149"/>
      <c r="I108" s="149"/>
      <c r="J108" s="152">
        <v>0</v>
      </c>
      <c r="K108" s="149"/>
      <c r="L108" s="153"/>
      <c r="M108" s="154"/>
      <c r="N108" s="155" t="s">
        <v>40</v>
      </c>
      <c r="O108" s="154"/>
      <c r="P108" s="154"/>
      <c r="Q108" s="154"/>
      <c r="R108" s="154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6" t="s">
        <v>150</v>
      </c>
      <c r="AZ108" s="154"/>
      <c r="BA108" s="154"/>
      <c r="BB108" s="154"/>
      <c r="BC108" s="154"/>
      <c r="BD108" s="154"/>
      <c r="BE108" s="157">
        <f>IF(N108="základná",J108,0)</f>
        <v>0</v>
      </c>
      <c r="BF108" s="157">
        <f>IF(N108="znížená",J108,0)</f>
        <v>0</v>
      </c>
      <c r="BG108" s="157">
        <f>IF(N108="zákl. prenesená",J108,0)</f>
        <v>0</v>
      </c>
      <c r="BH108" s="157">
        <f>IF(N108="zníž. prenesená",J108,0)</f>
        <v>0</v>
      </c>
      <c r="BI108" s="157">
        <f>IF(N108="nulová",J108,0)</f>
        <v>0</v>
      </c>
      <c r="BJ108" s="156" t="s">
        <v>151</v>
      </c>
      <c r="BK108" s="154"/>
      <c r="BL108" s="154"/>
      <c r="BM108" s="154"/>
    </row>
    <row r="109" s="2" customFormat="1" ht="18" customHeight="1">
      <c r="A109" s="34"/>
      <c r="B109" s="148"/>
      <c r="C109" s="149"/>
      <c r="D109" s="150" t="s">
        <v>152</v>
      </c>
      <c r="E109" s="151"/>
      <c r="F109" s="151"/>
      <c r="G109" s="149"/>
      <c r="H109" s="149"/>
      <c r="I109" s="149"/>
      <c r="J109" s="152">
        <v>0</v>
      </c>
      <c r="K109" s="149"/>
      <c r="L109" s="153"/>
      <c r="M109" s="154"/>
      <c r="N109" s="155" t="s">
        <v>40</v>
      </c>
      <c r="O109" s="154"/>
      <c r="P109" s="154"/>
      <c r="Q109" s="154"/>
      <c r="R109" s="154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6" t="s">
        <v>150</v>
      </c>
      <c r="AZ109" s="154"/>
      <c r="BA109" s="154"/>
      <c r="BB109" s="154"/>
      <c r="BC109" s="154"/>
      <c r="BD109" s="154"/>
      <c r="BE109" s="157">
        <f>IF(N109="základná",J109,0)</f>
        <v>0</v>
      </c>
      <c r="BF109" s="157">
        <f>IF(N109="znížená",J109,0)</f>
        <v>0</v>
      </c>
      <c r="BG109" s="157">
        <f>IF(N109="zákl. prenesená",J109,0)</f>
        <v>0</v>
      </c>
      <c r="BH109" s="157">
        <f>IF(N109="zníž. prenesená",J109,0)</f>
        <v>0</v>
      </c>
      <c r="BI109" s="157">
        <f>IF(N109="nulová",J109,0)</f>
        <v>0</v>
      </c>
      <c r="BJ109" s="156" t="s">
        <v>151</v>
      </c>
      <c r="BK109" s="154"/>
      <c r="BL109" s="154"/>
      <c r="BM109" s="154"/>
    </row>
    <row r="110" s="2" customFormat="1" ht="18" customHeight="1">
      <c r="A110" s="34"/>
      <c r="B110" s="148"/>
      <c r="C110" s="149"/>
      <c r="D110" s="150" t="s">
        <v>153</v>
      </c>
      <c r="E110" s="151"/>
      <c r="F110" s="151"/>
      <c r="G110" s="149"/>
      <c r="H110" s="149"/>
      <c r="I110" s="149"/>
      <c r="J110" s="152">
        <v>0</v>
      </c>
      <c r="K110" s="149"/>
      <c r="L110" s="153"/>
      <c r="M110" s="154"/>
      <c r="N110" s="155" t="s">
        <v>40</v>
      </c>
      <c r="O110" s="154"/>
      <c r="P110" s="154"/>
      <c r="Q110" s="154"/>
      <c r="R110" s="154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6" t="s">
        <v>150</v>
      </c>
      <c r="AZ110" s="154"/>
      <c r="BA110" s="154"/>
      <c r="BB110" s="154"/>
      <c r="BC110" s="154"/>
      <c r="BD110" s="154"/>
      <c r="BE110" s="157">
        <f>IF(N110="základná",J110,0)</f>
        <v>0</v>
      </c>
      <c r="BF110" s="157">
        <f>IF(N110="znížená",J110,0)</f>
        <v>0</v>
      </c>
      <c r="BG110" s="157">
        <f>IF(N110="zákl. prenesená",J110,0)</f>
        <v>0</v>
      </c>
      <c r="BH110" s="157">
        <f>IF(N110="zníž. prenesená",J110,0)</f>
        <v>0</v>
      </c>
      <c r="BI110" s="157">
        <f>IF(N110="nulová",J110,0)</f>
        <v>0</v>
      </c>
      <c r="BJ110" s="156" t="s">
        <v>151</v>
      </c>
      <c r="BK110" s="154"/>
      <c r="BL110" s="154"/>
      <c r="BM110" s="154"/>
    </row>
    <row r="111" s="2" customFormat="1" ht="18" customHeight="1">
      <c r="A111" s="34"/>
      <c r="B111" s="148"/>
      <c r="C111" s="149"/>
      <c r="D111" s="150" t="s">
        <v>154</v>
      </c>
      <c r="E111" s="151"/>
      <c r="F111" s="151"/>
      <c r="G111" s="149"/>
      <c r="H111" s="149"/>
      <c r="I111" s="149"/>
      <c r="J111" s="152">
        <v>0</v>
      </c>
      <c r="K111" s="149"/>
      <c r="L111" s="153"/>
      <c r="M111" s="154"/>
      <c r="N111" s="155" t="s">
        <v>40</v>
      </c>
      <c r="O111" s="154"/>
      <c r="P111" s="154"/>
      <c r="Q111" s="154"/>
      <c r="R111" s="154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6" t="s">
        <v>150</v>
      </c>
      <c r="AZ111" s="154"/>
      <c r="BA111" s="154"/>
      <c r="BB111" s="154"/>
      <c r="BC111" s="154"/>
      <c r="BD111" s="154"/>
      <c r="BE111" s="157">
        <f>IF(N111="základná",J111,0)</f>
        <v>0</v>
      </c>
      <c r="BF111" s="157">
        <f>IF(N111="znížená",J111,0)</f>
        <v>0</v>
      </c>
      <c r="BG111" s="157">
        <f>IF(N111="zákl. prenesená",J111,0)</f>
        <v>0</v>
      </c>
      <c r="BH111" s="157">
        <f>IF(N111="zníž. prenesená",J111,0)</f>
        <v>0</v>
      </c>
      <c r="BI111" s="157">
        <f>IF(N111="nulová",J111,0)</f>
        <v>0</v>
      </c>
      <c r="BJ111" s="156" t="s">
        <v>151</v>
      </c>
      <c r="BK111" s="154"/>
      <c r="BL111" s="154"/>
      <c r="BM111" s="154"/>
    </row>
    <row r="112" s="2" customFormat="1" ht="18" customHeight="1">
      <c r="A112" s="34"/>
      <c r="B112" s="148"/>
      <c r="C112" s="149"/>
      <c r="D112" s="150" t="s">
        <v>155</v>
      </c>
      <c r="E112" s="151"/>
      <c r="F112" s="151"/>
      <c r="G112" s="149"/>
      <c r="H112" s="149"/>
      <c r="I112" s="149"/>
      <c r="J112" s="152">
        <v>0</v>
      </c>
      <c r="K112" s="149"/>
      <c r="L112" s="153"/>
      <c r="M112" s="154"/>
      <c r="N112" s="155" t="s">
        <v>40</v>
      </c>
      <c r="O112" s="154"/>
      <c r="P112" s="154"/>
      <c r="Q112" s="154"/>
      <c r="R112" s="154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6" t="s">
        <v>150</v>
      </c>
      <c r="AZ112" s="154"/>
      <c r="BA112" s="154"/>
      <c r="BB112" s="154"/>
      <c r="BC112" s="154"/>
      <c r="BD112" s="154"/>
      <c r="BE112" s="157">
        <f>IF(N112="základná",J112,0)</f>
        <v>0</v>
      </c>
      <c r="BF112" s="157">
        <f>IF(N112="znížená",J112,0)</f>
        <v>0</v>
      </c>
      <c r="BG112" s="157">
        <f>IF(N112="zákl. prenesená",J112,0)</f>
        <v>0</v>
      </c>
      <c r="BH112" s="157">
        <f>IF(N112="zníž. prenesená",J112,0)</f>
        <v>0</v>
      </c>
      <c r="BI112" s="157">
        <f>IF(N112="nulová",J112,0)</f>
        <v>0</v>
      </c>
      <c r="BJ112" s="156" t="s">
        <v>151</v>
      </c>
      <c r="BK112" s="154"/>
      <c r="BL112" s="154"/>
      <c r="BM112" s="154"/>
    </row>
    <row r="113" s="2" customFormat="1" ht="18" customHeight="1">
      <c r="A113" s="34"/>
      <c r="B113" s="148"/>
      <c r="C113" s="149"/>
      <c r="D113" s="151" t="s">
        <v>156</v>
      </c>
      <c r="E113" s="149"/>
      <c r="F113" s="149"/>
      <c r="G113" s="149"/>
      <c r="H113" s="149"/>
      <c r="I113" s="149"/>
      <c r="J113" s="152">
        <f>ROUND(J30*T113,2)</f>
        <v>0</v>
      </c>
      <c r="K113" s="149"/>
      <c r="L113" s="153"/>
      <c r="M113" s="154"/>
      <c r="N113" s="155" t="s">
        <v>40</v>
      </c>
      <c r="O113" s="154"/>
      <c r="P113" s="154"/>
      <c r="Q113" s="154"/>
      <c r="R113" s="154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6" t="s">
        <v>157</v>
      </c>
      <c r="AZ113" s="154"/>
      <c r="BA113" s="154"/>
      <c r="BB113" s="154"/>
      <c r="BC113" s="154"/>
      <c r="BD113" s="154"/>
      <c r="BE113" s="157">
        <f>IF(N113="základná",J113,0)</f>
        <v>0</v>
      </c>
      <c r="BF113" s="157">
        <f>IF(N113="znížená",J113,0)</f>
        <v>0</v>
      </c>
      <c r="BG113" s="157">
        <f>IF(N113="zákl. prenesená",J113,0)</f>
        <v>0</v>
      </c>
      <c r="BH113" s="157">
        <f>IF(N113="zníž. prenesená",J113,0)</f>
        <v>0</v>
      </c>
      <c r="BI113" s="157">
        <f>IF(N113="nulová",J113,0)</f>
        <v>0</v>
      </c>
      <c r="BJ113" s="156" t="s">
        <v>151</v>
      </c>
      <c r="BK113" s="154"/>
      <c r="BL113" s="154"/>
      <c r="BM113" s="154"/>
    </row>
    <row r="114" s="2" customForma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9.28" customHeight="1">
      <c r="A115" s="34"/>
      <c r="B115" s="35"/>
      <c r="C115" s="158" t="s">
        <v>158</v>
      </c>
      <c r="D115" s="127"/>
      <c r="E115" s="127"/>
      <c r="F115" s="127"/>
      <c r="G115" s="127"/>
      <c r="H115" s="127"/>
      <c r="I115" s="127"/>
      <c r="J115" s="159">
        <f>ROUND(J96+J107,2)</f>
        <v>0</v>
      </c>
      <c r="K115" s="12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20" s="2" customFormat="1" ht="6.96" customHeight="1">
      <c r="A120" s="34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4.96" customHeight="1">
      <c r="A121" s="34"/>
      <c r="B121" s="35"/>
      <c r="C121" s="19" t="s">
        <v>159</v>
      </c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14</v>
      </c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117" t="str">
        <f>E7</f>
        <v>Materská škola Viťaz</v>
      </c>
      <c r="F124" s="28"/>
      <c r="G124" s="28"/>
      <c r="H124" s="28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97</v>
      </c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3" t="str">
        <f>E9</f>
        <v xml:space="preserve">02 - SO 02 Kanalizačná prípojka </v>
      </c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18</v>
      </c>
      <c r="D128" s="34"/>
      <c r="E128" s="34"/>
      <c r="F128" s="23" t="str">
        <f>F12</f>
        <v xml:space="preserve">Viťaz </v>
      </c>
      <c r="G128" s="34"/>
      <c r="H128" s="34"/>
      <c r="I128" s="28" t="s">
        <v>20</v>
      </c>
      <c r="J128" s="65" t="str">
        <f>IF(J12="","",J12)</f>
        <v>19. 2. 2020</v>
      </c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22</v>
      </c>
      <c r="D130" s="34"/>
      <c r="E130" s="34"/>
      <c r="F130" s="23" t="str">
        <f>E15</f>
        <v xml:space="preserve">Obec Víťaz </v>
      </c>
      <c r="G130" s="34"/>
      <c r="H130" s="34"/>
      <c r="I130" s="28" t="s">
        <v>28</v>
      </c>
      <c r="J130" s="32" t="str">
        <f>E21</f>
        <v xml:space="preserve"> </v>
      </c>
      <c r="K130" s="34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26</v>
      </c>
      <c r="D131" s="34"/>
      <c r="E131" s="34"/>
      <c r="F131" s="23" t="str">
        <f>IF(E18="","",E18)</f>
        <v>Vyplň údaj</v>
      </c>
      <c r="G131" s="34"/>
      <c r="H131" s="34"/>
      <c r="I131" s="28" t="s">
        <v>31</v>
      </c>
      <c r="J131" s="32" t="str">
        <f>E24</f>
        <v xml:space="preserve"> </v>
      </c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0"/>
      <c r="B133" s="161"/>
      <c r="C133" s="162" t="s">
        <v>160</v>
      </c>
      <c r="D133" s="163" t="s">
        <v>59</v>
      </c>
      <c r="E133" s="163" t="s">
        <v>55</v>
      </c>
      <c r="F133" s="163" t="s">
        <v>56</v>
      </c>
      <c r="G133" s="163" t="s">
        <v>161</v>
      </c>
      <c r="H133" s="163" t="s">
        <v>162</v>
      </c>
      <c r="I133" s="163" t="s">
        <v>163</v>
      </c>
      <c r="J133" s="164" t="s">
        <v>103</v>
      </c>
      <c r="K133" s="165" t="s">
        <v>164</v>
      </c>
      <c r="L133" s="166"/>
      <c r="M133" s="82" t="s">
        <v>1</v>
      </c>
      <c r="N133" s="83" t="s">
        <v>38</v>
      </c>
      <c r="O133" s="83" t="s">
        <v>165</v>
      </c>
      <c r="P133" s="83" t="s">
        <v>166</v>
      </c>
      <c r="Q133" s="83" t="s">
        <v>167</v>
      </c>
      <c r="R133" s="83" t="s">
        <v>168</v>
      </c>
      <c r="S133" s="83" t="s">
        <v>169</v>
      </c>
      <c r="T133" s="84" t="s">
        <v>170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="2" customFormat="1" ht="22.8" customHeight="1">
      <c r="A134" s="34"/>
      <c r="B134" s="35"/>
      <c r="C134" s="89" t="s">
        <v>99</v>
      </c>
      <c r="D134" s="34"/>
      <c r="E134" s="34"/>
      <c r="F134" s="34"/>
      <c r="G134" s="34"/>
      <c r="H134" s="34"/>
      <c r="I134" s="34"/>
      <c r="J134" s="167">
        <f>BK134</f>
        <v>0</v>
      </c>
      <c r="K134" s="34"/>
      <c r="L134" s="35"/>
      <c r="M134" s="85"/>
      <c r="N134" s="69"/>
      <c r="O134" s="86"/>
      <c r="P134" s="168">
        <f>P135+P179</f>
        <v>0</v>
      </c>
      <c r="Q134" s="86"/>
      <c r="R134" s="168">
        <f>R135+R179</f>
        <v>8.4971099999999993</v>
      </c>
      <c r="S134" s="86"/>
      <c r="T134" s="169">
        <f>T135+T179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73</v>
      </c>
      <c r="AU134" s="15" t="s">
        <v>105</v>
      </c>
      <c r="BK134" s="170">
        <f>BK135+BK179</f>
        <v>0</v>
      </c>
    </row>
    <row r="135" s="12" customFormat="1" ht="25.92" customHeight="1">
      <c r="A135" s="12"/>
      <c r="B135" s="171"/>
      <c r="C135" s="12"/>
      <c r="D135" s="172" t="s">
        <v>73</v>
      </c>
      <c r="E135" s="173" t="s">
        <v>171</v>
      </c>
      <c r="F135" s="173" t="s">
        <v>172</v>
      </c>
      <c r="G135" s="12"/>
      <c r="H135" s="12"/>
      <c r="I135" s="174"/>
      <c r="J135" s="175">
        <f>BK135</f>
        <v>0</v>
      </c>
      <c r="K135" s="12"/>
      <c r="L135" s="171"/>
      <c r="M135" s="176"/>
      <c r="N135" s="177"/>
      <c r="O135" s="177"/>
      <c r="P135" s="178">
        <f>P136+P144+P147+P177</f>
        <v>0</v>
      </c>
      <c r="Q135" s="177"/>
      <c r="R135" s="178">
        <f>R136+R144+R147+R177</f>
        <v>8.4971099999999993</v>
      </c>
      <c r="S135" s="177"/>
      <c r="T135" s="179">
        <f>T136+T144+T147+T177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82</v>
      </c>
      <c r="AT135" s="180" t="s">
        <v>73</v>
      </c>
      <c r="AU135" s="180" t="s">
        <v>74</v>
      </c>
      <c r="AY135" s="172" t="s">
        <v>173</v>
      </c>
      <c r="BK135" s="181">
        <f>BK136+BK144+BK147+BK177</f>
        <v>0</v>
      </c>
    </row>
    <row r="136" s="12" customFormat="1" ht="22.8" customHeight="1">
      <c r="A136" s="12"/>
      <c r="B136" s="171"/>
      <c r="C136" s="12"/>
      <c r="D136" s="172" t="s">
        <v>73</v>
      </c>
      <c r="E136" s="182" t="s">
        <v>82</v>
      </c>
      <c r="F136" s="182" t="s">
        <v>174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SUM(P137:P143)</f>
        <v>0</v>
      </c>
      <c r="Q136" s="177"/>
      <c r="R136" s="178">
        <f>SUM(R137:R143)</f>
        <v>0</v>
      </c>
      <c r="S136" s="177"/>
      <c r="T136" s="179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82</v>
      </c>
      <c r="AT136" s="180" t="s">
        <v>73</v>
      </c>
      <c r="AU136" s="180" t="s">
        <v>82</v>
      </c>
      <c r="AY136" s="172" t="s">
        <v>173</v>
      </c>
      <c r="BK136" s="181">
        <f>SUM(BK137:BK143)</f>
        <v>0</v>
      </c>
    </row>
    <row r="137" s="2" customFormat="1" ht="14.4" customHeight="1">
      <c r="A137" s="34"/>
      <c r="B137" s="148"/>
      <c r="C137" s="184" t="s">
        <v>82</v>
      </c>
      <c r="D137" s="184" t="s">
        <v>175</v>
      </c>
      <c r="E137" s="185" t="s">
        <v>2098</v>
      </c>
      <c r="F137" s="186" t="s">
        <v>2099</v>
      </c>
      <c r="G137" s="187" t="s">
        <v>178</v>
      </c>
      <c r="H137" s="188">
        <v>30</v>
      </c>
      <c r="I137" s="189"/>
      <c r="J137" s="188">
        <f>ROUND(I137*H137,3)</f>
        <v>0</v>
      </c>
      <c r="K137" s="190"/>
      <c r="L137" s="35"/>
      <c r="M137" s="191" t="s">
        <v>1</v>
      </c>
      <c r="N137" s="192" t="s">
        <v>40</v>
      </c>
      <c r="O137" s="73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5" t="s">
        <v>179</v>
      </c>
      <c r="AT137" s="195" t="s">
        <v>175</v>
      </c>
      <c r="AU137" s="195" t="s">
        <v>151</v>
      </c>
      <c r="AY137" s="15" t="s">
        <v>173</v>
      </c>
      <c r="BE137" s="196">
        <f>IF(N137="základná",J137,0)</f>
        <v>0</v>
      </c>
      <c r="BF137" s="196">
        <f>IF(N137="znížená",J137,0)</f>
        <v>0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151</v>
      </c>
      <c r="BK137" s="197">
        <f>ROUND(I137*H137,3)</f>
        <v>0</v>
      </c>
      <c r="BL137" s="15" t="s">
        <v>179</v>
      </c>
      <c r="BM137" s="195" t="s">
        <v>82</v>
      </c>
    </row>
    <row r="138" s="2" customFormat="1" ht="24.15" customHeight="1">
      <c r="A138" s="34"/>
      <c r="B138" s="148"/>
      <c r="C138" s="184" t="s">
        <v>151</v>
      </c>
      <c r="D138" s="184" t="s">
        <v>175</v>
      </c>
      <c r="E138" s="185" t="s">
        <v>2100</v>
      </c>
      <c r="F138" s="186" t="s">
        <v>2101</v>
      </c>
      <c r="G138" s="187" t="s">
        <v>178</v>
      </c>
      <c r="H138" s="188">
        <v>30</v>
      </c>
      <c r="I138" s="189"/>
      <c r="J138" s="188">
        <f>ROUND(I138*H138,3)</f>
        <v>0</v>
      </c>
      <c r="K138" s="190"/>
      <c r="L138" s="35"/>
      <c r="M138" s="191" t="s">
        <v>1</v>
      </c>
      <c r="N138" s="192" t="s">
        <v>40</v>
      </c>
      <c r="O138" s="73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179</v>
      </c>
      <c r="AT138" s="195" t="s">
        <v>175</v>
      </c>
      <c r="AU138" s="195" t="s">
        <v>151</v>
      </c>
      <c r="AY138" s="15" t="s">
        <v>173</v>
      </c>
      <c r="BE138" s="196">
        <f>IF(N138="základná",J138,0)</f>
        <v>0</v>
      </c>
      <c r="BF138" s="196">
        <f>IF(N138="znížená",J138,0)</f>
        <v>0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151</v>
      </c>
      <c r="BK138" s="197">
        <f>ROUND(I138*H138,3)</f>
        <v>0</v>
      </c>
      <c r="BL138" s="15" t="s">
        <v>179</v>
      </c>
      <c r="BM138" s="195" t="s">
        <v>151</v>
      </c>
    </row>
    <row r="139" s="2" customFormat="1" ht="24.15" customHeight="1">
      <c r="A139" s="34"/>
      <c r="B139" s="148"/>
      <c r="C139" s="184" t="s">
        <v>184</v>
      </c>
      <c r="D139" s="184" t="s">
        <v>175</v>
      </c>
      <c r="E139" s="185" t="s">
        <v>2102</v>
      </c>
      <c r="F139" s="186" t="s">
        <v>2103</v>
      </c>
      <c r="G139" s="187" t="s">
        <v>178</v>
      </c>
      <c r="H139" s="188">
        <v>330</v>
      </c>
      <c r="I139" s="189"/>
      <c r="J139" s="188">
        <f>ROUND(I139*H139,3)</f>
        <v>0</v>
      </c>
      <c r="K139" s="190"/>
      <c r="L139" s="35"/>
      <c r="M139" s="191" t="s">
        <v>1</v>
      </c>
      <c r="N139" s="192" t="s">
        <v>40</v>
      </c>
      <c r="O139" s="73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5" t="s">
        <v>179</v>
      </c>
      <c r="AT139" s="195" t="s">
        <v>175</v>
      </c>
      <c r="AU139" s="195" t="s">
        <v>151</v>
      </c>
      <c r="AY139" s="15" t="s">
        <v>173</v>
      </c>
      <c r="BE139" s="196">
        <f>IF(N139="základná",J139,0)</f>
        <v>0</v>
      </c>
      <c r="BF139" s="196">
        <f>IF(N139="znížená",J139,0)</f>
        <v>0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151</v>
      </c>
      <c r="BK139" s="197">
        <f>ROUND(I139*H139,3)</f>
        <v>0</v>
      </c>
      <c r="BL139" s="15" t="s">
        <v>179</v>
      </c>
      <c r="BM139" s="195" t="s">
        <v>2104</v>
      </c>
    </row>
    <row r="140" s="2" customFormat="1" ht="37.8" customHeight="1">
      <c r="A140" s="34"/>
      <c r="B140" s="148"/>
      <c r="C140" s="184" t="s">
        <v>179</v>
      </c>
      <c r="D140" s="184" t="s">
        <v>175</v>
      </c>
      <c r="E140" s="185" t="s">
        <v>2105</v>
      </c>
      <c r="F140" s="186" t="s">
        <v>2106</v>
      </c>
      <c r="G140" s="187" t="s">
        <v>178</v>
      </c>
      <c r="H140" s="188">
        <v>330</v>
      </c>
      <c r="I140" s="189"/>
      <c r="J140" s="188">
        <f>ROUND(I140*H140,3)</f>
        <v>0</v>
      </c>
      <c r="K140" s="190"/>
      <c r="L140" s="35"/>
      <c r="M140" s="191" t="s">
        <v>1</v>
      </c>
      <c r="N140" s="192" t="s">
        <v>40</v>
      </c>
      <c r="O140" s="73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5" t="s">
        <v>179</v>
      </c>
      <c r="AT140" s="195" t="s">
        <v>175</v>
      </c>
      <c r="AU140" s="195" t="s">
        <v>151</v>
      </c>
      <c r="AY140" s="15" t="s">
        <v>173</v>
      </c>
      <c r="BE140" s="196">
        <f>IF(N140="základná",J140,0)</f>
        <v>0</v>
      </c>
      <c r="BF140" s="196">
        <f>IF(N140="znížená",J140,0)</f>
        <v>0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151</v>
      </c>
      <c r="BK140" s="197">
        <f>ROUND(I140*H140,3)</f>
        <v>0</v>
      </c>
      <c r="BL140" s="15" t="s">
        <v>179</v>
      </c>
      <c r="BM140" s="195" t="s">
        <v>2107</v>
      </c>
    </row>
    <row r="141" s="2" customFormat="1" ht="24.15" customHeight="1">
      <c r="A141" s="34"/>
      <c r="B141" s="148"/>
      <c r="C141" s="184" t="s">
        <v>192</v>
      </c>
      <c r="D141" s="184" t="s">
        <v>175</v>
      </c>
      <c r="E141" s="185" t="s">
        <v>2108</v>
      </c>
      <c r="F141" s="186" t="s">
        <v>2109</v>
      </c>
      <c r="G141" s="187" t="s">
        <v>178</v>
      </c>
      <c r="H141" s="188">
        <v>242</v>
      </c>
      <c r="I141" s="189"/>
      <c r="J141" s="188">
        <f>ROUND(I141*H141,3)</f>
        <v>0</v>
      </c>
      <c r="K141" s="190"/>
      <c r="L141" s="35"/>
      <c r="M141" s="191" t="s">
        <v>1</v>
      </c>
      <c r="N141" s="192" t="s">
        <v>40</v>
      </c>
      <c r="O141" s="73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5" t="s">
        <v>179</v>
      </c>
      <c r="AT141" s="195" t="s">
        <v>175</v>
      </c>
      <c r="AU141" s="195" t="s">
        <v>151</v>
      </c>
      <c r="AY141" s="15" t="s">
        <v>173</v>
      </c>
      <c r="BE141" s="196">
        <f>IF(N141="základná",J141,0)</f>
        <v>0</v>
      </c>
      <c r="BF141" s="196">
        <f>IF(N141="znížená",J141,0)</f>
        <v>0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151</v>
      </c>
      <c r="BK141" s="197">
        <f>ROUND(I141*H141,3)</f>
        <v>0</v>
      </c>
      <c r="BL141" s="15" t="s">
        <v>179</v>
      </c>
      <c r="BM141" s="195" t="s">
        <v>215</v>
      </c>
    </row>
    <row r="142" s="2" customFormat="1" ht="24.15" customHeight="1">
      <c r="A142" s="34"/>
      <c r="B142" s="148"/>
      <c r="C142" s="184" t="s">
        <v>196</v>
      </c>
      <c r="D142" s="184" t="s">
        <v>175</v>
      </c>
      <c r="E142" s="185" t="s">
        <v>2110</v>
      </c>
      <c r="F142" s="186" t="s">
        <v>2111</v>
      </c>
      <c r="G142" s="187" t="s">
        <v>178</v>
      </c>
      <c r="H142" s="188">
        <v>66</v>
      </c>
      <c r="I142" s="189"/>
      <c r="J142" s="188">
        <f>ROUND(I142*H142,3)</f>
        <v>0</v>
      </c>
      <c r="K142" s="190"/>
      <c r="L142" s="35"/>
      <c r="M142" s="191" t="s">
        <v>1</v>
      </c>
      <c r="N142" s="192" t="s">
        <v>40</v>
      </c>
      <c r="O142" s="73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5" t="s">
        <v>179</v>
      </c>
      <c r="AT142" s="195" t="s">
        <v>175</v>
      </c>
      <c r="AU142" s="195" t="s">
        <v>151</v>
      </c>
      <c r="AY142" s="15" t="s">
        <v>173</v>
      </c>
      <c r="BE142" s="196">
        <f>IF(N142="základná",J142,0)</f>
        <v>0</v>
      </c>
      <c r="BF142" s="196">
        <f>IF(N142="znížená",J142,0)</f>
        <v>0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5" t="s">
        <v>151</v>
      </c>
      <c r="BK142" s="197">
        <f>ROUND(I142*H142,3)</f>
        <v>0</v>
      </c>
      <c r="BL142" s="15" t="s">
        <v>179</v>
      </c>
      <c r="BM142" s="195" t="s">
        <v>219</v>
      </c>
    </row>
    <row r="143" s="2" customFormat="1" ht="14.4" customHeight="1">
      <c r="A143" s="34"/>
      <c r="B143" s="148"/>
      <c r="C143" s="198" t="s">
        <v>203</v>
      </c>
      <c r="D143" s="198" t="s">
        <v>197</v>
      </c>
      <c r="E143" s="199" t="s">
        <v>2112</v>
      </c>
      <c r="F143" s="200" t="s">
        <v>2113</v>
      </c>
      <c r="G143" s="201" t="s">
        <v>178</v>
      </c>
      <c r="H143" s="202">
        <v>66</v>
      </c>
      <c r="I143" s="203"/>
      <c r="J143" s="202">
        <f>ROUND(I143*H143,3)</f>
        <v>0</v>
      </c>
      <c r="K143" s="204"/>
      <c r="L143" s="205"/>
      <c r="M143" s="206" t="s">
        <v>1</v>
      </c>
      <c r="N143" s="207" t="s">
        <v>40</v>
      </c>
      <c r="O143" s="73"/>
      <c r="P143" s="193">
        <f>O143*H143</f>
        <v>0</v>
      </c>
      <c r="Q143" s="193">
        <v>0</v>
      </c>
      <c r="R143" s="193">
        <f>Q143*H143</f>
        <v>0</v>
      </c>
      <c r="S143" s="193">
        <v>0</v>
      </c>
      <c r="T143" s="19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5" t="s">
        <v>201</v>
      </c>
      <c r="AT143" s="195" t="s">
        <v>197</v>
      </c>
      <c r="AU143" s="195" t="s">
        <v>151</v>
      </c>
      <c r="AY143" s="15" t="s">
        <v>173</v>
      </c>
      <c r="BE143" s="196">
        <f>IF(N143="základná",J143,0)</f>
        <v>0</v>
      </c>
      <c r="BF143" s="196">
        <f>IF(N143="znížená",J143,0)</f>
        <v>0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151</v>
      </c>
      <c r="BK143" s="197">
        <f>ROUND(I143*H143,3)</f>
        <v>0</v>
      </c>
      <c r="BL143" s="15" t="s">
        <v>179</v>
      </c>
      <c r="BM143" s="195" t="s">
        <v>224</v>
      </c>
    </row>
    <row r="144" s="12" customFormat="1" ht="22.8" customHeight="1">
      <c r="A144" s="12"/>
      <c r="B144" s="171"/>
      <c r="C144" s="12"/>
      <c r="D144" s="172" t="s">
        <v>73</v>
      </c>
      <c r="E144" s="182" t="s">
        <v>179</v>
      </c>
      <c r="F144" s="182" t="s">
        <v>253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SUM(P145:P146)</f>
        <v>0</v>
      </c>
      <c r="Q144" s="177"/>
      <c r="R144" s="178">
        <f>SUM(R145:R146)</f>
        <v>0</v>
      </c>
      <c r="S144" s="177"/>
      <c r="T144" s="179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82</v>
      </c>
      <c r="AT144" s="180" t="s">
        <v>73</v>
      </c>
      <c r="AU144" s="180" t="s">
        <v>82</v>
      </c>
      <c r="AY144" s="172" t="s">
        <v>173</v>
      </c>
      <c r="BK144" s="181">
        <f>SUM(BK145:BK146)</f>
        <v>0</v>
      </c>
    </row>
    <row r="145" s="2" customFormat="1" ht="37.8" customHeight="1">
      <c r="A145" s="34"/>
      <c r="B145" s="148"/>
      <c r="C145" s="184" t="s">
        <v>201</v>
      </c>
      <c r="D145" s="184" t="s">
        <v>175</v>
      </c>
      <c r="E145" s="185" t="s">
        <v>2114</v>
      </c>
      <c r="F145" s="186" t="s">
        <v>2115</v>
      </c>
      <c r="G145" s="187" t="s">
        <v>178</v>
      </c>
      <c r="H145" s="188">
        <v>24</v>
      </c>
      <c r="I145" s="189"/>
      <c r="J145" s="188">
        <f>ROUND(I145*H145,3)</f>
        <v>0</v>
      </c>
      <c r="K145" s="190"/>
      <c r="L145" s="35"/>
      <c r="M145" s="191" t="s">
        <v>1</v>
      </c>
      <c r="N145" s="192" t="s">
        <v>40</v>
      </c>
      <c r="O145" s="73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5" t="s">
        <v>179</v>
      </c>
      <c r="AT145" s="195" t="s">
        <v>175</v>
      </c>
      <c r="AU145" s="195" t="s">
        <v>151</v>
      </c>
      <c r="AY145" s="15" t="s">
        <v>173</v>
      </c>
      <c r="BE145" s="196">
        <f>IF(N145="základná",J145,0)</f>
        <v>0</v>
      </c>
      <c r="BF145" s="196">
        <f>IF(N145="znížená",J145,0)</f>
        <v>0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151</v>
      </c>
      <c r="BK145" s="197">
        <f>ROUND(I145*H145,3)</f>
        <v>0</v>
      </c>
      <c r="BL145" s="15" t="s">
        <v>179</v>
      </c>
      <c r="BM145" s="195" t="s">
        <v>232</v>
      </c>
    </row>
    <row r="146" s="2" customFormat="1" ht="24.15" customHeight="1">
      <c r="A146" s="34"/>
      <c r="B146" s="148"/>
      <c r="C146" s="184" t="s">
        <v>211</v>
      </c>
      <c r="D146" s="184" t="s">
        <v>175</v>
      </c>
      <c r="E146" s="185" t="s">
        <v>2116</v>
      </c>
      <c r="F146" s="186" t="s">
        <v>2117</v>
      </c>
      <c r="G146" s="187" t="s">
        <v>200</v>
      </c>
      <c r="H146" s="188">
        <v>4</v>
      </c>
      <c r="I146" s="189"/>
      <c r="J146" s="188">
        <f>ROUND(I146*H146,3)</f>
        <v>0</v>
      </c>
      <c r="K146" s="190"/>
      <c r="L146" s="35"/>
      <c r="M146" s="191" t="s">
        <v>1</v>
      </c>
      <c r="N146" s="192" t="s">
        <v>40</v>
      </c>
      <c r="O146" s="73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179</v>
      </c>
      <c r="AT146" s="195" t="s">
        <v>175</v>
      </c>
      <c r="AU146" s="195" t="s">
        <v>151</v>
      </c>
      <c r="AY146" s="15" t="s">
        <v>173</v>
      </c>
      <c r="BE146" s="196">
        <f>IF(N146="základná",J146,0)</f>
        <v>0</v>
      </c>
      <c r="BF146" s="196">
        <f>IF(N146="znížená",J146,0)</f>
        <v>0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151</v>
      </c>
      <c r="BK146" s="197">
        <f>ROUND(I146*H146,3)</f>
        <v>0</v>
      </c>
      <c r="BL146" s="15" t="s">
        <v>179</v>
      </c>
      <c r="BM146" s="195" t="s">
        <v>244</v>
      </c>
    </row>
    <row r="147" s="12" customFormat="1" ht="22.8" customHeight="1">
      <c r="A147" s="12"/>
      <c r="B147" s="171"/>
      <c r="C147" s="12"/>
      <c r="D147" s="172" t="s">
        <v>73</v>
      </c>
      <c r="E147" s="182" t="s">
        <v>201</v>
      </c>
      <c r="F147" s="182" t="s">
        <v>2118</v>
      </c>
      <c r="G147" s="12"/>
      <c r="H147" s="12"/>
      <c r="I147" s="174"/>
      <c r="J147" s="183">
        <f>BK147</f>
        <v>0</v>
      </c>
      <c r="K147" s="12"/>
      <c r="L147" s="171"/>
      <c r="M147" s="176"/>
      <c r="N147" s="177"/>
      <c r="O147" s="177"/>
      <c r="P147" s="178">
        <f>SUM(P148:P176)</f>
        <v>0</v>
      </c>
      <c r="Q147" s="177"/>
      <c r="R147" s="178">
        <f>SUM(R148:R176)</f>
        <v>8.4971099999999993</v>
      </c>
      <c r="S147" s="177"/>
      <c r="T147" s="179">
        <f>SUM(T148:T176)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2" t="s">
        <v>82</v>
      </c>
      <c r="AT147" s="180" t="s">
        <v>73</v>
      </c>
      <c r="AU147" s="180" t="s">
        <v>82</v>
      </c>
      <c r="AY147" s="172" t="s">
        <v>173</v>
      </c>
      <c r="BK147" s="181">
        <f>SUM(BK148:BK176)</f>
        <v>0</v>
      </c>
    </row>
    <row r="148" s="2" customFormat="1" ht="24.15" customHeight="1">
      <c r="A148" s="34"/>
      <c r="B148" s="148"/>
      <c r="C148" s="184" t="s">
        <v>215</v>
      </c>
      <c r="D148" s="184" t="s">
        <v>175</v>
      </c>
      <c r="E148" s="185" t="s">
        <v>2119</v>
      </c>
      <c r="F148" s="186" t="s">
        <v>2120</v>
      </c>
      <c r="G148" s="187" t="s">
        <v>314</v>
      </c>
      <c r="H148" s="188">
        <v>144</v>
      </c>
      <c r="I148" s="189"/>
      <c r="J148" s="188">
        <f>ROUND(I148*H148,3)</f>
        <v>0</v>
      </c>
      <c r="K148" s="190"/>
      <c r="L148" s="35"/>
      <c r="M148" s="191" t="s">
        <v>1</v>
      </c>
      <c r="N148" s="192" t="s">
        <v>40</v>
      </c>
      <c r="O148" s="73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5" t="s">
        <v>179</v>
      </c>
      <c r="AT148" s="195" t="s">
        <v>175</v>
      </c>
      <c r="AU148" s="195" t="s">
        <v>151</v>
      </c>
      <c r="AY148" s="15" t="s">
        <v>173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151</v>
      </c>
      <c r="BK148" s="197">
        <f>ROUND(I148*H148,3)</f>
        <v>0</v>
      </c>
      <c r="BL148" s="15" t="s">
        <v>179</v>
      </c>
      <c r="BM148" s="195" t="s">
        <v>7</v>
      </c>
    </row>
    <row r="149" s="2" customFormat="1" ht="14.4" customHeight="1">
      <c r="A149" s="34"/>
      <c r="B149" s="148"/>
      <c r="C149" s="198" t="s">
        <v>219</v>
      </c>
      <c r="D149" s="198" t="s">
        <v>197</v>
      </c>
      <c r="E149" s="199" t="s">
        <v>2121</v>
      </c>
      <c r="F149" s="200" t="s">
        <v>2122</v>
      </c>
      <c r="G149" s="201" t="s">
        <v>314</v>
      </c>
      <c r="H149" s="202">
        <v>144</v>
      </c>
      <c r="I149" s="203"/>
      <c r="J149" s="202">
        <f>ROUND(I149*H149,3)</f>
        <v>0</v>
      </c>
      <c r="K149" s="204"/>
      <c r="L149" s="205"/>
      <c r="M149" s="206" t="s">
        <v>1</v>
      </c>
      <c r="N149" s="207" t="s">
        <v>40</v>
      </c>
      <c r="O149" s="73"/>
      <c r="P149" s="193">
        <f>O149*H149</f>
        <v>0</v>
      </c>
      <c r="Q149" s="193">
        <v>0</v>
      </c>
      <c r="R149" s="193">
        <f>Q149*H149</f>
        <v>0</v>
      </c>
      <c r="S149" s="193">
        <v>0</v>
      </c>
      <c r="T149" s="19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5" t="s">
        <v>201</v>
      </c>
      <c r="AT149" s="195" t="s">
        <v>197</v>
      </c>
      <c r="AU149" s="195" t="s">
        <v>151</v>
      </c>
      <c r="AY149" s="15" t="s">
        <v>173</v>
      </c>
      <c r="BE149" s="196">
        <f>IF(N149="základná",J149,0)</f>
        <v>0</v>
      </c>
      <c r="BF149" s="196">
        <f>IF(N149="znížená",J149,0)</f>
        <v>0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5" t="s">
        <v>151</v>
      </c>
      <c r="BK149" s="197">
        <f>ROUND(I149*H149,3)</f>
        <v>0</v>
      </c>
      <c r="BL149" s="15" t="s">
        <v>179</v>
      </c>
      <c r="BM149" s="195" t="s">
        <v>261</v>
      </c>
    </row>
    <row r="150" s="2" customFormat="1" ht="24.15" customHeight="1">
      <c r="A150" s="34"/>
      <c r="B150" s="148"/>
      <c r="C150" s="184" t="s">
        <v>224</v>
      </c>
      <c r="D150" s="184" t="s">
        <v>175</v>
      </c>
      <c r="E150" s="185" t="s">
        <v>2123</v>
      </c>
      <c r="F150" s="186" t="s">
        <v>2124</v>
      </c>
      <c r="G150" s="187" t="s">
        <v>314</v>
      </c>
      <c r="H150" s="188">
        <v>30</v>
      </c>
      <c r="I150" s="189"/>
      <c r="J150" s="188">
        <f>ROUND(I150*H150,3)</f>
        <v>0</v>
      </c>
      <c r="K150" s="190"/>
      <c r="L150" s="35"/>
      <c r="M150" s="191" t="s">
        <v>1</v>
      </c>
      <c r="N150" s="192" t="s">
        <v>40</v>
      </c>
      <c r="O150" s="73"/>
      <c r="P150" s="193">
        <f>O150*H150</f>
        <v>0</v>
      </c>
      <c r="Q150" s="193">
        <v>0</v>
      </c>
      <c r="R150" s="193">
        <f>Q150*H150</f>
        <v>0</v>
      </c>
      <c r="S150" s="193">
        <v>0</v>
      </c>
      <c r="T150" s="19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5" t="s">
        <v>179</v>
      </c>
      <c r="AT150" s="195" t="s">
        <v>175</v>
      </c>
      <c r="AU150" s="195" t="s">
        <v>151</v>
      </c>
      <c r="AY150" s="15" t="s">
        <v>173</v>
      </c>
      <c r="BE150" s="196">
        <f>IF(N150="základná",J150,0)</f>
        <v>0</v>
      </c>
      <c r="BF150" s="196">
        <f>IF(N150="znížená",J150,0)</f>
        <v>0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5" t="s">
        <v>151</v>
      </c>
      <c r="BK150" s="197">
        <f>ROUND(I150*H150,3)</f>
        <v>0</v>
      </c>
      <c r="BL150" s="15" t="s">
        <v>179</v>
      </c>
      <c r="BM150" s="195" t="s">
        <v>265</v>
      </c>
    </row>
    <row r="151" s="2" customFormat="1" ht="24.15" customHeight="1">
      <c r="A151" s="34"/>
      <c r="B151" s="148"/>
      <c r="C151" s="198" t="s">
        <v>228</v>
      </c>
      <c r="D151" s="198" t="s">
        <v>197</v>
      </c>
      <c r="E151" s="199" t="s">
        <v>2125</v>
      </c>
      <c r="F151" s="200" t="s">
        <v>2126</v>
      </c>
      <c r="G151" s="201" t="s">
        <v>222</v>
      </c>
      <c r="H151" s="202">
        <v>10</v>
      </c>
      <c r="I151" s="203"/>
      <c r="J151" s="202">
        <f>ROUND(I151*H151,3)</f>
        <v>0</v>
      </c>
      <c r="K151" s="204"/>
      <c r="L151" s="205"/>
      <c r="M151" s="206" t="s">
        <v>1</v>
      </c>
      <c r="N151" s="207" t="s">
        <v>40</v>
      </c>
      <c r="O151" s="73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5" t="s">
        <v>201</v>
      </c>
      <c r="AT151" s="195" t="s">
        <v>197</v>
      </c>
      <c r="AU151" s="195" t="s">
        <v>151</v>
      </c>
      <c r="AY151" s="15" t="s">
        <v>173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151</v>
      </c>
      <c r="BK151" s="197">
        <f>ROUND(I151*H151,3)</f>
        <v>0</v>
      </c>
      <c r="BL151" s="15" t="s">
        <v>179</v>
      </c>
      <c r="BM151" s="195" t="s">
        <v>270</v>
      </c>
    </row>
    <row r="152" s="2" customFormat="1" ht="24.15" customHeight="1">
      <c r="A152" s="34"/>
      <c r="B152" s="148"/>
      <c r="C152" s="184" t="s">
        <v>232</v>
      </c>
      <c r="D152" s="184" t="s">
        <v>175</v>
      </c>
      <c r="E152" s="185" t="s">
        <v>2127</v>
      </c>
      <c r="F152" s="186" t="s">
        <v>2128</v>
      </c>
      <c r="G152" s="187" t="s">
        <v>222</v>
      </c>
      <c r="H152" s="188">
        <v>5</v>
      </c>
      <c r="I152" s="189"/>
      <c r="J152" s="188">
        <f>ROUND(I152*H152,3)</f>
        <v>0</v>
      </c>
      <c r="K152" s="190"/>
      <c r="L152" s="35"/>
      <c r="M152" s="191" t="s">
        <v>1</v>
      </c>
      <c r="N152" s="192" t="s">
        <v>40</v>
      </c>
      <c r="O152" s="73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5" t="s">
        <v>179</v>
      </c>
      <c r="AT152" s="195" t="s">
        <v>175</v>
      </c>
      <c r="AU152" s="195" t="s">
        <v>151</v>
      </c>
      <c r="AY152" s="15" t="s">
        <v>173</v>
      </c>
      <c r="BE152" s="196">
        <f>IF(N152="základná",J152,0)</f>
        <v>0</v>
      </c>
      <c r="BF152" s="196">
        <f>IF(N152="znížená",J152,0)</f>
        <v>0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151</v>
      </c>
      <c r="BK152" s="197">
        <f>ROUND(I152*H152,3)</f>
        <v>0</v>
      </c>
      <c r="BL152" s="15" t="s">
        <v>179</v>
      </c>
      <c r="BM152" s="195" t="s">
        <v>274</v>
      </c>
    </row>
    <row r="153" s="2" customFormat="1" ht="24.15" customHeight="1">
      <c r="A153" s="34"/>
      <c r="B153" s="148"/>
      <c r="C153" s="198" t="s">
        <v>236</v>
      </c>
      <c r="D153" s="198" t="s">
        <v>197</v>
      </c>
      <c r="E153" s="199" t="s">
        <v>2129</v>
      </c>
      <c r="F153" s="200" t="s">
        <v>2130</v>
      </c>
      <c r="G153" s="201" t="s">
        <v>222</v>
      </c>
      <c r="H153" s="202">
        <v>4</v>
      </c>
      <c r="I153" s="203"/>
      <c r="J153" s="202">
        <f>ROUND(I153*H153,3)</f>
        <v>0</v>
      </c>
      <c r="K153" s="204"/>
      <c r="L153" s="205"/>
      <c r="M153" s="206" t="s">
        <v>1</v>
      </c>
      <c r="N153" s="207" t="s">
        <v>40</v>
      </c>
      <c r="O153" s="73"/>
      <c r="P153" s="193">
        <f>O153*H153</f>
        <v>0</v>
      </c>
      <c r="Q153" s="193">
        <v>0</v>
      </c>
      <c r="R153" s="193">
        <f>Q153*H153</f>
        <v>0</v>
      </c>
      <c r="S153" s="193">
        <v>0</v>
      </c>
      <c r="T153" s="19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5" t="s">
        <v>201</v>
      </c>
      <c r="AT153" s="195" t="s">
        <v>197</v>
      </c>
      <c r="AU153" s="195" t="s">
        <v>151</v>
      </c>
      <c r="AY153" s="15" t="s">
        <v>173</v>
      </c>
      <c r="BE153" s="196">
        <f>IF(N153="základná",J153,0)</f>
        <v>0</v>
      </c>
      <c r="BF153" s="196">
        <f>IF(N153="znížená",J153,0)</f>
        <v>0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151</v>
      </c>
      <c r="BK153" s="197">
        <f>ROUND(I153*H153,3)</f>
        <v>0</v>
      </c>
      <c r="BL153" s="15" t="s">
        <v>179</v>
      </c>
      <c r="BM153" s="195" t="s">
        <v>282</v>
      </c>
    </row>
    <row r="154" s="2" customFormat="1" ht="14.4" customHeight="1">
      <c r="A154" s="34"/>
      <c r="B154" s="148"/>
      <c r="C154" s="198" t="s">
        <v>240</v>
      </c>
      <c r="D154" s="198" t="s">
        <v>197</v>
      </c>
      <c r="E154" s="199" t="s">
        <v>2131</v>
      </c>
      <c r="F154" s="200" t="s">
        <v>2132</v>
      </c>
      <c r="G154" s="201" t="s">
        <v>222</v>
      </c>
      <c r="H154" s="202">
        <v>1</v>
      </c>
      <c r="I154" s="203"/>
      <c r="J154" s="202">
        <f>ROUND(I154*H154,3)</f>
        <v>0</v>
      </c>
      <c r="K154" s="204"/>
      <c r="L154" s="205"/>
      <c r="M154" s="206" t="s">
        <v>1</v>
      </c>
      <c r="N154" s="207" t="s">
        <v>40</v>
      </c>
      <c r="O154" s="73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5" t="s">
        <v>201</v>
      </c>
      <c r="AT154" s="195" t="s">
        <v>197</v>
      </c>
      <c r="AU154" s="195" t="s">
        <v>151</v>
      </c>
      <c r="AY154" s="15" t="s">
        <v>173</v>
      </c>
      <c r="BE154" s="196">
        <f>IF(N154="základná",J154,0)</f>
        <v>0</v>
      </c>
      <c r="BF154" s="196">
        <f>IF(N154="znížená",J154,0)</f>
        <v>0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5" t="s">
        <v>151</v>
      </c>
      <c r="BK154" s="197">
        <f>ROUND(I154*H154,3)</f>
        <v>0</v>
      </c>
      <c r="BL154" s="15" t="s">
        <v>179</v>
      </c>
      <c r="BM154" s="195" t="s">
        <v>286</v>
      </c>
    </row>
    <row r="155" s="2" customFormat="1" ht="14.4" customHeight="1">
      <c r="A155" s="34"/>
      <c r="B155" s="148"/>
      <c r="C155" s="184" t="s">
        <v>244</v>
      </c>
      <c r="D155" s="184" t="s">
        <v>175</v>
      </c>
      <c r="E155" s="185" t="s">
        <v>2133</v>
      </c>
      <c r="F155" s="186" t="s">
        <v>2134</v>
      </c>
      <c r="G155" s="187" t="s">
        <v>314</v>
      </c>
      <c r="H155" s="188">
        <v>144</v>
      </c>
      <c r="I155" s="189"/>
      <c r="J155" s="188">
        <f>ROUND(I155*H155,3)</f>
        <v>0</v>
      </c>
      <c r="K155" s="190"/>
      <c r="L155" s="35"/>
      <c r="M155" s="191" t="s">
        <v>1</v>
      </c>
      <c r="N155" s="192" t="s">
        <v>40</v>
      </c>
      <c r="O155" s="73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179</v>
      </c>
      <c r="AT155" s="195" t="s">
        <v>175</v>
      </c>
      <c r="AU155" s="195" t="s">
        <v>151</v>
      </c>
      <c r="AY155" s="15" t="s">
        <v>173</v>
      </c>
      <c r="BE155" s="196">
        <f>IF(N155="základná",J155,0)</f>
        <v>0</v>
      </c>
      <c r="BF155" s="196">
        <f>IF(N155="znížená",J155,0)</f>
        <v>0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151</v>
      </c>
      <c r="BK155" s="197">
        <f>ROUND(I155*H155,3)</f>
        <v>0</v>
      </c>
      <c r="BL155" s="15" t="s">
        <v>179</v>
      </c>
      <c r="BM155" s="195" t="s">
        <v>299</v>
      </c>
    </row>
    <row r="156" s="2" customFormat="1" ht="14.4" customHeight="1">
      <c r="A156" s="34"/>
      <c r="B156" s="148"/>
      <c r="C156" s="184" t="s">
        <v>249</v>
      </c>
      <c r="D156" s="184" t="s">
        <v>175</v>
      </c>
      <c r="E156" s="185" t="s">
        <v>2135</v>
      </c>
      <c r="F156" s="186" t="s">
        <v>2136</v>
      </c>
      <c r="G156" s="187" t="s">
        <v>314</v>
      </c>
      <c r="H156" s="188">
        <v>30</v>
      </c>
      <c r="I156" s="189"/>
      <c r="J156" s="188">
        <f>ROUND(I156*H156,3)</f>
        <v>0</v>
      </c>
      <c r="K156" s="190"/>
      <c r="L156" s="35"/>
      <c r="M156" s="191" t="s">
        <v>1</v>
      </c>
      <c r="N156" s="192" t="s">
        <v>40</v>
      </c>
      <c r="O156" s="73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179</v>
      </c>
      <c r="AT156" s="195" t="s">
        <v>175</v>
      </c>
      <c r="AU156" s="195" t="s">
        <v>151</v>
      </c>
      <c r="AY156" s="15" t="s">
        <v>173</v>
      </c>
      <c r="BE156" s="196">
        <f>IF(N156="základná",J156,0)</f>
        <v>0</v>
      </c>
      <c r="BF156" s="196">
        <f>IF(N156="znížená",J156,0)</f>
        <v>0</v>
      </c>
      <c r="BG156" s="196">
        <f>IF(N156="zákl. prenesená",J156,0)</f>
        <v>0</v>
      </c>
      <c r="BH156" s="196">
        <f>IF(N156="zníž. prenesená",J156,0)</f>
        <v>0</v>
      </c>
      <c r="BI156" s="196">
        <f>IF(N156="nulová",J156,0)</f>
        <v>0</v>
      </c>
      <c r="BJ156" s="15" t="s">
        <v>151</v>
      </c>
      <c r="BK156" s="197">
        <f>ROUND(I156*H156,3)</f>
        <v>0</v>
      </c>
      <c r="BL156" s="15" t="s">
        <v>179</v>
      </c>
      <c r="BM156" s="195" t="s">
        <v>303</v>
      </c>
    </row>
    <row r="157" s="2" customFormat="1" ht="24.15" customHeight="1">
      <c r="A157" s="34"/>
      <c r="B157" s="148"/>
      <c r="C157" s="184" t="s">
        <v>254</v>
      </c>
      <c r="D157" s="184" t="s">
        <v>175</v>
      </c>
      <c r="E157" s="185" t="s">
        <v>2137</v>
      </c>
      <c r="F157" s="186" t="s">
        <v>2138</v>
      </c>
      <c r="G157" s="187" t="s">
        <v>2139</v>
      </c>
      <c r="H157" s="188">
        <v>1</v>
      </c>
      <c r="I157" s="189"/>
      <c r="J157" s="188">
        <f>ROUND(I157*H157,3)</f>
        <v>0</v>
      </c>
      <c r="K157" s="190"/>
      <c r="L157" s="35"/>
      <c r="M157" s="191" t="s">
        <v>1</v>
      </c>
      <c r="N157" s="192" t="s">
        <v>40</v>
      </c>
      <c r="O157" s="73"/>
      <c r="P157" s="193">
        <f>O157*H157</f>
        <v>0</v>
      </c>
      <c r="Q157" s="193">
        <v>2.3689300000000002</v>
      </c>
      <c r="R157" s="193">
        <f>Q157*H157</f>
        <v>2.3689300000000002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179</v>
      </c>
      <c r="AT157" s="195" t="s">
        <v>175</v>
      </c>
      <c r="AU157" s="195" t="s">
        <v>151</v>
      </c>
      <c r="AY157" s="15" t="s">
        <v>173</v>
      </c>
      <c r="BE157" s="196">
        <f>IF(N157="základná",J157,0)</f>
        <v>0</v>
      </c>
      <c r="BF157" s="196">
        <f>IF(N157="znížená",J157,0)</f>
        <v>0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5" t="s">
        <v>151</v>
      </c>
      <c r="BK157" s="197">
        <f>ROUND(I157*H157,3)</f>
        <v>0</v>
      </c>
      <c r="BL157" s="15" t="s">
        <v>179</v>
      </c>
      <c r="BM157" s="195" t="s">
        <v>2140</v>
      </c>
    </row>
    <row r="158" s="2" customFormat="1" ht="24.15" customHeight="1">
      <c r="A158" s="34"/>
      <c r="B158" s="148"/>
      <c r="C158" s="198" t="s">
        <v>7</v>
      </c>
      <c r="D158" s="198" t="s">
        <v>197</v>
      </c>
      <c r="E158" s="199" t="s">
        <v>2141</v>
      </c>
      <c r="F158" s="200" t="s">
        <v>2142</v>
      </c>
      <c r="G158" s="201" t="s">
        <v>222</v>
      </c>
      <c r="H158" s="202">
        <v>1</v>
      </c>
      <c r="I158" s="203"/>
      <c r="J158" s="202">
        <f>ROUND(I158*H158,3)</f>
        <v>0</v>
      </c>
      <c r="K158" s="204"/>
      <c r="L158" s="205"/>
      <c r="M158" s="206" t="s">
        <v>1</v>
      </c>
      <c r="N158" s="207" t="s">
        <v>40</v>
      </c>
      <c r="O158" s="73"/>
      <c r="P158" s="193">
        <f>O158*H158</f>
        <v>0</v>
      </c>
      <c r="Q158" s="193">
        <v>0.0021800000000000001</v>
      </c>
      <c r="R158" s="193">
        <f>Q158*H158</f>
        <v>0.0021800000000000001</v>
      </c>
      <c r="S158" s="193">
        <v>0</v>
      </c>
      <c r="T158" s="194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5" t="s">
        <v>201</v>
      </c>
      <c r="AT158" s="195" t="s">
        <v>197</v>
      </c>
      <c r="AU158" s="195" t="s">
        <v>151</v>
      </c>
      <c r="AY158" s="15" t="s">
        <v>173</v>
      </c>
      <c r="BE158" s="196">
        <f>IF(N158="základná",J158,0)</f>
        <v>0</v>
      </c>
      <c r="BF158" s="196">
        <f>IF(N158="znížená",J158,0)</f>
        <v>0</v>
      </c>
      <c r="BG158" s="196">
        <f>IF(N158="zákl. prenesená",J158,0)</f>
        <v>0</v>
      </c>
      <c r="BH158" s="196">
        <f>IF(N158="zníž. prenesená",J158,0)</f>
        <v>0</v>
      </c>
      <c r="BI158" s="196">
        <f>IF(N158="nulová",J158,0)</f>
        <v>0</v>
      </c>
      <c r="BJ158" s="15" t="s">
        <v>151</v>
      </c>
      <c r="BK158" s="197">
        <f>ROUND(I158*H158,3)</f>
        <v>0</v>
      </c>
      <c r="BL158" s="15" t="s">
        <v>179</v>
      </c>
      <c r="BM158" s="195" t="s">
        <v>2143</v>
      </c>
    </row>
    <row r="159" s="2" customFormat="1" ht="24.15" customHeight="1">
      <c r="A159" s="34"/>
      <c r="B159" s="148"/>
      <c r="C159" s="184" t="s">
        <v>261</v>
      </c>
      <c r="D159" s="184" t="s">
        <v>175</v>
      </c>
      <c r="E159" s="185" t="s">
        <v>2144</v>
      </c>
      <c r="F159" s="186" t="s">
        <v>2145</v>
      </c>
      <c r="G159" s="187" t="s">
        <v>222</v>
      </c>
      <c r="H159" s="188">
        <v>4</v>
      </c>
      <c r="I159" s="189"/>
      <c r="J159" s="188">
        <f>ROUND(I159*H159,3)</f>
        <v>0</v>
      </c>
      <c r="K159" s="190"/>
      <c r="L159" s="35"/>
      <c r="M159" s="191" t="s">
        <v>1</v>
      </c>
      <c r="N159" s="192" t="s">
        <v>40</v>
      </c>
      <c r="O159" s="73"/>
      <c r="P159" s="193">
        <f>O159*H159</f>
        <v>0</v>
      </c>
      <c r="Q159" s="193">
        <v>0</v>
      </c>
      <c r="R159" s="193">
        <f>Q159*H159</f>
        <v>0</v>
      </c>
      <c r="S159" s="193">
        <v>0</v>
      </c>
      <c r="T159" s="19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5" t="s">
        <v>179</v>
      </c>
      <c r="AT159" s="195" t="s">
        <v>175</v>
      </c>
      <c r="AU159" s="195" t="s">
        <v>151</v>
      </c>
      <c r="AY159" s="15" t="s">
        <v>173</v>
      </c>
      <c r="BE159" s="196">
        <f>IF(N159="základná",J159,0)</f>
        <v>0</v>
      </c>
      <c r="BF159" s="196">
        <f>IF(N159="znížená",J159,0)</f>
        <v>0</v>
      </c>
      <c r="BG159" s="196">
        <f>IF(N159="zákl. prenesená",J159,0)</f>
        <v>0</v>
      </c>
      <c r="BH159" s="196">
        <f>IF(N159="zníž. prenesená",J159,0)</f>
        <v>0</v>
      </c>
      <c r="BI159" s="196">
        <f>IF(N159="nulová",J159,0)</f>
        <v>0</v>
      </c>
      <c r="BJ159" s="15" t="s">
        <v>151</v>
      </c>
      <c r="BK159" s="197">
        <f>ROUND(I159*H159,3)</f>
        <v>0</v>
      </c>
      <c r="BL159" s="15" t="s">
        <v>179</v>
      </c>
      <c r="BM159" s="195" t="s">
        <v>307</v>
      </c>
    </row>
    <row r="160" s="2" customFormat="1" ht="24.15" customHeight="1">
      <c r="A160" s="34"/>
      <c r="B160" s="148"/>
      <c r="C160" s="198" t="s">
        <v>265</v>
      </c>
      <c r="D160" s="198" t="s">
        <v>197</v>
      </c>
      <c r="E160" s="199" t="s">
        <v>2146</v>
      </c>
      <c r="F160" s="200" t="s">
        <v>2147</v>
      </c>
      <c r="G160" s="201" t="s">
        <v>222</v>
      </c>
      <c r="H160" s="202">
        <v>4</v>
      </c>
      <c r="I160" s="203"/>
      <c r="J160" s="202">
        <f>ROUND(I160*H160,3)</f>
        <v>0</v>
      </c>
      <c r="K160" s="204"/>
      <c r="L160" s="205"/>
      <c r="M160" s="206" t="s">
        <v>1</v>
      </c>
      <c r="N160" s="207" t="s">
        <v>40</v>
      </c>
      <c r="O160" s="73"/>
      <c r="P160" s="193">
        <f>O160*H160</f>
        <v>0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5" t="s">
        <v>201</v>
      </c>
      <c r="AT160" s="195" t="s">
        <v>197</v>
      </c>
      <c r="AU160" s="195" t="s">
        <v>151</v>
      </c>
      <c r="AY160" s="15" t="s">
        <v>173</v>
      </c>
      <c r="BE160" s="196">
        <f>IF(N160="základná",J160,0)</f>
        <v>0</v>
      </c>
      <c r="BF160" s="196">
        <f>IF(N160="znížená",J160,0)</f>
        <v>0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5" t="s">
        <v>151</v>
      </c>
      <c r="BK160" s="197">
        <f>ROUND(I160*H160,3)</f>
        <v>0</v>
      </c>
      <c r="BL160" s="15" t="s">
        <v>179</v>
      </c>
      <c r="BM160" s="195" t="s">
        <v>311</v>
      </c>
    </row>
    <row r="161" s="2" customFormat="1" ht="24.15" customHeight="1">
      <c r="A161" s="34"/>
      <c r="B161" s="148"/>
      <c r="C161" s="198" t="s">
        <v>270</v>
      </c>
      <c r="D161" s="198" t="s">
        <v>197</v>
      </c>
      <c r="E161" s="199" t="s">
        <v>2148</v>
      </c>
      <c r="F161" s="200" t="s">
        <v>2149</v>
      </c>
      <c r="G161" s="201" t="s">
        <v>222</v>
      </c>
      <c r="H161" s="202">
        <v>4</v>
      </c>
      <c r="I161" s="203"/>
      <c r="J161" s="202">
        <f>ROUND(I161*H161,3)</f>
        <v>0</v>
      </c>
      <c r="K161" s="204"/>
      <c r="L161" s="205"/>
      <c r="M161" s="206" t="s">
        <v>1</v>
      </c>
      <c r="N161" s="207" t="s">
        <v>40</v>
      </c>
      <c r="O161" s="73"/>
      <c r="P161" s="193">
        <f>O161*H161</f>
        <v>0</v>
      </c>
      <c r="Q161" s="193">
        <v>0.17999999999999999</v>
      </c>
      <c r="R161" s="193">
        <f>Q161*H161</f>
        <v>0.71999999999999997</v>
      </c>
      <c r="S161" s="193">
        <v>0</v>
      </c>
      <c r="T161" s="19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5" t="s">
        <v>201</v>
      </c>
      <c r="AT161" s="195" t="s">
        <v>197</v>
      </c>
      <c r="AU161" s="195" t="s">
        <v>151</v>
      </c>
      <c r="AY161" s="15" t="s">
        <v>173</v>
      </c>
      <c r="BE161" s="196">
        <f>IF(N161="základná",J161,0)</f>
        <v>0</v>
      </c>
      <c r="BF161" s="196">
        <f>IF(N161="znížená",J161,0)</f>
        <v>0</v>
      </c>
      <c r="BG161" s="196">
        <f>IF(N161="zákl. prenesená",J161,0)</f>
        <v>0</v>
      </c>
      <c r="BH161" s="196">
        <f>IF(N161="zníž. prenesená",J161,0)</f>
        <v>0</v>
      </c>
      <c r="BI161" s="196">
        <f>IF(N161="nulová",J161,0)</f>
        <v>0</v>
      </c>
      <c r="BJ161" s="15" t="s">
        <v>151</v>
      </c>
      <c r="BK161" s="197">
        <f>ROUND(I161*H161,3)</f>
        <v>0</v>
      </c>
      <c r="BL161" s="15" t="s">
        <v>179</v>
      </c>
      <c r="BM161" s="195" t="s">
        <v>2150</v>
      </c>
    </row>
    <row r="162" s="2" customFormat="1" ht="24.15" customHeight="1">
      <c r="A162" s="34"/>
      <c r="B162" s="148"/>
      <c r="C162" s="198" t="s">
        <v>274</v>
      </c>
      <c r="D162" s="198" t="s">
        <v>197</v>
      </c>
      <c r="E162" s="199" t="s">
        <v>2151</v>
      </c>
      <c r="F162" s="200" t="s">
        <v>2152</v>
      </c>
      <c r="G162" s="201" t="s">
        <v>222</v>
      </c>
      <c r="H162" s="202">
        <v>8</v>
      </c>
      <c r="I162" s="203"/>
      <c r="J162" s="202">
        <f>ROUND(I162*H162,3)</f>
        <v>0</v>
      </c>
      <c r="K162" s="204"/>
      <c r="L162" s="205"/>
      <c r="M162" s="206" t="s">
        <v>1</v>
      </c>
      <c r="N162" s="207" t="s">
        <v>40</v>
      </c>
      <c r="O162" s="73"/>
      <c r="P162" s="193">
        <f>O162*H162</f>
        <v>0</v>
      </c>
      <c r="Q162" s="193">
        <v>0</v>
      </c>
      <c r="R162" s="193">
        <f>Q162*H162</f>
        <v>0</v>
      </c>
      <c r="S162" s="193">
        <v>0</v>
      </c>
      <c r="T162" s="19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201</v>
      </c>
      <c r="AT162" s="195" t="s">
        <v>197</v>
      </c>
      <c r="AU162" s="195" t="s">
        <v>151</v>
      </c>
      <c r="AY162" s="15" t="s">
        <v>173</v>
      </c>
      <c r="BE162" s="196">
        <f>IF(N162="základná",J162,0)</f>
        <v>0</v>
      </c>
      <c r="BF162" s="196">
        <f>IF(N162="znížená",J162,0)</f>
        <v>0</v>
      </c>
      <c r="BG162" s="196">
        <f>IF(N162="zákl. prenesená",J162,0)</f>
        <v>0</v>
      </c>
      <c r="BH162" s="196">
        <f>IF(N162="zníž. prenesená",J162,0)</f>
        <v>0</v>
      </c>
      <c r="BI162" s="196">
        <f>IF(N162="nulová",J162,0)</f>
        <v>0</v>
      </c>
      <c r="BJ162" s="15" t="s">
        <v>151</v>
      </c>
      <c r="BK162" s="197">
        <f>ROUND(I162*H162,3)</f>
        <v>0</v>
      </c>
      <c r="BL162" s="15" t="s">
        <v>179</v>
      </c>
      <c r="BM162" s="195" t="s">
        <v>316</v>
      </c>
    </row>
    <row r="163" s="2" customFormat="1" ht="14.4" customHeight="1">
      <c r="A163" s="34"/>
      <c r="B163" s="148"/>
      <c r="C163" s="184" t="s">
        <v>278</v>
      </c>
      <c r="D163" s="184" t="s">
        <v>175</v>
      </c>
      <c r="E163" s="185" t="s">
        <v>2153</v>
      </c>
      <c r="F163" s="186" t="s">
        <v>2154</v>
      </c>
      <c r="G163" s="187" t="s">
        <v>222</v>
      </c>
      <c r="H163" s="188">
        <v>1</v>
      </c>
      <c r="I163" s="189"/>
      <c r="J163" s="188">
        <f>ROUND(I163*H163,3)</f>
        <v>0</v>
      </c>
      <c r="K163" s="190"/>
      <c r="L163" s="35"/>
      <c r="M163" s="191" t="s">
        <v>1</v>
      </c>
      <c r="N163" s="192" t="s">
        <v>40</v>
      </c>
      <c r="O163" s="73"/>
      <c r="P163" s="193">
        <f>O163*H163</f>
        <v>0</v>
      </c>
      <c r="Q163" s="193">
        <v>0.066000000000000003</v>
      </c>
      <c r="R163" s="193">
        <f>Q163*H163</f>
        <v>0.066000000000000003</v>
      </c>
      <c r="S163" s="193">
        <v>0</v>
      </c>
      <c r="T163" s="19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5" t="s">
        <v>179</v>
      </c>
      <c r="AT163" s="195" t="s">
        <v>175</v>
      </c>
      <c r="AU163" s="195" t="s">
        <v>151</v>
      </c>
      <c r="AY163" s="15" t="s">
        <v>173</v>
      </c>
      <c r="BE163" s="196">
        <f>IF(N163="základná",J163,0)</f>
        <v>0</v>
      </c>
      <c r="BF163" s="196">
        <f>IF(N163="znížená",J163,0)</f>
        <v>0</v>
      </c>
      <c r="BG163" s="196">
        <f>IF(N163="zákl. prenesená",J163,0)</f>
        <v>0</v>
      </c>
      <c r="BH163" s="196">
        <f>IF(N163="zníž. prenesená",J163,0)</f>
        <v>0</v>
      </c>
      <c r="BI163" s="196">
        <f>IF(N163="nulová",J163,0)</f>
        <v>0</v>
      </c>
      <c r="BJ163" s="15" t="s">
        <v>151</v>
      </c>
      <c r="BK163" s="197">
        <f>ROUND(I163*H163,3)</f>
        <v>0</v>
      </c>
      <c r="BL163" s="15" t="s">
        <v>179</v>
      </c>
      <c r="BM163" s="195" t="s">
        <v>2155</v>
      </c>
    </row>
    <row r="164" s="2" customFormat="1" ht="14.4" customHeight="1">
      <c r="A164" s="34"/>
      <c r="B164" s="148"/>
      <c r="C164" s="198" t="s">
        <v>282</v>
      </c>
      <c r="D164" s="198" t="s">
        <v>197</v>
      </c>
      <c r="E164" s="199" t="s">
        <v>2156</v>
      </c>
      <c r="F164" s="200" t="s">
        <v>2157</v>
      </c>
      <c r="G164" s="201" t="s">
        <v>222</v>
      </c>
      <c r="H164" s="202">
        <v>1</v>
      </c>
      <c r="I164" s="203"/>
      <c r="J164" s="202">
        <f>ROUND(I164*H164,3)</f>
        <v>0</v>
      </c>
      <c r="K164" s="204"/>
      <c r="L164" s="205"/>
      <c r="M164" s="206" t="s">
        <v>1</v>
      </c>
      <c r="N164" s="207" t="s">
        <v>40</v>
      </c>
      <c r="O164" s="73"/>
      <c r="P164" s="193">
        <f>O164*H164</f>
        <v>0</v>
      </c>
      <c r="Q164" s="193">
        <v>2.3100000000000001</v>
      </c>
      <c r="R164" s="193">
        <f>Q164*H164</f>
        <v>2.3100000000000001</v>
      </c>
      <c r="S164" s="193">
        <v>0</v>
      </c>
      <c r="T164" s="19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5" t="s">
        <v>201</v>
      </c>
      <c r="AT164" s="195" t="s">
        <v>197</v>
      </c>
      <c r="AU164" s="195" t="s">
        <v>151</v>
      </c>
      <c r="AY164" s="15" t="s">
        <v>173</v>
      </c>
      <c r="BE164" s="196">
        <f>IF(N164="základná",J164,0)</f>
        <v>0</v>
      </c>
      <c r="BF164" s="196">
        <f>IF(N164="znížená",J164,0)</f>
        <v>0</v>
      </c>
      <c r="BG164" s="196">
        <f>IF(N164="zákl. prenesená",J164,0)</f>
        <v>0</v>
      </c>
      <c r="BH164" s="196">
        <f>IF(N164="zníž. prenesená",J164,0)</f>
        <v>0</v>
      </c>
      <c r="BI164" s="196">
        <f>IF(N164="nulová",J164,0)</f>
        <v>0</v>
      </c>
      <c r="BJ164" s="15" t="s">
        <v>151</v>
      </c>
      <c r="BK164" s="197">
        <f>ROUND(I164*H164,3)</f>
        <v>0</v>
      </c>
      <c r="BL164" s="15" t="s">
        <v>179</v>
      </c>
      <c r="BM164" s="195" t="s">
        <v>2158</v>
      </c>
    </row>
    <row r="165" s="2" customFormat="1" ht="14.4" customHeight="1">
      <c r="A165" s="34"/>
      <c r="B165" s="148"/>
      <c r="C165" s="198" t="s">
        <v>286</v>
      </c>
      <c r="D165" s="198" t="s">
        <v>197</v>
      </c>
      <c r="E165" s="199" t="s">
        <v>2159</v>
      </c>
      <c r="F165" s="200" t="s">
        <v>2160</v>
      </c>
      <c r="G165" s="201" t="s">
        <v>222</v>
      </c>
      <c r="H165" s="202">
        <v>1</v>
      </c>
      <c r="I165" s="203"/>
      <c r="J165" s="202">
        <f>ROUND(I165*H165,3)</f>
        <v>0</v>
      </c>
      <c r="K165" s="204"/>
      <c r="L165" s="205"/>
      <c r="M165" s="206" t="s">
        <v>1</v>
      </c>
      <c r="N165" s="207" t="s">
        <v>40</v>
      </c>
      <c r="O165" s="73"/>
      <c r="P165" s="193">
        <f>O165*H165</f>
        <v>0</v>
      </c>
      <c r="Q165" s="193">
        <v>2.9550000000000001</v>
      </c>
      <c r="R165" s="193">
        <f>Q165*H165</f>
        <v>2.9550000000000001</v>
      </c>
      <c r="S165" s="193">
        <v>0</v>
      </c>
      <c r="T165" s="19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5" t="s">
        <v>201</v>
      </c>
      <c r="AT165" s="195" t="s">
        <v>197</v>
      </c>
      <c r="AU165" s="195" t="s">
        <v>151</v>
      </c>
      <c r="AY165" s="15" t="s">
        <v>173</v>
      </c>
      <c r="BE165" s="196">
        <f>IF(N165="základná",J165,0)</f>
        <v>0</v>
      </c>
      <c r="BF165" s="196">
        <f>IF(N165="znížená",J165,0)</f>
        <v>0</v>
      </c>
      <c r="BG165" s="196">
        <f>IF(N165="zákl. prenesená",J165,0)</f>
        <v>0</v>
      </c>
      <c r="BH165" s="196">
        <f>IF(N165="zníž. prenesená",J165,0)</f>
        <v>0</v>
      </c>
      <c r="BI165" s="196">
        <f>IF(N165="nulová",J165,0)</f>
        <v>0</v>
      </c>
      <c r="BJ165" s="15" t="s">
        <v>151</v>
      </c>
      <c r="BK165" s="197">
        <f>ROUND(I165*H165,3)</f>
        <v>0</v>
      </c>
      <c r="BL165" s="15" t="s">
        <v>179</v>
      </c>
      <c r="BM165" s="195" t="s">
        <v>2161</v>
      </c>
    </row>
    <row r="166" s="2" customFormat="1" ht="14.4" customHeight="1">
      <c r="A166" s="34"/>
      <c r="B166" s="148"/>
      <c r="C166" s="184" t="s">
        <v>290</v>
      </c>
      <c r="D166" s="184" t="s">
        <v>175</v>
      </c>
      <c r="E166" s="185" t="s">
        <v>2162</v>
      </c>
      <c r="F166" s="186" t="s">
        <v>2163</v>
      </c>
      <c r="G166" s="187" t="s">
        <v>222</v>
      </c>
      <c r="H166" s="188">
        <v>7</v>
      </c>
      <c r="I166" s="189"/>
      <c r="J166" s="188">
        <f>ROUND(I166*H166,3)</f>
        <v>0</v>
      </c>
      <c r="K166" s="190"/>
      <c r="L166" s="35"/>
      <c r="M166" s="191" t="s">
        <v>1</v>
      </c>
      <c r="N166" s="192" t="s">
        <v>40</v>
      </c>
      <c r="O166" s="73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5" t="s">
        <v>179</v>
      </c>
      <c r="AT166" s="195" t="s">
        <v>175</v>
      </c>
      <c r="AU166" s="195" t="s">
        <v>151</v>
      </c>
      <c r="AY166" s="15" t="s">
        <v>173</v>
      </c>
      <c r="BE166" s="196">
        <f>IF(N166="základná",J166,0)</f>
        <v>0</v>
      </c>
      <c r="BF166" s="196">
        <f>IF(N166="znížená",J166,0)</f>
        <v>0</v>
      </c>
      <c r="BG166" s="196">
        <f>IF(N166="zákl. prenesená",J166,0)</f>
        <v>0</v>
      </c>
      <c r="BH166" s="196">
        <f>IF(N166="zníž. prenesená",J166,0)</f>
        <v>0</v>
      </c>
      <c r="BI166" s="196">
        <f>IF(N166="nulová",J166,0)</f>
        <v>0</v>
      </c>
      <c r="BJ166" s="15" t="s">
        <v>151</v>
      </c>
      <c r="BK166" s="197">
        <f>ROUND(I166*H166,3)</f>
        <v>0</v>
      </c>
      <c r="BL166" s="15" t="s">
        <v>179</v>
      </c>
      <c r="BM166" s="195" t="s">
        <v>320</v>
      </c>
    </row>
    <row r="167" s="2" customFormat="1" ht="14.4" customHeight="1">
      <c r="A167" s="34"/>
      <c r="B167" s="148"/>
      <c r="C167" s="198" t="s">
        <v>294</v>
      </c>
      <c r="D167" s="198" t="s">
        <v>197</v>
      </c>
      <c r="E167" s="199" t="s">
        <v>2164</v>
      </c>
      <c r="F167" s="200" t="s">
        <v>2165</v>
      </c>
      <c r="G167" s="201" t="s">
        <v>222</v>
      </c>
      <c r="H167" s="202">
        <v>7</v>
      </c>
      <c r="I167" s="203"/>
      <c r="J167" s="202">
        <f>ROUND(I167*H167,3)</f>
        <v>0</v>
      </c>
      <c r="K167" s="204"/>
      <c r="L167" s="205"/>
      <c r="M167" s="206" t="s">
        <v>1</v>
      </c>
      <c r="N167" s="207" t="s">
        <v>40</v>
      </c>
      <c r="O167" s="73"/>
      <c r="P167" s="193">
        <f>O167*H167</f>
        <v>0</v>
      </c>
      <c r="Q167" s="193">
        <v>0</v>
      </c>
      <c r="R167" s="193">
        <f>Q167*H167</f>
        <v>0</v>
      </c>
      <c r="S167" s="193">
        <v>0</v>
      </c>
      <c r="T167" s="19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5" t="s">
        <v>201</v>
      </c>
      <c r="AT167" s="195" t="s">
        <v>197</v>
      </c>
      <c r="AU167" s="195" t="s">
        <v>151</v>
      </c>
      <c r="AY167" s="15" t="s">
        <v>173</v>
      </c>
      <c r="BE167" s="196">
        <f>IF(N167="základná",J167,0)</f>
        <v>0</v>
      </c>
      <c r="BF167" s="196">
        <f>IF(N167="znížená",J167,0)</f>
        <v>0</v>
      </c>
      <c r="BG167" s="196">
        <f>IF(N167="zákl. prenesená",J167,0)</f>
        <v>0</v>
      </c>
      <c r="BH167" s="196">
        <f>IF(N167="zníž. prenesená",J167,0)</f>
        <v>0</v>
      </c>
      <c r="BI167" s="196">
        <f>IF(N167="nulová",J167,0)</f>
        <v>0</v>
      </c>
      <c r="BJ167" s="15" t="s">
        <v>151</v>
      </c>
      <c r="BK167" s="197">
        <f>ROUND(I167*H167,3)</f>
        <v>0</v>
      </c>
      <c r="BL167" s="15" t="s">
        <v>179</v>
      </c>
      <c r="BM167" s="195" t="s">
        <v>324</v>
      </c>
    </row>
    <row r="168" s="2" customFormat="1" ht="14.4" customHeight="1">
      <c r="A168" s="34"/>
      <c r="B168" s="148"/>
      <c r="C168" s="198" t="s">
        <v>299</v>
      </c>
      <c r="D168" s="198" t="s">
        <v>197</v>
      </c>
      <c r="E168" s="199" t="s">
        <v>2166</v>
      </c>
      <c r="F168" s="200" t="s">
        <v>2167</v>
      </c>
      <c r="G168" s="201" t="s">
        <v>222</v>
      </c>
      <c r="H168" s="202">
        <v>14</v>
      </c>
      <c r="I168" s="203"/>
      <c r="J168" s="202">
        <f>ROUND(I168*H168,3)</f>
        <v>0</v>
      </c>
      <c r="K168" s="204"/>
      <c r="L168" s="205"/>
      <c r="M168" s="206" t="s">
        <v>1</v>
      </c>
      <c r="N168" s="207" t="s">
        <v>40</v>
      </c>
      <c r="O168" s="73"/>
      <c r="P168" s="193">
        <f>O168*H168</f>
        <v>0</v>
      </c>
      <c r="Q168" s="193">
        <v>0</v>
      </c>
      <c r="R168" s="193">
        <f>Q168*H168</f>
        <v>0</v>
      </c>
      <c r="S168" s="193">
        <v>0</v>
      </c>
      <c r="T168" s="194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5" t="s">
        <v>201</v>
      </c>
      <c r="AT168" s="195" t="s">
        <v>197</v>
      </c>
      <c r="AU168" s="195" t="s">
        <v>151</v>
      </c>
      <c r="AY168" s="15" t="s">
        <v>173</v>
      </c>
      <c r="BE168" s="196">
        <f>IF(N168="základná",J168,0)</f>
        <v>0</v>
      </c>
      <c r="BF168" s="196">
        <f>IF(N168="znížená",J168,0)</f>
        <v>0</v>
      </c>
      <c r="BG168" s="196">
        <f>IF(N168="zákl. prenesená",J168,0)</f>
        <v>0</v>
      </c>
      <c r="BH168" s="196">
        <f>IF(N168="zníž. prenesená",J168,0)</f>
        <v>0</v>
      </c>
      <c r="BI168" s="196">
        <f>IF(N168="nulová",J168,0)</f>
        <v>0</v>
      </c>
      <c r="BJ168" s="15" t="s">
        <v>151</v>
      </c>
      <c r="BK168" s="197">
        <f>ROUND(I168*H168,3)</f>
        <v>0</v>
      </c>
      <c r="BL168" s="15" t="s">
        <v>179</v>
      </c>
      <c r="BM168" s="195" t="s">
        <v>330</v>
      </c>
    </row>
    <row r="169" s="2" customFormat="1" ht="14.4" customHeight="1">
      <c r="A169" s="34"/>
      <c r="B169" s="148"/>
      <c r="C169" s="198" t="s">
        <v>303</v>
      </c>
      <c r="D169" s="198" t="s">
        <v>197</v>
      </c>
      <c r="E169" s="199" t="s">
        <v>2168</v>
      </c>
      <c r="F169" s="200" t="s">
        <v>2169</v>
      </c>
      <c r="G169" s="201" t="s">
        <v>314</v>
      </c>
      <c r="H169" s="202">
        <v>7</v>
      </c>
      <c r="I169" s="203"/>
      <c r="J169" s="202">
        <f>ROUND(I169*H169,3)</f>
        <v>0</v>
      </c>
      <c r="K169" s="204"/>
      <c r="L169" s="205"/>
      <c r="M169" s="206" t="s">
        <v>1</v>
      </c>
      <c r="N169" s="207" t="s">
        <v>40</v>
      </c>
      <c r="O169" s="73"/>
      <c r="P169" s="193">
        <f>O169*H169</f>
        <v>0</v>
      </c>
      <c r="Q169" s="193">
        <v>0</v>
      </c>
      <c r="R169" s="193">
        <f>Q169*H169</f>
        <v>0</v>
      </c>
      <c r="S169" s="193">
        <v>0</v>
      </c>
      <c r="T169" s="19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5" t="s">
        <v>201</v>
      </c>
      <c r="AT169" s="195" t="s">
        <v>197</v>
      </c>
      <c r="AU169" s="195" t="s">
        <v>151</v>
      </c>
      <c r="AY169" s="15" t="s">
        <v>173</v>
      </c>
      <c r="BE169" s="196">
        <f>IF(N169="základná",J169,0)</f>
        <v>0</v>
      </c>
      <c r="BF169" s="196">
        <f>IF(N169="znížená",J169,0)</f>
        <v>0</v>
      </c>
      <c r="BG169" s="196">
        <f>IF(N169="zákl. prenesená",J169,0)</f>
        <v>0</v>
      </c>
      <c r="BH169" s="196">
        <f>IF(N169="zníž. prenesená",J169,0)</f>
        <v>0</v>
      </c>
      <c r="BI169" s="196">
        <f>IF(N169="nulová",J169,0)</f>
        <v>0</v>
      </c>
      <c r="BJ169" s="15" t="s">
        <v>151</v>
      </c>
      <c r="BK169" s="197">
        <f>ROUND(I169*H169,3)</f>
        <v>0</v>
      </c>
      <c r="BL169" s="15" t="s">
        <v>179</v>
      </c>
      <c r="BM169" s="195" t="s">
        <v>338</v>
      </c>
    </row>
    <row r="170" s="2" customFormat="1" ht="14.4" customHeight="1">
      <c r="A170" s="34"/>
      <c r="B170" s="148"/>
      <c r="C170" s="198" t="s">
        <v>307</v>
      </c>
      <c r="D170" s="198" t="s">
        <v>197</v>
      </c>
      <c r="E170" s="199" t="s">
        <v>2170</v>
      </c>
      <c r="F170" s="200" t="s">
        <v>2171</v>
      </c>
      <c r="G170" s="201" t="s">
        <v>222</v>
      </c>
      <c r="H170" s="202">
        <v>7</v>
      </c>
      <c r="I170" s="203"/>
      <c r="J170" s="202">
        <f>ROUND(I170*H170,3)</f>
        <v>0</v>
      </c>
      <c r="K170" s="204"/>
      <c r="L170" s="205"/>
      <c r="M170" s="206" t="s">
        <v>1</v>
      </c>
      <c r="N170" s="207" t="s">
        <v>40</v>
      </c>
      <c r="O170" s="73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5" t="s">
        <v>201</v>
      </c>
      <c r="AT170" s="195" t="s">
        <v>197</v>
      </c>
      <c r="AU170" s="195" t="s">
        <v>151</v>
      </c>
      <c r="AY170" s="15" t="s">
        <v>173</v>
      </c>
      <c r="BE170" s="196">
        <f>IF(N170="základná",J170,0)</f>
        <v>0</v>
      </c>
      <c r="BF170" s="196">
        <f>IF(N170="znížená",J170,0)</f>
        <v>0</v>
      </c>
      <c r="BG170" s="196">
        <f>IF(N170="zákl. prenesená",J170,0)</f>
        <v>0</v>
      </c>
      <c r="BH170" s="196">
        <f>IF(N170="zníž. prenesená",J170,0)</f>
        <v>0</v>
      </c>
      <c r="BI170" s="196">
        <f>IF(N170="nulová",J170,0)</f>
        <v>0</v>
      </c>
      <c r="BJ170" s="15" t="s">
        <v>151</v>
      </c>
      <c r="BK170" s="197">
        <f>ROUND(I170*H170,3)</f>
        <v>0</v>
      </c>
      <c r="BL170" s="15" t="s">
        <v>179</v>
      </c>
      <c r="BM170" s="195" t="s">
        <v>342</v>
      </c>
    </row>
    <row r="171" s="2" customFormat="1" ht="24.15" customHeight="1">
      <c r="A171" s="34"/>
      <c r="B171" s="148"/>
      <c r="C171" s="184" t="s">
        <v>311</v>
      </c>
      <c r="D171" s="184" t="s">
        <v>175</v>
      </c>
      <c r="E171" s="185" t="s">
        <v>2172</v>
      </c>
      <c r="F171" s="186" t="s">
        <v>2173</v>
      </c>
      <c r="G171" s="187" t="s">
        <v>222</v>
      </c>
      <c r="H171" s="188">
        <v>6</v>
      </c>
      <c r="I171" s="189"/>
      <c r="J171" s="188">
        <f>ROUND(I171*H171,3)</f>
        <v>0</v>
      </c>
      <c r="K171" s="190"/>
      <c r="L171" s="35"/>
      <c r="M171" s="191" t="s">
        <v>1</v>
      </c>
      <c r="N171" s="192" t="s">
        <v>40</v>
      </c>
      <c r="O171" s="73"/>
      <c r="P171" s="193">
        <f>O171*H171</f>
        <v>0</v>
      </c>
      <c r="Q171" s="193">
        <v>0</v>
      </c>
      <c r="R171" s="193">
        <f>Q171*H171</f>
        <v>0</v>
      </c>
      <c r="S171" s="193">
        <v>0</v>
      </c>
      <c r="T171" s="19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5" t="s">
        <v>179</v>
      </c>
      <c r="AT171" s="195" t="s">
        <v>175</v>
      </c>
      <c r="AU171" s="195" t="s">
        <v>151</v>
      </c>
      <c r="AY171" s="15" t="s">
        <v>173</v>
      </c>
      <c r="BE171" s="196">
        <f>IF(N171="základná",J171,0)</f>
        <v>0</v>
      </c>
      <c r="BF171" s="196">
        <f>IF(N171="znížená",J171,0)</f>
        <v>0</v>
      </c>
      <c r="BG171" s="196">
        <f>IF(N171="zákl. prenesená",J171,0)</f>
        <v>0</v>
      </c>
      <c r="BH171" s="196">
        <f>IF(N171="zníž. prenesená",J171,0)</f>
        <v>0</v>
      </c>
      <c r="BI171" s="196">
        <f>IF(N171="nulová",J171,0)</f>
        <v>0</v>
      </c>
      <c r="BJ171" s="15" t="s">
        <v>151</v>
      </c>
      <c r="BK171" s="197">
        <f>ROUND(I171*H171,3)</f>
        <v>0</v>
      </c>
      <c r="BL171" s="15" t="s">
        <v>179</v>
      </c>
      <c r="BM171" s="195" t="s">
        <v>353</v>
      </c>
    </row>
    <row r="172" s="2" customFormat="1" ht="14.4" customHeight="1">
      <c r="A172" s="34"/>
      <c r="B172" s="148"/>
      <c r="C172" s="198" t="s">
        <v>316</v>
      </c>
      <c r="D172" s="198" t="s">
        <v>197</v>
      </c>
      <c r="E172" s="199" t="s">
        <v>2174</v>
      </c>
      <c r="F172" s="200" t="s">
        <v>2175</v>
      </c>
      <c r="G172" s="201" t="s">
        <v>222</v>
      </c>
      <c r="H172" s="202">
        <v>4</v>
      </c>
      <c r="I172" s="203"/>
      <c r="J172" s="202">
        <f>ROUND(I172*H172,3)</f>
        <v>0</v>
      </c>
      <c r="K172" s="204"/>
      <c r="L172" s="205"/>
      <c r="M172" s="206" t="s">
        <v>1</v>
      </c>
      <c r="N172" s="207" t="s">
        <v>40</v>
      </c>
      <c r="O172" s="73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5" t="s">
        <v>201</v>
      </c>
      <c r="AT172" s="195" t="s">
        <v>197</v>
      </c>
      <c r="AU172" s="195" t="s">
        <v>151</v>
      </c>
      <c r="AY172" s="15" t="s">
        <v>173</v>
      </c>
      <c r="BE172" s="196">
        <f>IF(N172="základná",J172,0)</f>
        <v>0</v>
      </c>
      <c r="BF172" s="196">
        <f>IF(N172="znížená",J172,0)</f>
        <v>0</v>
      </c>
      <c r="BG172" s="196">
        <f>IF(N172="zákl. prenesená",J172,0)</f>
        <v>0</v>
      </c>
      <c r="BH172" s="196">
        <f>IF(N172="zníž. prenesená",J172,0)</f>
        <v>0</v>
      </c>
      <c r="BI172" s="196">
        <f>IF(N172="nulová",J172,0)</f>
        <v>0</v>
      </c>
      <c r="BJ172" s="15" t="s">
        <v>151</v>
      </c>
      <c r="BK172" s="197">
        <f>ROUND(I172*H172,3)</f>
        <v>0</v>
      </c>
      <c r="BL172" s="15" t="s">
        <v>179</v>
      </c>
      <c r="BM172" s="195" t="s">
        <v>357</v>
      </c>
    </row>
    <row r="173" s="2" customFormat="1" ht="14.4" customHeight="1">
      <c r="A173" s="34"/>
      <c r="B173" s="148"/>
      <c r="C173" s="198" t="s">
        <v>320</v>
      </c>
      <c r="D173" s="198" t="s">
        <v>197</v>
      </c>
      <c r="E173" s="199" t="s">
        <v>2176</v>
      </c>
      <c r="F173" s="200" t="s">
        <v>2177</v>
      </c>
      <c r="G173" s="201" t="s">
        <v>222</v>
      </c>
      <c r="H173" s="202">
        <v>2</v>
      </c>
      <c r="I173" s="203"/>
      <c r="J173" s="202">
        <f>ROUND(I173*H173,3)</f>
        <v>0</v>
      </c>
      <c r="K173" s="204"/>
      <c r="L173" s="205"/>
      <c r="M173" s="206" t="s">
        <v>1</v>
      </c>
      <c r="N173" s="207" t="s">
        <v>40</v>
      </c>
      <c r="O173" s="73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5" t="s">
        <v>201</v>
      </c>
      <c r="AT173" s="195" t="s">
        <v>197</v>
      </c>
      <c r="AU173" s="195" t="s">
        <v>151</v>
      </c>
      <c r="AY173" s="15" t="s">
        <v>173</v>
      </c>
      <c r="BE173" s="196">
        <f>IF(N173="základná",J173,0)</f>
        <v>0</v>
      </c>
      <c r="BF173" s="196">
        <f>IF(N173="znížená",J173,0)</f>
        <v>0</v>
      </c>
      <c r="BG173" s="196">
        <f>IF(N173="zákl. prenesená",J173,0)</f>
        <v>0</v>
      </c>
      <c r="BH173" s="196">
        <f>IF(N173="zníž. prenesená",J173,0)</f>
        <v>0</v>
      </c>
      <c r="BI173" s="196">
        <f>IF(N173="nulová",J173,0)</f>
        <v>0</v>
      </c>
      <c r="BJ173" s="15" t="s">
        <v>151</v>
      </c>
      <c r="BK173" s="197">
        <f>ROUND(I173*H173,3)</f>
        <v>0</v>
      </c>
      <c r="BL173" s="15" t="s">
        <v>179</v>
      </c>
      <c r="BM173" s="195" t="s">
        <v>361</v>
      </c>
    </row>
    <row r="174" s="2" customFormat="1" ht="24.15" customHeight="1">
      <c r="A174" s="34"/>
      <c r="B174" s="148"/>
      <c r="C174" s="184" t="s">
        <v>324</v>
      </c>
      <c r="D174" s="184" t="s">
        <v>175</v>
      </c>
      <c r="E174" s="185" t="s">
        <v>2172</v>
      </c>
      <c r="F174" s="186" t="s">
        <v>2173</v>
      </c>
      <c r="G174" s="187" t="s">
        <v>222</v>
      </c>
      <c r="H174" s="188">
        <v>1</v>
      </c>
      <c r="I174" s="189"/>
      <c r="J174" s="188">
        <f>ROUND(I174*H174,3)</f>
        <v>0</v>
      </c>
      <c r="K174" s="190"/>
      <c r="L174" s="35"/>
      <c r="M174" s="191" t="s">
        <v>1</v>
      </c>
      <c r="N174" s="192" t="s">
        <v>40</v>
      </c>
      <c r="O174" s="73"/>
      <c r="P174" s="193">
        <f>O174*H174</f>
        <v>0</v>
      </c>
      <c r="Q174" s="193">
        <v>0</v>
      </c>
      <c r="R174" s="193">
        <f>Q174*H174</f>
        <v>0</v>
      </c>
      <c r="S174" s="193">
        <v>0</v>
      </c>
      <c r="T174" s="19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179</v>
      </c>
      <c r="AT174" s="195" t="s">
        <v>175</v>
      </c>
      <c r="AU174" s="195" t="s">
        <v>151</v>
      </c>
      <c r="AY174" s="15" t="s">
        <v>173</v>
      </c>
      <c r="BE174" s="196">
        <f>IF(N174="základná",J174,0)</f>
        <v>0</v>
      </c>
      <c r="BF174" s="196">
        <f>IF(N174="znížená",J174,0)</f>
        <v>0</v>
      </c>
      <c r="BG174" s="196">
        <f>IF(N174="zákl. prenesená",J174,0)</f>
        <v>0</v>
      </c>
      <c r="BH174" s="196">
        <f>IF(N174="zníž. prenesená",J174,0)</f>
        <v>0</v>
      </c>
      <c r="BI174" s="196">
        <f>IF(N174="nulová",J174,0)</f>
        <v>0</v>
      </c>
      <c r="BJ174" s="15" t="s">
        <v>151</v>
      </c>
      <c r="BK174" s="197">
        <f>ROUND(I174*H174,3)</f>
        <v>0</v>
      </c>
      <c r="BL174" s="15" t="s">
        <v>179</v>
      </c>
      <c r="BM174" s="195" t="s">
        <v>2178</v>
      </c>
    </row>
    <row r="175" s="2" customFormat="1" ht="14.4" customHeight="1">
      <c r="A175" s="34"/>
      <c r="B175" s="148"/>
      <c r="C175" s="198" t="s">
        <v>330</v>
      </c>
      <c r="D175" s="198" t="s">
        <v>197</v>
      </c>
      <c r="E175" s="199" t="s">
        <v>2179</v>
      </c>
      <c r="F175" s="200" t="s">
        <v>2180</v>
      </c>
      <c r="G175" s="201" t="s">
        <v>222</v>
      </c>
      <c r="H175" s="202">
        <v>1</v>
      </c>
      <c r="I175" s="203"/>
      <c r="J175" s="202">
        <f>ROUND(I175*H175,3)</f>
        <v>0</v>
      </c>
      <c r="K175" s="204"/>
      <c r="L175" s="205"/>
      <c r="M175" s="206" t="s">
        <v>1</v>
      </c>
      <c r="N175" s="207" t="s">
        <v>40</v>
      </c>
      <c r="O175" s="73"/>
      <c r="P175" s="193">
        <f>O175*H175</f>
        <v>0</v>
      </c>
      <c r="Q175" s="193">
        <v>0.074999999999999997</v>
      </c>
      <c r="R175" s="193">
        <f>Q175*H175</f>
        <v>0.074999999999999997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201</v>
      </c>
      <c r="AT175" s="195" t="s">
        <v>197</v>
      </c>
      <c r="AU175" s="195" t="s">
        <v>151</v>
      </c>
      <c r="AY175" s="15" t="s">
        <v>173</v>
      </c>
      <c r="BE175" s="196">
        <f>IF(N175="základná",J175,0)</f>
        <v>0</v>
      </c>
      <c r="BF175" s="196">
        <f>IF(N175="znížená",J175,0)</f>
        <v>0</v>
      </c>
      <c r="BG175" s="196">
        <f>IF(N175="zákl. prenesená",J175,0)</f>
        <v>0</v>
      </c>
      <c r="BH175" s="196">
        <f>IF(N175="zníž. prenesená",J175,0)</f>
        <v>0</v>
      </c>
      <c r="BI175" s="196">
        <f>IF(N175="nulová",J175,0)</f>
        <v>0</v>
      </c>
      <c r="BJ175" s="15" t="s">
        <v>151</v>
      </c>
      <c r="BK175" s="197">
        <f>ROUND(I175*H175,3)</f>
        <v>0</v>
      </c>
      <c r="BL175" s="15" t="s">
        <v>179</v>
      </c>
      <c r="BM175" s="195" t="s">
        <v>2181</v>
      </c>
    </row>
    <row r="176" s="2" customFormat="1" ht="24.15" customHeight="1">
      <c r="A176" s="34"/>
      <c r="B176" s="148"/>
      <c r="C176" s="184" t="s">
        <v>338</v>
      </c>
      <c r="D176" s="184" t="s">
        <v>175</v>
      </c>
      <c r="E176" s="185" t="s">
        <v>2182</v>
      </c>
      <c r="F176" s="186" t="s">
        <v>2183</v>
      </c>
      <c r="G176" s="187" t="s">
        <v>222</v>
      </c>
      <c r="H176" s="188">
        <v>2</v>
      </c>
      <c r="I176" s="189"/>
      <c r="J176" s="188">
        <f>ROUND(I176*H176,3)</f>
        <v>0</v>
      </c>
      <c r="K176" s="190"/>
      <c r="L176" s="35"/>
      <c r="M176" s="191" t="s">
        <v>1</v>
      </c>
      <c r="N176" s="192" t="s">
        <v>40</v>
      </c>
      <c r="O176" s="73"/>
      <c r="P176" s="193">
        <f>O176*H176</f>
        <v>0</v>
      </c>
      <c r="Q176" s="193">
        <v>0</v>
      </c>
      <c r="R176" s="193">
        <f>Q176*H176</f>
        <v>0</v>
      </c>
      <c r="S176" s="193">
        <v>0</v>
      </c>
      <c r="T176" s="19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5" t="s">
        <v>179</v>
      </c>
      <c r="AT176" s="195" t="s">
        <v>175</v>
      </c>
      <c r="AU176" s="195" t="s">
        <v>151</v>
      </c>
      <c r="AY176" s="15" t="s">
        <v>173</v>
      </c>
      <c r="BE176" s="196">
        <f>IF(N176="základná",J176,0)</f>
        <v>0</v>
      </c>
      <c r="BF176" s="196">
        <f>IF(N176="znížená",J176,0)</f>
        <v>0</v>
      </c>
      <c r="BG176" s="196">
        <f>IF(N176="zákl. prenesená",J176,0)</f>
        <v>0</v>
      </c>
      <c r="BH176" s="196">
        <f>IF(N176="zníž. prenesená",J176,0)</f>
        <v>0</v>
      </c>
      <c r="BI176" s="196">
        <f>IF(N176="nulová",J176,0)</f>
        <v>0</v>
      </c>
      <c r="BJ176" s="15" t="s">
        <v>151</v>
      </c>
      <c r="BK176" s="197">
        <f>ROUND(I176*H176,3)</f>
        <v>0</v>
      </c>
      <c r="BL176" s="15" t="s">
        <v>179</v>
      </c>
      <c r="BM176" s="195" t="s">
        <v>365</v>
      </c>
    </row>
    <row r="177" s="12" customFormat="1" ht="22.8" customHeight="1">
      <c r="A177" s="12"/>
      <c r="B177" s="171"/>
      <c r="C177" s="12"/>
      <c r="D177" s="172" t="s">
        <v>73</v>
      </c>
      <c r="E177" s="182" t="s">
        <v>328</v>
      </c>
      <c r="F177" s="182" t="s">
        <v>329</v>
      </c>
      <c r="G177" s="12"/>
      <c r="H177" s="12"/>
      <c r="I177" s="174"/>
      <c r="J177" s="183">
        <f>BK177</f>
        <v>0</v>
      </c>
      <c r="K177" s="12"/>
      <c r="L177" s="171"/>
      <c r="M177" s="176"/>
      <c r="N177" s="177"/>
      <c r="O177" s="177"/>
      <c r="P177" s="178">
        <f>P178</f>
        <v>0</v>
      </c>
      <c r="Q177" s="177"/>
      <c r="R177" s="178">
        <f>R178</f>
        <v>0</v>
      </c>
      <c r="S177" s="177"/>
      <c r="T177" s="179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72" t="s">
        <v>82</v>
      </c>
      <c r="AT177" s="180" t="s">
        <v>73</v>
      </c>
      <c r="AU177" s="180" t="s">
        <v>82</v>
      </c>
      <c r="AY177" s="172" t="s">
        <v>173</v>
      </c>
      <c r="BK177" s="181">
        <f>BK178</f>
        <v>0</v>
      </c>
    </row>
    <row r="178" s="2" customFormat="1" ht="24.15" customHeight="1">
      <c r="A178" s="34"/>
      <c r="B178" s="148"/>
      <c r="C178" s="184" t="s">
        <v>342</v>
      </c>
      <c r="D178" s="184" t="s">
        <v>175</v>
      </c>
      <c r="E178" s="185" t="s">
        <v>2184</v>
      </c>
      <c r="F178" s="186" t="s">
        <v>2185</v>
      </c>
      <c r="G178" s="187" t="s">
        <v>247</v>
      </c>
      <c r="H178" s="188">
        <v>8.4969999999999999</v>
      </c>
      <c r="I178" s="189"/>
      <c r="J178" s="188">
        <f>ROUND(I178*H178,3)</f>
        <v>0</v>
      </c>
      <c r="K178" s="190"/>
      <c r="L178" s="35"/>
      <c r="M178" s="191" t="s">
        <v>1</v>
      </c>
      <c r="N178" s="192" t="s">
        <v>40</v>
      </c>
      <c r="O178" s="73"/>
      <c r="P178" s="193">
        <f>O178*H178</f>
        <v>0</v>
      </c>
      <c r="Q178" s="193">
        <v>0</v>
      </c>
      <c r="R178" s="193">
        <f>Q178*H178</f>
        <v>0</v>
      </c>
      <c r="S178" s="193">
        <v>0</v>
      </c>
      <c r="T178" s="19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5" t="s">
        <v>179</v>
      </c>
      <c r="AT178" s="195" t="s">
        <v>175</v>
      </c>
      <c r="AU178" s="195" t="s">
        <v>151</v>
      </c>
      <c r="AY178" s="15" t="s">
        <v>173</v>
      </c>
      <c r="BE178" s="196">
        <f>IF(N178="základná",J178,0)</f>
        <v>0</v>
      </c>
      <c r="BF178" s="196">
        <f>IF(N178="znížená",J178,0)</f>
        <v>0</v>
      </c>
      <c r="BG178" s="196">
        <f>IF(N178="zákl. prenesená",J178,0)</f>
        <v>0</v>
      </c>
      <c r="BH178" s="196">
        <f>IF(N178="zníž. prenesená",J178,0)</f>
        <v>0</v>
      </c>
      <c r="BI178" s="196">
        <f>IF(N178="nulová",J178,0)</f>
        <v>0</v>
      </c>
      <c r="BJ178" s="15" t="s">
        <v>151</v>
      </c>
      <c r="BK178" s="197">
        <f>ROUND(I178*H178,3)</f>
        <v>0</v>
      </c>
      <c r="BL178" s="15" t="s">
        <v>179</v>
      </c>
      <c r="BM178" s="195" t="s">
        <v>376</v>
      </c>
    </row>
    <row r="179" s="12" customFormat="1" ht="25.92" customHeight="1">
      <c r="A179" s="12"/>
      <c r="B179" s="171"/>
      <c r="C179" s="12"/>
      <c r="D179" s="172" t="s">
        <v>73</v>
      </c>
      <c r="E179" s="173" t="s">
        <v>334</v>
      </c>
      <c r="F179" s="173" t="s">
        <v>335</v>
      </c>
      <c r="G179" s="12"/>
      <c r="H179" s="12"/>
      <c r="I179" s="174"/>
      <c r="J179" s="175">
        <f>BK179</f>
        <v>0</v>
      </c>
      <c r="K179" s="12"/>
      <c r="L179" s="171"/>
      <c r="M179" s="176"/>
      <c r="N179" s="177"/>
      <c r="O179" s="177"/>
      <c r="P179" s="178">
        <f>P180+P183</f>
        <v>0</v>
      </c>
      <c r="Q179" s="177"/>
      <c r="R179" s="178">
        <f>R180+R183</f>
        <v>0</v>
      </c>
      <c r="S179" s="177"/>
      <c r="T179" s="179">
        <f>T180+T183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2" t="s">
        <v>151</v>
      </c>
      <c r="AT179" s="180" t="s">
        <v>73</v>
      </c>
      <c r="AU179" s="180" t="s">
        <v>74</v>
      </c>
      <c r="AY179" s="172" t="s">
        <v>173</v>
      </c>
      <c r="BK179" s="181">
        <f>BK180+BK183</f>
        <v>0</v>
      </c>
    </row>
    <row r="180" s="12" customFormat="1" ht="22.8" customHeight="1">
      <c r="A180" s="12"/>
      <c r="B180" s="171"/>
      <c r="C180" s="12"/>
      <c r="D180" s="172" t="s">
        <v>73</v>
      </c>
      <c r="E180" s="182" t="s">
        <v>480</v>
      </c>
      <c r="F180" s="182" t="s">
        <v>481</v>
      </c>
      <c r="G180" s="12"/>
      <c r="H180" s="12"/>
      <c r="I180" s="174"/>
      <c r="J180" s="183">
        <f>BK180</f>
        <v>0</v>
      </c>
      <c r="K180" s="12"/>
      <c r="L180" s="171"/>
      <c r="M180" s="176"/>
      <c r="N180" s="177"/>
      <c r="O180" s="177"/>
      <c r="P180" s="178">
        <f>SUM(P181:P182)</f>
        <v>0</v>
      </c>
      <c r="Q180" s="177"/>
      <c r="R180" s="178">
        <f>SUM(R181:R182)</f>
        <v>0</v>
      </c>
      <c r="S180" s="177"/>
      <c r="T180" s="179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2" t="s">
        <v>151</v>
      </c>
      <c r="AT180" s="180" t="s">
        <v>73</v>
      </c>
      <c r="AU180" s="180" t="s">
        <v>82</v>
      </c>
      <c r="AY180" s="172" t="s">
        <v>173</v>
      </c>
      <c r="BK180" s="181">
        <f>SUM(BK181:BK182)</f>
        <v>0</v>
      </c>
    </row>
    <row r="181" s="2" customFormat="1" ht="24.15" customHeight="1">
      <c r="A181" s="34"/>
      <c r="B181" s="148"/>
      <c r="C181" s="184" t="s">
        <v>347</v>
      </c>
      <c r="D181" s="184" t="s">
        <v>175</v>
      </c>
      <c r="E181" s="185" t="s">
        <v>2186</v>
      </c>
      <c r="F181" s="186" t="s">
        <v>2187</v>
      </c>
      <c r="G181" s="187" t="s">
        <v>222</v>
      </c>
      <c r="H181" s="188">
        <v>8</v>
      </c>
      <c r="I181" s="189"/>
      <c r="J181" s="188">
        <f>ROUND(I181*H181,3)</f>
        <v>0</v>
      </c>
      <c r="K181" s="190"/>
      <c r="L181" s="35"/>
      <c r="M181" s="191" t="s">
        <v>1</v>
      </c>
      <c r="N181" s="192" t="s">
        <v>40</v>
      </c>
      <c r="O181" s="73"/>
      <c r="P181" s="193">
        <f>O181*H181</f>
        <v>0</v>
      </c>
      <c r="Q181" s="193">
        <v>0</v>
      </c>
      <c r="R181" s="193">
        <f>Q181*H181</f>
        <v>0</v>
      </c>
      <c r="S181" s="193">
        <v>0</v>
      </c>
      <c r="T181" s="19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5" t="s">
        <v>240</v>
      </c>
      <c r="AT181" s="195" t="s">
        <v>175</v>
      </c>
      <c r="AU181" s="195" t="s">
        <v>151</v>
      </c>
      <c r="AY181" s="15" t="s">
        <v>173</v>
      </c>
      <c r="BE181" s="196">
        <f>IF(N181="základná",J181,0)</f>
        <v>0</v>
      </c>
      <c r="BF181" s="196">
        <f>IF(N181="znížená",J181,0)</f>
        <v>0</v>
      </c>
      <c r="BG181" s="196">
        <f>IF(N181="zákl. prenesená",J181,0)</f>
        <v>0</v>
      </c>
      <c r="BH181" s="196">
        <f>IF(N181="zníž. prenesená",J181,0)</f>
        <v>0</v>
      </c>
      <c r="BI181" s="196">
        <f>IF(N181="nulová",J181,0)</f>
        <v>0</v>
      </c>
      <c r="BJ181" s="15" t="s">
        <v>151</v>
      </c>
      <c r="BK181" s="197">
        <f>ROUND(I181*H181,3)</f>
        <v>0</v>
      </c>
      <c r="BL181" s="15" t="s">
        <v>240</v>
      </c>
      <c r="BM181" s="195" t="s">
        <v>384</v>
      </c>
    </row>
    <row r="182" s="2" customFormat="1" ht="24.15" customHeight="1">
      <c r="A182" s="34"/>
      <c r="B182" s="148"/>
      <c r="C182" s="184" t="s">
        <v>351</v>
      </c>
      <c r="D182" s="184" t="s">
        <v>175</v>
      </c>
      <c r="E182" s="185" t="s">
        <v>2188</v>
      </c>
      <c r="F182" s="186" t="s">
        <v>2189</v>
      </c>
      <c r="G182" s="187" t="s">
        <v>368</v>
      </c>
      <c r="H182" s="189"/>
      <c r="I182" s="189"/>
      <c r="J182" s="188">
        <f>ROUND(I182*H182,3)</f>
        <v>0</v>
      </c>
      <c r="K182" s="190"/>
      <c r="L182" s="35"/>
      <c r="M182" s="191" t="s">
        <v>1</v>
      </c>
      <c r="N182" s="192" t="s">
        <v>40</v>
      </c>
      <c r="O182" s="73"/>
      <c r="P182" s="193">
        <f>O182*H182</f>
        <v>0</v>
      </c>
      <c r="Q182" s="193">
        <v>0</v>
      </c>
      <c r="R182" s="193">
        <f>Q182*H182</f>
        <v>0</v>
      </c>
      <c r="S182" s="193">
        <v>0</v>
      </c>
      <c r="T182" s="19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5" t="s">
        <v>240</v>
      </c>
      <c r="AT182" s="195" t="s">
        <v>175</v>
      </c>
      <c r="AU182" s="195" t="s">
        <v>151</v>
      </c>
      <c r="AY182" s="15" t="s">
        <v>173</v>
      </c>
      <c r="BE182" s="196">
        <f>IF(N182="základná",J182,0)</f>
        <v>0</v>
      </c>
      <c r="BF182" s="196">
        <f>IF(N182="znížená",J182,0)</f>
        <v>0</v>
      </c>
      <c r="BG182" s="196">
        <f>IF(N182="zákl. prenesená",J182,0)</f>
        <v>0</v>
      </c>
      <c r="BH182" s="196">
        <f>IF(N182="zníž. prenesená",J182,0)</f>
        <v>0</v>
      </c>
      <c r="BI182" s="196">
        <f>IF(N182="nulová",J182,0)</f>
        <v>0</v>
      </c>
      <c r="BJ182" s="15" t="s">
        <v>151</v>
      </c>
      <c r="BK182" s="197">
        <f>ROUND(I182*H182,3)</f>
        <v>0</v>
      </c>
      <c r="BL182" s="15" t="s">
        <v>240</v>
      </c>
      <c r="BM182" s="195" t="s">
        <v>388</v>
      </c>
    </row>
    <row r="183" s="12" customFormat="1" ht="22.8" customHeight="1">
      <c r="A183" s="12"/>
      <c r="B183" s="171"/>
      <c r="C183" s="12"/>
      <c r="D183" s="172" t="s">
        <v>73</v>
      </c>
      <c r="E183" s="182" t="s">
        <v>1611</v>
      </c>
      <c r="F183" s="182" t="s">
        <v>1612</v>
      </c>
      <c r="G183" s="12"/>
      <c r="H183" s="12"/>
      <c r="I183" s="174"/>
      <c r="J183" s="183">
        <f>BK183</f>
        <v>0</v>
      </c>
      <c r="K183" s="12"/>
      <c r="L183" s="171"/>
      <c r="M183" s="176"/>
      <c r="N183" s="177"/>
      <c r="O183" s="177"/>
      <c r="P183" s="178">
        <f>SUM(P184:P187)</f>
        <v>0</v>
      </c>
      <c r="Q183" s="177"/>
      <c r="R183" s="178">
        <f>SUM(R184:R187)</f>
        <v>0</v>
      </c>
      <c r="S183" s="177"/>
      <c r="T183" s="179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2" t="s">
        <v>151</v>
      </c>
      <c r="AT183" s="180" t="s">
        <v>73</v>
      </c>
      <c r="AU183" s="180" t="s">
        <v>82</v>
      </c>
      <c r="AY183" s="172" t="s">
        <v>173</v>
      </c>
      <c r="BK183" s="181">
        <f>SUM(BK184:BK187)</f>
        <v>0</v>
      </c>
    </row>
    <row r="184" s="2" customFormat="1" ht="24.15" customHeight="1">
      <c r="A184" s="34"/>
      <c r="B184" s="148"/>
      <c r="C184" s="184" t="s">
        <v>353</v>
      </c>
      <c r="D184" s="184" t="s">
        <v>175</v>
      </c>
      <c r="E184" s="185" t="s">
        <v>2190</v>
      </c>
      <c r="F184" s="186" t="s">
        <v>2191</v>
      </c>
      <c r="G184" s="187" t="s">
        <v>314</v>
      </c>
      <c r="H184" s="188">
        <v>15</v>
      </c>
      <c r="I184" s="189"/>
      <c r="J184" s="188">
        <f>ROUND(I184*H184,3)</f>
        <v>0</v>
      </c>
      <c r="K184" s="190"/>
      <c r="L184" s="35"/>
      <c r="M184" s="191" t="s">
        <v>1</v>
      </c>
      <c r="N184" s="192" t="s">
        <v>40</v>
      </c>
      <c r="O184" s="73"/>
      <c r="P184" s="193">
        <f>O184*H184</f>
        <v>0</v>
      </c>
      <c r="Q184" s="193">
        <v>0</v>
      </c>
      <c r="R184" s="193">
        <f>Q184*H184</f>
        <v>0</v>
      </c>
      <c r="S184" s="193">
        <v>0</v>
      </c>
      <c r="T184" s="19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5" t="s">
        <v>240</v>
      </c>
      <c r="AT184" s="195" t="s">
        <v>175</v>
      </c>
      <c r="AU184" s="195" t="s">
        <v>151</v>
      </c>
      <c r="AY184" s="15" t="s">
        <v>173</v>
      </c>
      <c r="BE184" s="196">
        <f>IF(N184="základná",J184,0)</f>
        <v>0</v>
      </c>
      <c r="BF184" s="196">
        <f>IF(N184="znížená",J184,0)</f>
        <v>0</v>
      </c>
      <c r="BG184" s="196">
        <f>IF(N184="zákl. prenesená",J184,0)</f>
        <v>0</v>
      </c>
      <c r="BH184" s="196">
        <f>IF(N184="zníž. prenesená",J184,0)</f>
        <v>0</v>
      </c>
      <c r="BI184" s="196">
        <f>IF(N184="nulová",J184,0)</f>
        <v>0</v>
      </c>
      <c r="BJ184" s="15" t="s">
        <v>151</v>
      </c>
      <c r="BK184" s="197">
        <f>ROUND(I184*H184,3)</f>
        <v>0</v>
      </c>
      <c r="BL184" s="15" t="s">
        <v>240</v>
      </c>
      <c r="BM184" s="195" t="s">
        <v>392</v>
      </c>
    </row>
    <row r="185" s="2" customFormat="1" ht="14.4" customHeight="1">
      <c r="A185" s="34"/>
      <c r="B185" s="148"/>
      <c r="C185" s="198" t="s">
        <v>357</v>
      </c>
      <c r="D185" s="198" t="s">
        <v>197</v>
      </c>
      <c r="E185" s="199" t="s">
        <v>2192</v>
      </c>
      <c r="F185" s="200" t="s">
        <v>2193</v>
      </c>
      <c r="G185" s="201" t="s">
        <v>2194</v>
      </c>
      <c r="H185" s="202">
        <v>1</v>
      </c>
      <c r="I185" s="203"/>
      <c r="J185" s="202">
        <f>ROUND(I185*H185,3)</f>
        <v>0</v>
      </c>
      <c r="K185" s="204"/>
      <c r="L185" s="205"/>
      <c r="M185" s="206" t="s">
        <v>1</v>
      </c>
      <c r="N185" s="207" t="s">
        <v>40</v>
      </c>
      <c r="O185" s="73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307</v>
      </c>
      <c r="AT185" s="195" t="s">
        <v>197</v>
      </c>
      <c r="AU185" s="195" t="s">
        <v>151</v>
      </c>
      <c r="AY185" s="15" t="s">
        <v>173</v>
      </c>
      <c r="BE185" s="196">
        <f>IF(N185="základná",J185,0)</f>
        <v>0</v>
      </c>
      <c r="BF185" s="196">
        <f>IF(N185="znížená",J185,0)</f>
        <v>0</v>
      </c>
      <c r="BG185" s="196">
        <f>IF(N185="zákl. prenesená",J185,0)</f>
        <v>0</v>
      </c>
      <c r="BH185" s="196">
        <f>IF(N185="zníž. prenesená",J185,0)</f>
        <v>0</v>
      </c>
      <c r="BI185" s="196">
        <f>IF(N185="nulová",J185,0)</f>
        <v>0</v>
      </c>
      <c r="BJ185" s="15" t="s">
        <v>151</v>
      </c>
      <c r="BK185" s="197">
        <f>ROUND(I185*H185,3)</f>
        <v>0</v>
      </c>
      <c r="BL185" s="15" t="s">
        <v>240</v>
      </c>
      <c r="BM185" s="195" t="s">
        <v>396</v>
      </c>
    </row>
    <row r="186" s="2" customFormat="1" ht="14.4" customHeight="1">
      <c r="A186" s="34"/>
      <c r="B186" s="148"/>
      <c r="C186" s="198" t="s">
        <v>361</v>
      </c>
      <c r="D186" s="198" t="s">
        <v>197</v>
      </c>
      <c r="E186" s="199" t="s">
        <v>2195</v>
      </c>
      <c r="F186" s="200" t="s">
        <v>2196</v>
      </c>
      <c r="G186" s="201" t="s">
        <v>222</v>
      </c>
      <c r="H186" s="202">
        <v>4</v>
      </c>
      <c r="I186" s="203"/>
      <c r="J186" s="202">
        <f>ROUND(I186*H186,3)</f>
        <v>0</v>
      </c>
      <c r="K186" s="204"/>
      <c r="L186" s="205"/>
      <c r="M186" s="206" t="s">
        <v>1</v>
      </c>
      <c r="N186" s="207" t="s">
        <v>40</v>
      </c>
      <c r="O186" s="73"/>
      <c r="P186" s="193">
        <f>O186*H186</f>
        <v>0</v>
      </c>
      <c r="Q186" s="193">
        <v>0</v>
      </c>
      <c r="R186" s="193">
        <f>Q186*H186</f>
        <v>0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307</v>
      </c>
      <c r="AT186" s="195" t="s">
        <v>197</v>
      </c>
      <c r="AU186" s="195" t="s">
        <v>151</v>
      </c>
      <c r="AY186" s="15" t="s">
        <v>173</v>
      </c>
      <c r="BE186" s="196">
        <f>IF(N186="základná",J186,0)</f>
        <v>0</v>
      </c>
      <c r="BF186" s="196">
        <f>IF(N186="znížená",J186,0)</f>
        <v>0</v>
      </c>
      <c r="BG186" s="196">
        <f>IF(N186="zákl. prenesená",J186,0)</f>
        <v>0</v>
      </c>
      <c r="BH186" s="196">
        <f>IF(N186="zníž. prenesená",J186,0)</f>
        <v>0</v>
      </c>
      <c r="BI186" s="196">
        <f>IF(N186="nulová",J186,0)</f>
        <v>0</v>
      </c>
      <c r="BJ186" s="15" t="s">
        <v>151</v>
      </c>
      <c r="BK186" s="197">
        <f>ROUND(I186*H186,3)</f>
        <v>0</v>
      </c>
      <c r="BL186" s="15" t="s">
        <v>240</v>
      </c>
      <c r="BM186" s="195" t="s">
        <v>400</v>
      </c>
    </row>
    <row r="187" s="2" customFormat="1" ht="14.4" customHeight="1">
      <c r="A187" s="34"/>
      <c r="B187" s="148"/>
      <c r="C187" s="198" t="s">
        <v>365</v>
      </c>
      <c r="D187" s="198" t="s">
        <v>197</v>
      </c>
      <c r="E187" s="199" t="s">
        <v>2197</v>
      </c>
      <c r="F187" s="200" t="s">
        <v>2198</v>
      </c>
      <c r="G187" s="201" t="s">
        <v>314</v>
      </c>
      <c r="H187" s="202">
        <v>2</v>
      </c>
      <c r="I187" s="203"/>
      <c r="J187" s="202">
        <f>ROUND(I187*H187,3)</f>
        <v>0</v>
      </c>
      <c r="K187" s="204"/>
      <c r="L187" s="205"/>
      <c r="M187" s="213" t="s">
        <v>1</v>
      </c>
      <c r="N187" s="214" t="s">
        <v>40</v>
      </c>
      <c r="O187" s="210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5" t="s">
        <v>307</v>
      </c>
      <c r="AT187" s="195" t="s">
        <v>197</v>
      </c>
      <c r="AU187" s="195" t="s">
        <v>151</v>
      </c>
      <c r="AY187" s="15" t="s">
        <v>173</v>
      </c>
      <c r="BE187" s="196">
        <f>IF(N187="základná",J187,0)</f>
        <v>0</v>
      </c>
      <c r="BF187" s="196">
        <f>IF(N187="znížená",J187,0)</f>
        <v>0</v>
      </c>
      <c r="BG187" s="196">
        <f>IF(N187="zákl. prenesená",J187,0)</f>
        <v>0</v>
      </c>
      <c r="BH187" s="196">
        <f>IF(N187="zníž. prenesená",J187,0)</f>
        <v>0</v>
      </c>
      <c r="BI187" s="196">
        <f>IF(N187="nulová",J187,0)</f>
        <v>0</v>
      </c>
      <c r="BJ187" s="15" t="s">
        <v>151</v>
      </c>
      <c r="BK187" s="197">
        <f>ROUND(I187*H187,3)</f>
        <v>0</v>
      </c>
      <c r="BL187" s="15" t="s">
        <v>240</v>
      </c>
      <c r="BM187" s="195" t="s">
        <v>404</v>
      </c>
    </row>
    <row r="188" s="2" customFormat="1" ht="6.96" customHeight="1">
      <c r="A188" s="34"/>
      <c r="B188" s="56"/>
      <c r="C188" s="57"/>
      <c r="D188" s="57"/>
      <c r="E188" s="57"/>
      <c r="F188" s="57"/>
      <c r="G188" s="57"/>
      <c r="H188" s="57"/>
      <c r="I188" s="57"/>
      <c r="J188" s="57"/>
      <c r="K188" s="57"/>
      <c r="L188" s="35"/>
      <c r="M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</sheetData>
  <autoFilter ref="C133:K187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96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7" t="str">
        <f>'Rekapitulácia stavby'!K6</f>
        <v>Materská škola Viťaz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2199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5" t="str">
        <f>'Rekapitulácia stavby'!AN8</f>
        <v>19. 2. 2020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99</v>
      </c>
      <c r="E30" s="34"/>
      <c r="F30" s="34"/>
      <c r="G30" s="34"/>
      <c r="H30" s="34"/>
      <c r="I30" s="34"/>
      <c r="J30" s="121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2" t="s">
        <v>100</v>
      </c>
      <c r="E31" s="34"/>
      <c r="F31" s="34"/>
      <c r="G31" s="34"/>
      <c r="H31" s="34"/>
      <c r="I31" s="34"/>
      <c r="J31" s="121">
        <f>J103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3" t="s">
        <v>34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4" t="s">
        <v>38</v>
      </c>
      <c r="E35" s="28" t="s">
        <v>39</v>
      </c>
      <c r="F35" s="125">
        <f>ROUND((SUM(BE103:BE110) + SUM(BE130:BE153)),  2)</f>
        <v>0</v>
      </c>
      <c r="G35" s="34"/>
      <c r="H35" s="34"/>
      <c r="I35" s="126">
        <v>0.20000000000000001</v>
      </c>
      <c r="J35" s="125">
        <f>ROUND(((SUM(BE103:BE110) + SUM(BE130:BE153))*I35),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25">
        <f>ROUND((SUM(BF103:BF110) + SUM(BF130:BF153)),  2)</f>
        <v>0</v>
      </c>
      <c r="G36" s="34"/>
      <c r="H36" s="34"/>
      <c r="I36" s="126">
        <v>0.20000000000000001</v>
      </c>
      <c r="J36" s="125">
        <f>ROUND(((SUM(BF103:BF110) + SUM(BF130:BF153))*I36),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25">
        <f>ROUND((SUM(BG103:BG110) + SUM(BG130:BG153)),  2)</f>
        <v>0</v>
      </c>
      <c r="G37" s="34"/>
      <c r="H37" s="34"/>
      <c r="I37" s="126">
        <v>0.20000000000000001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25">
        <f>ROUND((SUM(BH103:BH110) + SUM(BH130:BH153)),  2)</f>
        <v>0</v>
      </c>
      <c r="G38" s="34"/>
      <c r="H38" s="34"/>
      <c r="I38" s="126">
        <v>0.20000000000000001</v>
      </c>
      <c r="J38" s="125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25">
        <f>ROUND((SUM(BI103:BI110) + SUM(BI130:BI153)),  2)</f>
        <v>0</v>
      </c>
      <c r="G39" s="34"/>
      <c r="H39" s="34"/>
      <c r="I39" s="126">
        <v>0</v>
      </c>
      <c r="J39" s="125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27"/>
      <c r="D41" s="128" t="s">
        <v>44</v>
      </c>
      <c r="E41" s="77"/>
      <c r="F41" s="77"/>
      <c r="G41" s="129" t="s">
        <v>45</v>
      </c>
      <c r="H41" s="130" t="s">
        <v>46</v>
      </c>
      <c r="I41" s="77"/>
      <c r="J41" s="131">
        <f>SUM(J32:J39)</f>
        <v>0</v>
      </c>
      <c r="K41" s="132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3" t="s">
        <v>50</v>
      </c>
      <c r="G61" s="54" t="s">
        <v>49</v>
      </c>
      <c r="H61" s="37"/>
      <c r="I61" s="37"/>
      <c r="J61" s="134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3" t="s">
        <v>50</v>
      </c>
      <c r="G76" s="54" t="s">
        <v>49</v>
      </c>
      <c r="H76" s="37"/>
      <c r="I76" s="37"/>
      <c r="J76" s="134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Materská škola Viťaz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 xml:space="preserve">03 - SO 03 Vodovodná prípojka 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Viťaz </v>
      </c>
      <c r="G89" s="34"/>
      <c r="H89" s="34"/>
      <c r="I89" s="28" t="s">
        <v>20</v>
      </c>
      <c r="J89" s="65" t="str">
        <f>IF(J12="","",J12)</f>
        <v>19. 2. 2020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 xml:space="preserve">Obec Víťaz </v>
      </c>
      <c r="G91" s="34"/>
      <c r="H91" s="34"/>
      <c r="I91" s="28" t="s">
        <v>28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5" t="s">
        <v>102</v>
      </c>
      <c r="D94" s="127"/>
      <c r="E94" s="127"/>
      <c r="F94" s="127"/>
      <c r="G94" s="127"/>
      <c r="H94" s="127"/>
      <c r="I94" s="127"/>
      <c r="J94" s="136" t="s">
        <v>103</v>
      </c>
      <c r="K94" s="12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7" t="s">
        <v>104</v>
      </c>
      <c r="D96" s="34"/>
      <c r="E96" s="34"/>
      <c r="F96" s="34"/>
      <c r="G96" s="34"/>
      <c r="H96" s="34"/>
      <c r="I96" s="34"/>
      <c r="J96" s="92">
        <f>J130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105</v>
      </c>
    </row>
    <row r="97" s="9" customFormat="1" ht="24.96" customHeight="1">
      <c r="A97" s="9"/>
      <c r="B97" s="138"/>
      <c r="C97" s="9"/>
      <c r="D97" s="139" t="s">
        <v>106</v>
      </c>
      <c r="E97" s="140"/>
      <c r="F97" s="140"/>
      <c r="G97" s="140"/>
      <c r="H97" s="140"/>
      <c r="I97" s="140"/>
      <c r="J97" s="141">
        <f>J131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107</v>
      </c>
      <c r="E98" s="144"/>
      <c r="F98" s="144"/>
      <c r="G98" s="144"/>
      <c r="H98" s="144"/>
      <c r="I98" s="144"/>
      <c r="J98" s="145">
        <f>J132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110</v>
      </c>
      <c r="E99" s="144"/>
      <c r="F99" s="144"/>
      <c r="G99" s="144"/>
      <c r="H99" s="144"/>
      <c r="I99" s="144"/>
      <c r="J99" s="145">
        <f>J141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2"/>
      <c r="C100" s="10"/>
      <c r="D100" s="143" t="s">
        <v>2097</v>
      </c>
      <c r="E100" s="144"/>
      <c r="F100" s="144"/>
      <c r="G100" s="144"/>
      <c r="H100" s="144"/>
      <c r="I100" s="144"/>
      <c r="J100" s="145">
        <f>J143</f>
        <v>0</v>
      </c>
      <c r="K100" s="10"/>
      <c r="L100" s="14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29.28" customHeight="1">
      <c r="A103" s="34"/>
      <c r="B103" s="35"/>
      <c r="C103" s="137" t="s">
        <v>148</v>
      </c>
      <c r="D103" s="34"/>
      <c r="E103" s="34"/>
      <c r="F103" s="34"/>
      <c r="G103" s="34"/>
      <c r="H103" s="34"/>
      <c r="I103" s="34"/>
      <c r="J103" s="146">
        <f>ROUND(J104 + J105 + J106 + J107 + J108 + J109,2)</f>
        <v>0</v>
      </c>
      <c r="K103" s="34"/>
      <c r="L103" s="51"/>
      <c r="N103" s="147" t="s">
        <v>38</v>
      </c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18" customHeight="1">
      <c r="A104" s="34"/>
      <c r="B104" s="148"/>
      <c r="C104" s="149"/>
      <c r="D104" s="150" t="s">
        <v>149</v>
      </c>
      <c r="E104" s="151"/>
      <c r="F104" s="151"/>
      <c r="G104" s="149"/>
      <c r="H104" s="149"/>
      <c r="I104" s="149"/>
      <c r="J104" s="152">
        <v>0</v>
      </c>
      <c r="K104" s="149"/>
      <c r="L104" s="153"/>
      <c r="M104" s="154"/>
      <c r="N104" s="155" t="s">
        <v>40</v>
      </c>
      <c r="O104" s="154"/>
      <c r="P104" s="154"/>
      <c r="Q104" s="154"/>
      <c r="R104" s="154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6" t="s">
        <v>150</v>
      </c>
      <c r="AZ104" s="154"/>
      <c r="BA104" s="154"/>
      <c r="BB104" s="154"/>
      <c r="BC104" s="154"/>
      <c r="BD104" s="154"/>
      <c r="BE104" s="157">
        <f>IF(N104="základná",J104,0)</f>
        <v>0</v>
      </c>
      <c r="BF104" s="157">
        <f>IF(N104="znížená",J104,0)</f>
        <v>0</v>
      </c>
      <c r="BG104" s="157">
        <f>IF(N104="zákl. prenesená",J104,0)</f>
        <v>0</v>
      </c>
      <c r="BH104" s="157">
        <f>IF(N104="zníž. prenesená",J104,0)</f>
        <v>0</v>
      </c>
      <c r="BI104" s="157">
        <f>IF(N104="nulová",J104,0)</f>
        <v>0</v>
      </c>
      <c r="BJ104" s="156" t="s">
        <v>151</v>
      </c>
      <c r="BK104" s="154"/>
      <c r="BL104" s="154"/>
      <c r="BM104" s="154"/>
    </row>
    <row r="105" s="2" customFormat="1" ht="18" customHeight="1">
      <c r="A105" s="34"/>
      <c r="B105" s="148"/>
      <c r="C105" s="149"/>
      <c r="D105" s="150" t="s">
        <v>152</v>
      </c>
      <c r="E105" s="151"/>
      <c r="F105" s="151"/>
      <c r="G105" s="149"/>
      <c r="H105" s="149"/>
      <c r="I105" s="149"/>
      <c r="J105" s="152">
        <v>0</v>
      </c>
      <c r="K105" s="149"/>
      <c r="L105" s="153"/>
      <c r="M105" s="154"/>
      <c r="N105" s="155" t="s">
        <v>40</v>
      </c>
      <c r="O105" s="154"/>
      <c r="P105" s="154"/>
      <c r="Q105" s="154"/>
      <c r="R105" s="154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6" t="s">
        <v>150</v>
      </c>
      <c r="AZ105" s="154"/>
      <c r="BA105" s="154"/>
      <c r="BB105" s="154"/>
      <c r="BC105" s="154"/>
      <c r="BD105" s="154"/>
      <c r="BE105" s="157">
        <f>IF(N105="základná",J105,0)</f>
        <v>0</v>
      </c>
      <c r="BF105" s="157">
        <f>IF(N105="znížená",J105,0)</f>
        <v>0</v>
      </c>
      <c r="BG105" s="157">
        <f>IF(N105="zákl. prenesená",J105,0)</f>
        <v>0</v>
      </c>
      <c r="BH105" s="157">
        <f>IF(N105="zníž. prenesená",J105,0)</f>
        <v>0</v>
      </c>
      <c r="BI105" s="157">
        <f>IF(N105="nulová",J105,0)</f>
        <v>0</v>
      </c>
      <c r="BJ105" s="156" t="s">
        <v>151</v>
      </c>
      <c r="BK105" s="154"/>
      <c r="BL105" s="154"/>
      <c r="BM105" s="154"/>
    </row>
    <row r="106" s="2" customFormat="1" ht="18" customHeight="1">
      <c r="A106" s="34"/>
      <c r="B106" s="148"/>
      <c r="C106" s="149"/>
      <c r="D106" s="150" t="s">
        <v>153</v>
      </c>
      <c r="E106" s="151"/>
      <c r="F106" s="151"/>
      <c r="G106" s="149"/>
      <c r="H106" s="149"/>
      <c r="I106" s="149"/>
      <c r="J106" s="152">
        <v>0</v>
      </c>
      <c r="K106" s="149"/>
      <c r="L106" s="153"/>
      <c r="M106" s="154"/>
      <c r="N106" s="155" t="s">
        <v>40</v>
      </c>
      <c r="O106" s="154"/>
      <c r="P106" s="154"/>
      <c r="Q106" s="154"/>
      <c r="R106" s="154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6" t="s">
        <v>150</v>
      </c>
      <c r="AZ106" s="154"/>
      <c r="BA106" s="154"/>
      <c r="BB106" s="154"/>
      <c r="BC106" s="154"/>
      <c r="BD106" s="154"/>
      <c r="BE106" s="157">
        <f>IF(N106="základná",J106,0)</f>
        <v>0</v>
      </c>
      <c r="BF106" s="157">
        <f>IF(N106="znížená",J106,0)</f>
        <v>0</v>
      </c>
      <c r="BG106" s="157">
        <f>IF(N106="zákl. prenesená",J106,0)</f>
        <v>0</v>
      </c>
      <c r="BH106" s="157">
        <f>IF(N106="zníž. prenesená",J106,0)</f>
        <v>0</v>
      </c>
      <c r="BI106" s="157">
        <f>IF(N106="nulová",J106,0)</f>
        <v>0</v>
      </c>
      <c r="BJ106" s="156" t="s">
        <v>151</v>
      </c>
      <c r="BK106" s="154"/>
      <c r="BL106" s="154"/>
      <c r="BM106" s="154"/>
    </row>
    <row r="107" s="2" customFormat="1" ht="18" customHeight="1">
      <c r="A107" s="34"/>
      <c r="B107" s="148"/>
      <c r="C107" s="149"/>
      <c r="D107" s="150" t="s">
        <v>154</v>
      </c>
      <c r="E107" s="151"/>
      <c r="F107" s="151"/>
      <c r="G107" s="149"/>
      <c r="H107" s="149"/>
      <c r="I107" s="149"/>
      <c r="J107" s="152">
        <v>0</v>
      </c>
      <c r="K107" s="149"/>
      <c r="L107" s="153"/>
      <c r="M107" s="154"/>
      <c r="N107" s="155" t="s">
        <v>40</v>
      </c>
      <c r="O107" s="154"/>
      <c r="P107" s="154"/>
      <c r="Q107" s="154"/>
      <c r="R107" s="154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6" t="s">
        <v>150</v>
      </c>
      <c r="AZ107" s="154"/>
      <c r="BA107" s="154"/>
      <c r="BB107" s="154"/>
      <c r="BC107" s="154"/>
      <c r="BD107" s="154"/>
      <c r="BE107" s="157">
        <f>IF(N107="základná",J107,0)</f>
        <v>0</v>
      </c>
      <c r="BF107" s="157">
        <f>IF(N107="znížená",J107,0)</f>
        <v>0</v>
      </c>
      <c r="BG107" s="157">
        <f>IF(N107="zákl. prenesená",J107,0)</f>
        <v>0</v>
      </c>
      <c r="BH107" s="157">
        <f>IF(N107="zníž. prenesená",J107,0)</f>
        <v>0</v>
      </c>
      <c r="BI107" s="157">
        <f>IF(N107="nulová",J107,0)</f>
        <v>0</v>
      </c>
      <c r="BJ107" s="156" t="s">
        <v>151</v>
      </c>
      <c r="BK107" s="154"/>
      <c r="BL107" s="154"/>
      <c r="BM107" s="154"/>
    </row>
    <row r="108" s="2" customFormat="1" ht="18" customHeight="1">
      <c r="A108" s="34"/>
      <c r="B108" s="148"/>
      <c r="C108" s="149"/>
      <c r="D108" s="150" t="s">
        <v>155</v>
      </c>
      <c r="E108" s="151"/>
      <c r="F108" s="151"/>
      <c r="G108" s="149"/>
      <c r="H108" s="149"/>
      <c r="I108" s="149"/>
      <c r="J108" s="152">
        <v>0</v>
      </c>
      <c r="K108" s="149"/>
      <c r="L108" s="153"/>
      <c r="M108" s="154"/>
      <c r="N108" s="155" t="s">
        <v>40</v>
      </c>
      <c r="O108" s="154"/>
      <c r="P108" s="154"/>
      <c r="Q108" s="154"/>
      <c r="R108" s="154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6" t="s">
        <v>150</v>
      </c>
      <c r="AZ108" s="154"/>
      <c r="BA108" s="154"/>
      <c r="BB108" s="154"/>
      <c r="BC108" s="154"/>
      <c r="BD108" s="154"/>
      <c r="BE108" s="157">
        <f>IF(N108="základná",J108,0)</f>
        <v>0</v>
      </c>
      <c r="BF108" s="157">
        <f>IF(N108="znížená",J108,0)</f>
        <v>0</v>
      </c>
      <c r="BG108" s="157">
        <f>IF(N108="zákl. prenesená",J108,0)</f>
        <v>0</v>
      </c>
      <c r="BH108" s="157">
        <f>IF(N108="zníž. prenesená",J108,0)</f>
        <v>0</v>
      </c>
      <c r="BI108" s="157">
        <f>IF(N108="nulová",J108,0)</f>
        <v>0</v>
      </c>
      <c r="BJ108" s="156" t="s">
        <v>151</v>
      </c>
      <c r="BK108" s="154"/>
      <c r="BL108" s="154"/>
      <c r="BM108" s="154"/>
    </row>
    <row r="109" s="2" customFormat="1" ht="18" customHeight="1">
      <c r="A109" s="34"/>
      <c r="B109" s="148"/>
      <c r="C109" s="149"/>
      <c r="D109" s="151" t="s">
        <v>156</v>
      </c>
      <c r="E109" s="149"/>
      <c r="F109" s="149"/>
      <c r="G109" s="149"/>
      <c r="H109" s="149"/>
      <c r="I109" s="149"/>
      <c r="J109" s="152">
        <f>ROUND(J30*T109,2)</f>
        <v>0</v>
      </c>
      <c r="K109" s="149"/>
      <c r="L109" s="153"/>
      <c r="M109" s="154"/>
      <c r="N109" s="155" t="s">
        <v>40</v>
      </c>
      <c r="O109" s="154"/>
      <c r="P109" s="154"/>
      <c r="Q109" s="154"/>
      <c r="R109" s="154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6" t="s">
        <v>157</v>
      </c>
      <c r="AZ109" s="154"/>
      <c r="BA109" s="154"/>
      <c r="BB109" s="154"/>
      <c r="BC109" s="154"/>
      <c r="BD109" s="154"/>
      <c r="BE109" s="157">
        <f>IF(N109="základná",J109,0)</f>
        <v>0</v>
      </c>
      <c r="BF109" s="157">
        <f>IF(N109="znížená",J109,0)</f>
        <v>0</v>
      </c>
      <c r="BG109" s="157">
        <f>IF(N109="zákl. prenesená",J109,0)</f>
        <v>0</v>
      </c>
      <c r="BH109" s="157">
        <f>IF(N109="zníž. prenesená",J109,0)</f>
        <v>0</v>
      </c>
      <c r="BI109" s="157">
        <f>IF(N109="nulová",J109,0)</f>
        <v>0</v>
      </c>
      <c r="BJ109" s="156" t="s">
        <v>151</v>
      </c>
      <c r="BK109" s="154"/>
      <c r="BL109" s="154"/>
      <c r="BM109" s="154"/>
    </row>
    <row r="110" s="2" customForma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9.28" customHeight="1">
      <c r="A111" s="34"/>
      <c r="B111" s="35"/>
      <c r="C111" s="158" t="s">
        <v>158</v>
      </c>
      <c r="D111" s="127"/>
      <c r="E111" s="127"/>
      <c r="F111" s="127"/>
      <c r="G111" s="127"/>
      <c r="H111" s="127"/>
      <c r="I111" s="127"/>
      <c r="J111" s="159">
        <f>ROUND(J96+J103,2)</f>
        <v>0</v>
      </c>
      <c r="K111" s="127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159</v>
      </c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14</v>
      </c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117" t="str">
        <f>E7</f>
        <v>Materská škola Viťaz</v>
      </c>
      <c r="F120" s="28"/>
      <c r="G120" s="28"/>
      <c r="H120" s="28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97</v>
      </c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3" t="str">
        <f>E9</f>
        <v xml:space="preserve">03 - SO 03 Vodovodná prípojka </v>
      </c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18</v>
      </c>
      <c r="D124" s="34"/>
      <c r="E124" s="34"/>
      <c r="F124" s="23" t="str">
        <f>F12</f>
        <v xml:space="preserve">Viťaz </v>
      </c>
      <c r="G124" s="34"/>
      <c r="H124" s="34"/>
      <c r="I124" s="28" t="s">
        <v>20</v>
      </c>
      <c r="J124" s="65" t="str">
        <f>IF(J12="","",J12)</f>
        <v>19. 2. 2020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22</v>
      </c>
      <c r="D126" s="34"/>
      <c r="E126" s="34"/>
      <c r="F126" s="23" t="str">
        <f>E15</f>
        <v xml:space="preserve">Obec Víťaz </v>
      </c>
      <c r="G126" s="34"/>
      <c r="H126" s="34"/>
      <c r="I126" s="28" t="s">
        <v>28</v>
      </c>
      <c r="J126" s="32" t="str">
        <f>E21</f>
        <v xml:space="preserve"> </v>
      </c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26</v>
      </c>
      <c r="D127" s="34"/>
      <c r="E127" s="34"/>
      <c r="F127" s="23" t="str">
        <f>IF(E18="","",E18)</f>
        <v>Vyplň údaj</v>
      </c>
      <c r="G127" s="34"/>
      <c r="H127" s="34"/>
      <c r="I127" s="28" t="s">
        <v>31</v>
      </c>
      <c r="J127" s="32" t="str">
        <f>E24</f>
        <v xml:space="preserve"> </v>
      </c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0"/>
      <c r="B129" s="161"/>
      <c r="C129" s="162" t="s">
        <v>160</v>
      </c>
      <c r="D129" s="163" t="s">
        <v>59</v>
      </c>
      <c r="E129" s="163" t="s">
        <v>55</v>
      </c>
      <c r="F129" s="163" t="s">
        <v>56</v>
      </c>
      <c r="G129" s="163" t="s">
        <v>161</v>
      </c>
      <c r="H129" s="163" t="s">
        <v>162</v>
      </c>
      <c r="I129" s="163" t="s">
        <v>163</v>
      </c>
      <c r="J129" s="164" t="s">
        <v>103</v>
      </c>
      <c r="K129" s="165" t="s">
        <v>164</v>
      </c>
      <c r="L129" s="166"/>
      <c r="M129" s="82" t="s">
        <v>1</v>
      </c>
      <c r="N129" s="83" t="s">
        <v>38</v>
      </c>
      <c r="O129" s="83" t="s">
        <v>165</v>
      </c>
      <c r="P129" s="83" t="s">
        <v>166</v>
      </c>
      <c r="Q129" s="83" t="s">
        <v>167</v>
      </c>
      <c r="R129" s="83" t="s">
        <v>168</v>
      </c>
      <c r="S129" s="83" t="s">
        <v>169</v>
      </c>
      <c r="T129" s="84" t="s">
        <v>170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="2" customFormat="1" ht="22.8" customHeight="1">
      <c r="A130" s="34"/>
      <c r="B130" s="35"/>
      <c r="C130" s="89" t="s">
        <v>99</v>
      </c>
      <c r="D130" s="34"/>
      <c r="E130" s="34"/>
      <c r="F130" s="34"/>
      <c r="G130" s="34"/>
      <c r="H130" s="34"/>
      <c r="I130" s="34"/>
      <c r="J130" s="167">
        <f>BK130</f>
        <v>0</v>
      </c>
      <c r="K130" s="34"/>
      <c r="L130" s="35"/>
      <c r="M130" s="85"/>
      <c r="N130" s="69"/>
      <c r="O130" s="86"/>
      <c r="P130" s="168">
        <f>P131</f>
        <v>0</v>
      </c>
      <c r="Q130" s="86"/>
      <c r="R130" s="168">
        <f>R131</f>
        <v>9.8705599999999993</v>
      </c>
      <c r="S130" s="86"/>
      <c r="T130" s="169">
        <f>T131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105</v>
      </c>
      <c r="BK130" s="170">
        <f>BK131</f>
        <v>0</v>
      </c>
    </row>
    <row r="131" s="12" customFormat="1" ht="25.92" customHeight="1">
      <c r="A131" s="12"/>
      <c r="B131" s="171"/>
      <c r="C131" s="12"/>
      <c r="D131" s="172" t="s">
        <v>73</v>
      </c>
      <c r="E131" s="173" t="s">
        <v>171</v>
      </c>
      <c r="F131" s="173" t="s">
        <v>172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P132+P141+P143</f>
        <v>0</v>
      </c>
      <c r="Q131" s="177"/>
      <c r="R131" s="178">
        <f>R132+R141+R143</f>
        <v>9.8705599999999993</v>
      </c>
      <c r="S131" s="177"/>
      <c r="T131" s="179">
        <f>T132+T141+T143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73</v>
      </c>
      <c r="AU131" s="180" t="s">
        <v>74</v>
      </c>
      <c r="AY131" s="172" t="s">
        <v>173</v>
      </c>
      <c r="BK131" s="181">
        <f>BK132+BK141+BK143</f>
        <v>0</v>
      </c>
    </row>
    <row r="132" s="12" customFormat="1" ht="22.8" customHeight="1">
      <c r="A132" s="12"/>
      <c r="B132" s="171"/>
      <c r="C132" s="12"/>
      <c r="D132" s="172" t="s">
        <v>73</v>
      </c>
      <c r="E132" s="182" t="s">
        <v>82</v>
      </c>
      <c r="F132" s="182" t="s">
        <v>174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SUM(P133:P140)</f>
        <v>0</v>
      </c>
      <c r="Q132" s="177"/>
      <c r="R132" s="178">
        <f>SUM(R133:R140)</f>
        <v>6.4475999999999996</v>
      </c>
      <c r="S132" s="177"/>
      <c r="T132" s="179">
        <f>SUM(T133:T140)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82</v>
      </c>
      <c r="AT132" s="180" t="s">
        <v>73</v>
      </c>
      <c r="AU132" s="180" t="s">
        <v>82</v>
      </c>
      <c r="AY132" s="172" t="s">
        <v>173</v>
      </c>
      <c r="BK132" s="181">
        <f>SUM(BK133:BK140)</f>
        <v>0</v>
      </c>
    </row>
    <row r="133" s="2" customFormat="1" ht="14.4" customHeight="1">
      <c r="A133" s="34"/>
      <c r="B133" s="148"/>
      <c r="C133" s="184" t="s">
        <v>82</v>
      </c>
      <c r="D133" s="184" t="s">
        <v>175</v>
      </c>
      <c r="E133" s="185" t="s">
        <v>2098</v>
      </c>
      <c r="F133" s="186" t="s">
        <v>2099</v>
      </c>
      <c r="G133" s="187" t="s">
        <v>178</v>
      </c>
      <c r="H133" s="188">
        <v>10</v>
      </c>
      <c r="I133" s="189"/>
      <c r="J133" s="188">
        <f>ROUND(I133*H133,3)</f>
        <v>0</v>
      </c>
      <c r="K133" s="190"/>
      <c r="L133" s="35"/>
      <c r="M133" s="191" t="s">
        <v>1</v>
      </c>
      <c r="N133" s="192" t="s">
        <v>40</v>
      </c>
      <c r="O133" s="73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5" t="s">
        <v>179</v>
      </c>
      <c r="AT133" s="195" t="s">
        <v>175</v>
      </c>
      <c r="AU133" s="195" t="s">
        <v>151</v>
      </c>
      <c r="AY133" s="15" t="s">
        <v>173</v>
      </c>
      <c r="BE133" s="196">
        <f>IF(N133="základná",J133,0)</f>
        <v>0</v>
      </c>
      <c r="BF133" s="196">
        <f>IF(N133="znížená",J133,0)</f>
        <v>0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151</v>
      </c>
      <c r="BK133" s="197">
        <f>ROUND(I133*H133,3)</f>
        <v>0</v>
      </c>
      <c r="BL133" s="15" t="s">
        <v>179</v>
      </c>
      <c r="BM133" s="195" t="s">
        <v>82</v>
      </c>
    </row>
    <row r="134" s="2" customFormat="1" ht="24.15" customHeight="1">
      <c r="A134" s="34"/>
      <c r="B134" s="148"/>
      <c r="C134" s="184" t="s">
        <v>151</v>
      </c>
      <c r="D134" s="184" t="s">
        <v>175</v>
      </c>
      <c r="E134" s="185" t="s">
        <v>2100</v>
      </c>
      <c r="F134" s="186" t="s">
        <v>2101</v>
      </c>
      <c r="G134" s="187" t="s">
        <v>178</v>
      </c>
      <c r="H134" s="188">
        <v>10</v>
      </c>
      <c r="I134" s="189"/>
      <c r="J134" s="188">
        <f>ROUND(I134*H134,3)</f>
        <v>0</v>
      </c>
      <c r="K134" s="190"/>
      <c r="L134" s="35"/>
      <c r="M134" s="191" t="s">
        <v>1</v>
      </c>
      <c r="N134" s="192" t="s">
        <v>40</v>
      </c>
      <c r="O134" s="73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5" t="s">
        <v>179</v>
      </c>
      <c r="AT134" s="195" t="s">
        <v>175</v>
      </c>
      <c r="AU134" s="195" t="s">
        <v>151</v>
      </c>
      <c r="AY134" s="15" t="s">
        <v>173</v>
      </c>
      <c r="BE134" s="196">
        <f>IF(N134="základná",J134,0)</f>
        <v>0</v>
      </c>
      <c r="BF134" s="196">
        <f>IF(N134="znížená",J134,0)</f>
        <v>0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151</v>
      </c>
      <c r="BK134" s="197">
        <f>ROUND(I134*H134,3)</f>
        <v>0</v>
      </c>
      <c r="BL134" s="15" t="s">
        <v>179</v>
      </c>
      <c r="BM134" s="195" t="s">
        <v>151</v>
      </c>
    </row>
    <row r="135" s="2" customFormat="1" ht="24.15" customHeight="1">
      <c r="A135" s="34"/>
      <c r="B135" s="148"/>
      <c r="C135" s="184" t="s">
        <v>184</v>
      </c>
      <c r="D135" s="184" t="s">
        <v>175</v>
      </c>
      <c r="E135" s="185" t="s">
        <v>2102</v>
      </c>
      <c r="F135" s="186" t="s">
        <v>2103</v>
      </c>
      <c r="G135" s="187" t="s">
        <v>178</v>
      </c>
      <c r="H135" s="188">
        <v>78.5</v>
      </c>
      <c r="I135" s="189"/>
      <c r="J135" s="188">
        <f>ROUND(I135*H135,3)</f>
        <v>0</v>
      </c>
      <c r="K135" s="190"/>
      <c r="L135" s="35"/>
      <c r="M135" s="191" t="s">
        <v>1</v>
      </c>
      <c r="N135" s="192" t="s">
        <v>40</v>
      </c>
      <c r="O135" s="73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5" t="s">
        <v>179</v>
      </c>
      <c r="AT135" s="195" t="s">
        <v>175</v>
      </c>
      <c r="AU135" s="195" t="s">
        <v>151</v>
      </c>
      <c r="AY135" s="15" t="s">
        <v>173</v>
      </c>
      <c r="BE135" s="196">
        <f>IF(N135="základná",J135,0)</f>
        <v>0</v>
      </c>
      <c r="BF135" s="196">
        <f>IF(N135="znížená",J135,0)</f>
        <v>0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151</v>
      </c>
      <c r="BK135" s="197">
        <f>ROUND(I135*H135,3)</f>
        <v>0</v>
      </c>
      <c r="BL135" s="15" t="s">
        <v>179</v>
      </c>
      <c r="BM135" s="195" t="s">
        <v>184</v>
      </c>
    </row>
    <row r="136" s="2" customFormat="1" ht="37.8" customHeight="1">
      <c r="A136" s="34"/>
      <c r="B136" s="148"/>
      <c r="C136" s="184" t="s">
        <v>179</v>
      </c>
      <c r="D136" s="184" t="s">
        <v>175</v>
      </c>
      <c r="E136" s="185" t="s">
        <v>2105</v>
      </c>
      <c r="F136" s="186" t="s">
        <v>2200</v>
      </c>
      <c r="G136" s="187" t="s">
        <v>178</v>
      </c>
      <c r="H136" s="188">
        <v>78.5</v>
      </c>
      <c r="I136" s="189"/>
      <c r="J136" s="188">
        <f>ROUND(I136*H136,3)</f>
        <v>0</v>
      </c>
      <c r="K136" s="190"/>
      <c r="L136" s="35"/>
      <c r="M136" s="191" t="s">
        <v>1</v>
      </c>
      <c r="N136" s="192" t="s">
        <v>40</v>
      </c>
      <c r="O136" s="73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5" t="s">
        <v>179</v>
      </c>
      <c r="AT136" s="195" t="s">
        <v>175</v>
      </c>
      <c r="AU136" s="195" t="s">
        <v>151</v>
      </c>
      <c r="AY136" s="15" t="s">
        <v>173</v>
      </c>
      <c r="BE136" s="196">
        <f>IF(N136="základná",J136,0)</f>
        <v>0</v>
      </c>
      <c r="BF136" s="196">
        <f>IF(N136="znížená",J136,0)</f>
        <v>0</v>
      </c>
      <c r="BG136" s="196">
        <f>IF(N136="zákl. prenesená",J136,0)</f>
        <v>0</v>
      </c>
      <c r="BH136" s="196">
        <f>IF(N136="zníž. prenesená",J136,0)</f>
        <v>0</v>
      </c>
      <c r="BI136" s="196">
        <f>IF(N136="nulová",J136,0)</f>
        <v>0</v>
      </c>
      <c r="BJ136" s="15" t="s">
        <v>151</v>
      </c>
      <c r="BK136" s="197">
        <f>ROUND(I136*H136,3)</f>
        <v>0</v>
      </c>
      <c r="BL136" s="15" t="s">
        <v>179</v>
      </c>
      <c r="BM136" s="195" t="s">
        <v>179</v>
      </c>
    </row>
    <row r="137" s="2" customFormat="1" ht="14.4" customHeight="1">
      <c r="A137" s="34"/>
      <c r="B137" s="148"/>
      <c r="C137" s="184" t="s">
        <v>192</v>
      </c>
      <c r="D137" s="184" t="s">
        <v>175</v>
      </c>
      <c r="E137" s="185" t="s">
        <v>2201</v>
      </c>
      <c r="F137" s="186" t="s">
        <v>2202</v>
      </c>
      <c r="G137" s="187" t="s">
        <v>314</v>
      </c>
      <c r="H137" s="188">
        <v>30</v>
      </c>
      <c r="I137" s="189"/>
      <c r="J137" s="188">
        <f>ROUND(I137*H137,3)</f>
        <v>0</v>
      </c>
      <c r="K137" s="190"/>
      <c r="L137" s="35"/>
      <c r="M137" s="191" t="s">
        <v>1</v>
      </c>
      <c r="N137" s="192" t="s">
        <v>40</v>
      </c>
      <c r="O137" s="73"/>
      <c r="P137" s="193">
        <f>O137*H137</f>
        <v>0</v>
      </c>
      <c r="Q137" s="193">
        <v>0.21492</v>
      </c>
      <c r="R137" s="193">
        <f>Q137*H137</f>
        <v>6.4475999999999996</v>
      </c>
      <c r="S137" s="193">
        <v>0</v>
      </c>
      <c r="T137" s="19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5" t="s">
        <v>179</v>
      </c>
      <c r="AT137" s="195" t="s">
        <v>175</v>
      </c>
      <c r="AU137" s="195" t="s">
        <v>151</v>
      </c>
      <c r="AY137" s="15" t="s">
        <v>173</v>
      </c>
      <c r="BE137" s="196">
        <f>IF(N137="základná",J137,0)</f>
        <v>0</v>
      </c>
      <c r="BF137" s="196">
        <f>IF(N137="znížená",J137,0)</f>
        <v>0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151</v>
      </c>
      <c r="BK137" s="197">
        <f>ROUND(I137*H137,3)</f>
        <v>0</v>
      </c>
      <c r="BL137" s="15" t="s">
        <v>179</v>
      </c>
      <c r="BM137" s="195" t="s">
        <v>2203</v>
      </c>
    </row>
    <row r="138" s="2" customFormat="1" ht="24.15" customHeight="1">
      <c r="A138" s="34"/>
      <c r="B138" s="148"/>
      <c r="C138" s="184" t="s">
        <v>211</v>
      </c>
      <c r="D138" s="184" t="s">
        <v>175</v>
      </c>
      <c r="E138" s="185" t="s">
        <v>2204</v>
      </c>
      <c r="F138" s="186" t="s">
        <v>2205</v>
      </c>
      <c r="G138" s="187" t="s">
        <v>178</v>
      </c>
      <c r="H138" s="188">
        <v>34.526000000000003</v>
      </c>
      <c r="I138" s="189"/>
      <c r="J138" s="188">
        <f>ROUND(I138*H138,3)</f>
        <v>0</v>
      </c>
      <c r="K138" s="190"/>
      <c r="L138" s="35"/>
      <c r="M138" s="191" t="s">
        <v>1</v>
      </c>
      <c r="N138" s="192" t="s">
        <v>40</v>
      </c>
      <c r="O138" s="73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179</v>
      </c>
      <c r="AT138" s="195" t="s">
        <v>175</v>
      </c>
      <c r="AU138" s="195" t="s">
        <v>151</v>
      </c>
      <c r="AY138" s="15" t="s">
        <v>173</v>
      </c>
      <c r="BE138" s="196">
        <f>IF(N138="základná",J138,0)</f>
        <v>0</v>
      </c>
      <c r="BF138" s="196">
        <f>IF(N138="znížená",J138,0)</f>
        <v>0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151</v>
      </c>
      <c r="BK138" s="197">
        <f>ROUND(I138*H138,3)</f>
        <v>0</v>
      </c>
      <c r="BL138" s="15" t="s">
        <v>179</v>
      </c>
      <c r="BM138" s="195" t="s">
        <v>201</v>
      </c>
    </row>
    <row r="139" s="2" customFormat="1" ht="24.15" customHeight="1">
      <c r="A139" s="34"/>
      <c r="B139" s="148"/>
      <c r="C139" s="184" t="s">
        <v>215</v>
      </c>
      <c r="D139" s="184" t="s">
        <v>175</v>
      </c>
      <c r="E139" s="185" t="s">
        <v>2110</v>
      </c>
      <c r="F139" s="186" t="s">
        <v>2111</v>
      </c>
      <c r="G139" s="187" t="s">
        <v>178</v>
      </c>
      <c r="H139" s="188">
        <v>48</v>
      </c>
      <c r="I139" s="189"/>
      <c r="J139" s="188">
        <f>ROUND(I139*H139,3)</f>
        <v>0</v>
      </c>
      <c r="K139" s="190"/>
      <c r="L139" s="35"/>
      <c r="M139" s="191" t="s">
        <v>1</v>
      </c>
      <c r="N139" s="192" t="s">
        <v>40</v>
      </c>
      <c r="O139" s="73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5" t="s">
        <v>179</v>
      </c>
      <c r="AT139" s="195" t="s">
        <v>175</v>
      </c>
      <c r="AU139" s="195" t="s">
        <v>151</v>
      </c>
      <c r="AY139" s="15" t="s">
        <v>173</v>
      </c>
      <c r="BE139" s="196">
        <f>IF(N139="základná",J139,0)</f>
        <v>0</v>
      </c>
      <c r="BF139" s="196">
        <f>IF(N139="znížená",J139,0)</f>
        <v>0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151</v>
      </c>
      <c r="BK139" s="197">
        <f>ROUND(I139*H139,3)</f>
        <v>0</v>
      </c>
      <c r="BL139" s="15" t="s">
        <v>179</v>
      </c>
      <c r="BM139" s="195" t="s">
        <v>211</v>
      </c>
    </row>
    <row r="140" s="2" customFormat="1" ht="14.4" customHeight="1">
      <c r="A140" s="34"/>
      <c r="B140" s="148"/>
      <c r="C140" s="198" t="s">
        <v>219</v>
      </c>
      <c r="D140" s="198" t="s">
        <v>197</v>
      </c>
      <c r="E140" s="199" t="s">
        <v>2112</v>
      </c>
      <c r="F140" s="200" t="s">
        <v>2206</v>
      </c>
      <c r="G140" s="201" t="s">
        <v>178</v>
      </c>
      <c r="H140" s="202">
        <v>48</v>
      </c>
      <c r="I140" s="203"/>
      <c r="J140" s="202">
        <f>ROUND(I140*H140,3)</f>
        <v>0</v>
      </c>
      <c r="K140" s="204"/>
      <c r="L140" s="205"/>
      <c r="M140" s="206" t="s">
        <v>1</v>
      </c>
      <c r="N140" s="207" t="s">
        <v>40</v>
      </c>
      <c r="O140" s="73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5" t="s">
        <v>201</v>
      </c>
      <c r="AT140" s="195" t="s">
        <v>197</v>
      </c>
      <c r="AU140" s="195" t="s">
        <v>151</v>
      </c>
      <c r="AY140" s="15" t="s">
        <v>173</v>
      </c>
      <c r="BE140" s="196">
        <f>IF(N140="základná",J140,0)</f>
        <v>0</v>
      </c>
      <c r="BF140" s="196">
        <f>IF(N140="znížená",J140,0)</f>
        <v>0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151</v>
      </c>
      <c r="BK140" s="197">
        <f>ROUND(I140*H140,3)</f>
        <v>0</v>
      </c>
      <c r="BL140" s="15" t="s">
        <v>179</v>
      </c>
      <c r="BM140" s="195" t="s">
        <v>215</v>
      </c>
    </row>
    <row r="141" s="12" customFormat="1" ht="22.8" customHeight="1">
      <c r="A141" s="12"/>
      <c r="B141" s="171"/>
      <c r="C141" s="12"/>
      <c r="D141" s="172" t="s">
        <v>73</v>
      </c>
      <c r="E141" s="182" t="s">
        <v>179</v>
      </c>
      <c r="F141" s="182" t="s">
        <v>253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P142</f>
        <v>0</v>
      </c>
      <c r="Q141" s="177"/>
      <c r="R141" s="178">
        <f>R142</f>
        <v>0</v>
      </c>
      <c r="S141" s="177"/>
      <c r="T141" s="179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82</v>
      </c>
      <c r="AT141" s="180" t="s">
        <v>73</v>
      </c>
      <c r="AU141" s="180" t="s">
        <v>82</v>
      </c>
      <c r="AY141" s="172" t="s">
        <v>173</v>
      </c>
      <c r="BK141" s="181">
        <f>BK142</f>
        <v>0</v>
      </c>
    </row>
    <row r="142" s="2" customFormat="1" ht="37.8" customHeight="1">
      <c r="A142" s="34"/>
      <c r="B142" s="148"/>
      <c r="C142" s="184" t="s">
        <v>224</v>
      </c>
      <c r="D142" s="184" t="s">
        <v>175</v>
      </c>
      <c r="E142" s="185" t="s">
        <v>2114</v>
      </c>
      <c r="F142" s="186" t="s">
        <v>2115</v>
      </c>
      <c r="G142" s="187" t="s">
        <v>178</v>
      </c>
      <c r="H142" s="188">
        <v>16</v>
      </c>
      <c r="I142" s="189"/>
      <c r="J142" s="188">
        <f>ROUND(I142*H142,3)</f>
        <v>0</v>
      </c>
      <c r="K142" s="190"/>
      <c r="L142" s="35"/>
      <c r="M142" s="191" t="s">
        <v>1</v>
      </c>
      <c r="N142" s="192" t="s">
        <v>40</v>
      </c>
      <c r="O142" s="73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5" t="s">
        <v>179</v>
      </c>
      <c r="AT142" s="195" t="s">
        <v>175</v>
      </c>
      <c r="AU142" s="195" t="s">
        <v>151</v>
      </c>
      <c r="AY142" s="15" t="s">
        <v>173</v>
      </c>
      <c r="BE142" s="196">
        <f>IF(N142="základná",J142,0)</f>
        <v>0</v>
      </c>
      <c r="BF142" s="196">
        <f>IF(N142="znížená",J142,0)</f>
        <v>0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5" t="s">
        <v>151</v>
      </c>
      <c r="BK142" s="197">
        <f>ROUND(I142*H142,3)</f>
        <v>0</v>
      </c>
      <c r="BL142" s="15" t="s">
        <v>179</v>
      </c>
      <c r="BM142" s="195" t="s">
        <v>219</v>
      </c>
    </row>
    <row r="143" s="12" customFormat="1" ht="22.8" customHeight="1">
      <c r="A143" s="12"/>
      <c r="B143" s="171"/>
      <c r="C143" s="12"/>
      <c r="D143" s="172" t="s">
        <v>73</v>
      </c>
      <c r="E143" s="182" t="s">
        <v>201</v>
      </c>
      <c r="F143" s="182" t="s">
        <v>2118</v>
      </c>
      <c r="G143" s="12"/>
      <c r="H143" s="12"/>
      <c r="I143" s="174"/>
      <c r="J143" s="183">
        <f>BK143</f>
        <v>0</v>
      </c>
      <c r="K143" s="12"/>
      <c r="L143" s="171"/>
      <c r="M143" s="176"/>
      <c r="N143" s="177"/>
      <c r="O143" s="177"/>
      <c r="P143" s="178">
        <f>SUM(P144:P153)</f>
        <v>0</v>
      </c>
      <c r="Q143" s="177"/>
      <c r="R143" s="178">
        <f>SUM(R144:R153)</f>
        <v>3.4229599999999998</v>
      </c>
      <c r="S143" s="177"/>
      <c r="T143" s="179">
        <f>SUM(T144:T153)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82</v>
      </c>
      <c r="AT143" s="180" t="s">
        <v>73</v>
      </c>
      <c r="AU143" s="180" t="s">
        <v>82</v>
      </c>
      <c r="AY143" s="172" t="s">
        <v>173</v>
      </c>
      <c r="BK143" s="181">
        <f>SUM(BK144:BK153)</f>
        <v>0</v>
      </c>
    </row>
    <row r="144" s="2" customFormat="1" ht="24.15" customHeight="1">
      <c r="A144" s="34"/>
      <c r="B144" s="148"/>
      <c r="C144" s="184" t="s">
        <v>228</v>
      </c>
      <c r="D144" s="184" t="s">
        <v>175</v>
      </c>
      <c r="E144" s="185" t="s">
        <v>2207</v>
      </c>
      <c r="F144" s="186" t="s">
        <v>2208</v>
      </c>
      <c r="G144" s="187" t="s">
        <v>314</v>
      </c>
      <c r="H144" s="188">
        <v>113</v>
      </c>
      <c r="I144" s="189"/>
      <c r="J144" s="188">
        <f>ROUND(I144*H144,3)</f>
        <v>0</v>
      </c>
      <c r="K144" s="190"/>
      <c r="L144" s="35"/>
      <c r="M144" s="191" t="s">
        <v>1</v>
      </c>
      <c r="N144" s="192" t="s">
        <v>40</v>
      </c>
      <c r="O144" s="73"/>
      <c r="P144" s="193">
        <f>O144*H144</f>
        <v>0</v>
      </c>
      <c r="Q144" s="193">
        <v>0</v>
      </c>
      <c r="R144" s="193">
        <f>Q144*H144</f>
        <v>0</v>
      </c>
      <c r="S144" s="193">
        <v>0</v>
      </c>
      <c r="T144" s="19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5" t="s">
        <v>179</v>
      </c>
      <c r="AT144" s="195" t="s">
        <v>175</v>
      </c>
      <c r="AU144" s="195" t="s">
        <v>151</v>
      </c>
      <c r="AY144" s="15" t="s">
        <v>173</v>
      </c>
      <c r="BE144" s="196">
        <f>IF(N144="základná",J144,0)</f>
        <v>0</v>
      </c>
      <c r="BF144" s="196">
        <f>IF(N144="znížená",J144,0)</f>
        <v>0</v>
      </c>
      <c r="BG144" s="196">
        <f>IF(N144="zákl. prenesená",J144,0)</f>
        <v>0</v>
      </c>
      <c r="BH144" s="196">
        <f>IF(N144="zníž. prenesená",J144,0)</f>
        <v>0</v>
      </c>
      <c r="BI144" s="196">
        <f>IF(N144="nulová",J144,0)</f>
        <v>0</v>
      </c>
      <c r="BJ144" s="15" t="s">
        <v>151</v>
      </c>
      <c r="BK144" s="197">
        <f>ROUND(I144*H144,3)</f>
        <v>0</v>
      </c>
      <c r="BL144" s="15" t="s">
        <v>179</v>
      </c>
      <c r="BM144" s="195" t="s">
        <v>224</v>
      </c>
    </row>
    <row r="145" s="2" customFormat="1" ht="24.15" customHeight="1">
      <c r="A145" s="34"/>
      <c r="B145" s="148"/>
      <c r="C145" s="198" t="s">
        <v>232</v>
      </c>
      <c r="D145" s="198" t="s">
        <v>197</v>
      </c>
      <c r="E145" s="199" t="s">
        <v>2209</v>
      </c>
      <c r="F145" s="200" t="s">
        <v>2210</v>
      </c>
      <c r="G145" s="201" t="s">
        <v>314</v>
      </c>
      <c r="H145" s="202">
        <v>31</v>
      </c>
      <c r="I145" s="203"/>
      <c r="J145" s="202">
        <f>ROUND(I145*H145,3)</f>
        <v>0</v>
      </c>
      <c r="K145" s="204"/>
      <c r="L145" s="205"/>
      <c r="M145" s="206" t="s">
        <v>1</v>
      </c>
      <c r="N145" s="207" t="s">
        <v>40</v>
      </c>
      <c r="O145" s="73"/>
      <c r="P145" s="193">
        <f>O145*H145</f>
        <v>0</v>
      </c>
      <c r="Q145" s="193">
        <v>0</v>
      </c>
      <c r="R145" s="193">
        <f>Q145*H145</f>
        <v>0</v>
      </c>
      <c r="S145" s="193">
        <v>0</v>
      </c>
      <c r="T145" s="19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5" t="s">
        <v>201</v>
      </c>
      <c r="AT145" s="195" t="s">
        <v>197</v>
      </c>
      <c r="AU145" s="195" t="s">
        <v>151</v>
      </c>
      <c r="AY145" s="15" t="s">
        <v>173</v>
      </c>
      <c r="BE145" s="196">
        <f>IF(N145="základná",J145,0)</f>
        <v>0</v>
      </c>
      <c r="BF145" s="196">
        <f>IF(N145="znížená",J145,0)</f>
        <v>0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5" t="s">
        <v>151</v>
      </c>
      <c r="BK145" s="197">
        <f>ROUND(I145*H145,3)</f>
        <v>0</v>
      </c>
      <c r="BL145" s="15" t="s">
        <v>179</v>
      </c>
      <c r="BM145" s="195" t="s">
        <v>228</v>
      </c>
    </row>
    <row r="146" s="2" customFormat="1" ht="24.15" customHeight="1">
      <c r="A146" s="34"/>
      <c r="B146" s="148"/>
      <c r="C146" s="198" t="s">
        <v>236</v>
      </c>
      <c r="D146" s="198" t="s">
        <v>197</v>
      </c>
      <c r="E146" s="199" t="s">
        <v>2211</v>
      </c>
      <c r="F146" s="200" t="s">
        <v>2212</v>
      </c>
      <c r="G146" s="201" t="s">
        <v>314</v>
      </c>
      <c r="H146" s="202">
        <v>82</v>
      </c>
      <c r="I146" s="203"/>
      <c r="J146" s="202">
        <f>ROUND(I146*H146,3)</f>
        <v>0</v>
      </c>
      <c r="K146" s="204"/>
      <c r="L146" s="205"/>
      <c r="M146" s="206" t="s">
        <v>1</v>
      </c>
      <c r="N146" s="207" t="s">
        <v>40</v>
      </c>
      <c r="O146" s="73"/>
      <c r="P146" s="193">
        <f>O146*H146</f>
        <v>0</v>
      </c>
      <c r="Q146" s="193">
        <v>0.00027999999999999998</v>
      </c>
      <c r="R146" s="193">
        <f>Q146*H146</f>
        <v>0.022959999999999998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201</v>
      </c>
      <c r="AT146" s="195" t="s">
        <v>197</v>
      </c>
      <c r="AU146" s="195" t="s">
        <v>151</v>
      </c>
      <c r="AY146" s="15" t="s">
        <v>173</v>
      </c>
      <c r="BE146" s="196">
        <f>IF(N146="základná",J146,0)</f>
        <v>0</v>
      </c>
      <c r="BF146" s="196">
        <f>IF(N146="znížená",J146,0)</f>
        <v>0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151</v>
      </c>
      <c r="BK146" s="197">
        <f>ROUND(I146*H146,3)</f>
        <v>0</v>
      </c>
      <c r="BL146" s="15" t="s">
        <v>179</v>
      </c>
      <c r="BM146" s="195" t="s">
        <v>2213</v>
      </c>
    </row>
    <row r="147" s="2" customFormat="1" ht="24.15" customHeight="1">
      <c r="A147" s="34"/>
      <c r="B147" s="148"/>
      <c r="C147" s="184" t="s">
        <v>240</v>
      </c>
      <c r="D147" s="184" t="s">
        <v>175</v>
      </c>
      <c r="E147" s="185" t="s">
        <v>2214</v>
      </c>
      <c r="F147" s="186" t="s">
        <v>2215</v>
      </c>
      <c r="G147" s="187" t="s">
        <v>222</v>
      </c>
      <c r="H147" s="188">
        <v>1</v>
      </c>
      <c r="I147" s="189"/>
      <c r="J147" s="188">
        <f>ROUND(I147*H147,3)</f>
        <v>0</v>
      </c>
      <c r="K147" s="190"/>
      <c r="L147" s="35"/>
      <c r="M147" s="191" t="s">
        <v>1</v>
      </c>
      <c r="N147" s="192" t="s">
        <v>40</v>
      </c>
      <c r="O147" s="73"/>
      <c r="P147" s="193">
        <f>O147*H147</f>
        <v>0</v>
      </c>
      <c r="Q147" s="193">
        <v>0</v>
      </c>
      <c r="R147" s="193">
        <f>Q147*H147</f>
        <v>0</v>
      </c>
      <c r="S147" s="193">
        <v>0</v>
      </c>
      <c r="T147" s="19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5" t="s">
        <v>179</v>
      </c>
      <c r="AT147" s="195" t="s">
        <v>175</v>
      </c>
      <c r="AU147" s="195" t="s">
        <v>151</v>
      </c>
      <c r="AY147" s="15" t="s">
        <v>173</v>
      </c>
      <c r="BE147" s="196">
        <f>IF(N147="základná",J147,0)</f>
        <v>0</v>
      </c>
      <c r="BF147" s="196">
        <f>IF(N147="znížená",J147,0)</f>
        <v>0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151</v>
      </c>
      <c r="BK147" s="197">
        <f>ROUND(I147*H147,3)</f>
        <v>0</v>
      </c>
      <c r="BL147" s="15" t="s">
        <v>179</v>
      </c>
      <c r="BM147" s="195" t="s">
        <v>232</v>
      </c>
    </row>
    <row r="148" s="2" customFormat="1" ht="24.15" customHeight="1">
      <c r="A148" s="34"/>
      <c r="B148" s="148"/>
      <c r="C148" s="184" t="s">
        <v>244</v>
      </c>
      <c r="D148" s="184" t="s">
        <v>175</v>
      </c>
      <c r="E148" s="185" t="s">
        <v>2216</v>
      </c>
      <c r="F148" s="186" t="s">
        <v>2217</v>
      </c>
      <c r="G148" s="187" t="s">
        <v>314</v>
      </c>
      <c r="H148" s="188">
        <v>113</v>
      </c>
      <c r="I148" s="189"/>
      <c r="J148" s="188">
        <f>ROUND(I148*H148,3)</f>
        <v>0</v>
      </c>
      <c r="K148" s="190"/>
      <c r="L148" s="35"/>
      <c r="M148" s="191" t="s">
        <v>1</v>
      </c>
      <c r="N148" s="192" t="s">
        <v>40</v>
      </c>
      <c r="O148" s="73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5" t="s">
        <v>179</v>
      </c>
      <c r="AT148" s="195" t="s">
        <v>175</v>
      </c>
      <c r="AU148" s="195" t="s">
        <v>151</v>
      </c>
      <c r="AY148" s="15" t="s">
        <v>173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151</v>
      </c>
      <c r="BK148" s="197">
        <f>ROUND(I148*H148,3)</f>
        <v>0</v>
      </c>
      <c r="BL148" s="15" t="s">
        <v>179</v>
      </c>
      <c r="BM148" s="195" t="s">
        <v>278</v>
      </c>
    </row>
    <row r="149" s="2" customFormat="1" ht="24.15" customHeight="1">
      <c r="A149" s="34"/>
      <c r="B149" s="148"/>
      <c r="C149" s="184" t="s">
        <v>249</v>
      </c>
      <c r="D149" s="184" t="s">
        <v>175</v>
      </c>
      <c r="E149" s="185" t="s">
        <v>2218</v>
      </c>
      <c r="F149" s="186" t="s">
        <v>2219</v>
      </c>
      <c r="G149" s="187" t="s">
        <v>314</v>
      </c>
      <c r="H149" s="188">
        <v>113</v>
      </c>
      <c r="I149" s="189"/>
      <c r="J149" s="188">
        <f>ROUND(I149*H149,3)</f>
        <v>0</v>
      </c>
      <c r="K149" s="190"/>
      <c r="L149" s="35"/>
      <c r="M149" s="191" t="s">
        <v>1</v>
      </c>
      <c r="N149" s="192" t="s">
        <v>40</v>
      </c>
      <c r="O149" s="73"/>
      <c r="P149" s="193">
        <f>O149*H149</f>
        <v>0</v>
      </c>
      <c r="Q149" s="193">
        <v>0</v>
      </c>
      <c r="R149" s="193">
        <f>Q149*H149</f>
        <v>0</v>
      </c>
      <c r="S149" s="193">
        <v>0</v>
      </c>
      <c r="T149" s="19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5" t="s">
        <v>179</v>
      </c>
      <c r="AT149" s="195" t="s">
        <v>175</v>
      </c>
      <c r="AU149" s="195" t="s">
        <v>151</v>
      </c>
      <c r="AY149" s="15" t="s">
        <v>173</v>
      </c>
      <c r="BE149" s="196">
        <f>IF(N149="základná",J149,0)</f>
        <v>0</v>
      </c>
      <c r="BF149" s="196">
        <f>IF(N149="znížená",J149,0)</f>
        <v>0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5" t="s">
        <v>151</v>
      </c>
      <c r="BK149" s="197">
        <f>ROUND(I149*H149,3)</f>
        <v>0</v>
      </c>
      <c r="BL149" s="15" t="s">
        <v>179</v>
      </c>
      <c r="BM149" s="195" t="s">
        <v>282</v>
      </c>
    </row>
    <row r="150" s="2" customFormat="1" ht="24.15" customHeight="1">
      <c r="A150" s="34"/>
      <c r="B150" s="148"/>
      <c r="C150" s="184" t="s">
        <v>7</v>
      </c>
      <c r="D150" s="184" t="s">
        <v>175</v>
      </c>
      <c r="E150" s="185" t="s">
        <v>2220</v>
      </c>
      <c r="F150" s="186" t="s">
        <v>2221</v>
      </c>
      <c r="G150" s="187" t="s">
        <v>222</v>
      </c>
      <c r="H150" s="188">
        <v>1</v>
      </c>
      <c r="I150" s="189"/>
      <c r="J150" s="188">
        <f>ROUND(I150*H150,3)</f>
        <v>0</v>
      </c>
      <c r="K150" s="190"/>
      <c r="L150" s="35"/>
      <c r="M150" s="191" t="s">
        <v>1</v>
      </c>
      <c r="N150" s="192" t="s">
        <v>40</v>
      </c>
      <c r="O150" s="73"/>
      <c r="P150" s="193">
        <f>O150*H150</f>
        <v>0</v>
      </c>
      <c r="Q150" s="193">
        <v>0</v>
      </c>
      <c r="R150" s="193">
        <f>Q150*H150</f>
        <v>0</v>
      </c>
      <c r="S150" s="193">
        <v>0</v>
      </c>
      <c r="T150" s="19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5" t="s">
        <v>179</v>
      </c>
      <c r="AT150" s="195" t="s">
        <v>175</v>
      </c>
      <c r="AU150" s="195" t="s">
        <v>151</v>
      </c>
      <c r="AY150" s="15" t="s">
        <v>173</v>
      </c>
      <c r="BE150" s="196">
        <f>IF(N150="základná",J150,0)</f>
        <v>0</v>
      </c>
      <c r="BF150" s="196">
        <f>IF(N150="znížená",J150,0)</f>
        <v>0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5" t="s">
        <v>151</v>
      </c>
      <c r="BK150" s="197">
        <f>ROUND(I150*H150,3)</f>
        <v>0</v>
      </c>
      <c r="BL150" s="15" t="s">
        <v>179</v>
      </c>
      <c r="BM150" s="195" t="s">
        <v>290</v>
      </c>
    </row>
    <row r="151" s="2" customFormat="1" ht="24.15" customHeight="1">
      <c r="A151" s="34"/>
      <c r="B151" s="148"/>
      <c r="C151" s="198" t="s">
        <v>282</v>
      </c>
      <c r="D151" s="198" t="s">
        <v>197</v>
      </c>
      <c r="E151" s="199" t="s">
        <v>2222</v>
      </c>
      <c r="F151" s="200" t="s">
        <v>2223</v>
      </c>
      <c r="G151" s="201" t="s">
        <v>222</v>
      </c>
      <c r="H151" s="202">
        <v>1</v>
      </c>
      <c r="I151" s="203"/>
      <c r="J151" s="202">
        <f>ROUND(I151*H151,3)</f>
        <v>0</v>
      </c>
      <c r="K151" s="204"/>
      <c r="L151" s="205"/>
      <c r="M151" s="206" t="s">
        <v>1</v>
      </c>
      <c r="N151" s="207" t="s">
        <v>40</v>
      </c>
      <c r="O151" s="73"/>
      <c r="P151" s="193">
        <f>O151*H151</f>
        <v>0</v>
      </c>
      <c r="Q151" s="193">
        <v>3.3999999999999999</v>
      </c>
      <c r="R151" s="193">
        <f>Q151*H151</f>
        <v>3.3999999999999999</v>
      </c>
      <c r="S151" s="193">
        <v>0</v>
      </c>
      <c r="T151" s="19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5" t="s">
        <v>201</v>
      </c>
      <c r="AT151" s="195" t="s">
        <v>197</v>
      </c>
      <c r="AU151" s="195" t="s">
        <v>151</v>
      </c>
      <c r="AY151" s="15" t="s">
        <v>173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151</v>
      </c>
      <c r="BK151" s="197">
        <f>ROUND(I151*H151,3)</f>
        <v>0</v>
      </c>
      <c r="BL151" s="15" t="s">
        <v>179</v>
      </c>
      <c r="BM151" s="195" t="s">
        <v>2224</v>
      </c>
    </row>
    <row r="152" s="2" customFormat="1" ht="24.15" customHeight="1">
      <c r="A152" s="34"/>
      <c r="B152" s="148"/>
      <c r="C152" s="184" t="s">
        <v>265</v>
      </c>
      <c r="D152" s="184" t="s">
        <v>175</v>
      </c>
      <c r="E152" s="185" t="s">
        <v>2182</v>
      </c>
      <c r="F152" s="186" t="s">
        <v>2183</v>
      </c>
      <c r="G152" s="187" t="s">
        <v>222</v>
      </c>
      <c r="H152" s="188">
        <v>2</v>
      </c>
      <c r="I152" s="189"/>
      <c r="J152" s="188">
        <f>ROUND(I152*H152,3)</f>
        <v>0</v>
      </c>
      <c r="K152" s="190"/>
      <c r="L152" s="35"/>
      <c r="M152" s="191" t="s">
        <v>1</v>
      </c>
      <c r="N152" s="192" t="s">
        <v>40</v>
      </c>
      <c r="O152" s="73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5" t="s">
        <v>179</v>
      </c>
      <c r="AT152" s="195" t="s">
        <v>175</v>
      </c>
      <c r="AU152" s="195" t="s">
        <v>151</v>
      </c>
      <c r="AY152" s="15" t="s">
        <v>173</v>
      </c>
      <c r="BE152" s="196">
        <f>IF(N152="základná",J152,0)</f>
        <v>0</v>
      </c>
      <c r="BF152" s="196">
        <f>IF(N152="znížená",J152,0)</f>
        <v>0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151</v>
      </c>
      <c r="BK152" s="197">
        <f>ROUND(I152*H152,3)</f>
        <v>0</v>
      </c>
      <c r="BL152" s="15" t="s">
        <v>179</v>
      </c>
      <c r="BM152" s="195" t="s">
        <v>311</v>
      </c>
    </row>
    <row r="153" s="2" customFormat="1" ht="14.4" customHeight="1">
      <c r="A153" s="34"/>
      <c r="B153" s="148"/>
      <c r="C153" s="184" t="s">
        <v>270</v>
      </c>
      <c r="D153" s="184" t="s">
        <v>175</v>
      </c>
      <c r="E153" s="185" t="s">
        <v>2225</v>
      </c>
      <c r="F153" s="186" t="s">
        <v>2226</v>
      </c>
      <c r="G153" s="187" t="s">
        <v>314</v>
      </c>
      <c r="H153" s="188">
        <v>113</v>
      </c>
      <c r="I153" s="189"/>
      <c r="J153" s="188">
        <f>ROUND(I153*H153,3)</f>
        <v>0</v>
      </c>
      <c r="K153" s="190"/>
      <c r="L153" s="35"/>
      <c r="M153" s="208" t="s">
        <v>1</v>
      </c>
      <c r="N153" s="209" t="s">
        <v>40</v>
      </c>
      <c r="O153" s="210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5" t="s">
        <v>179</v>
      </c>
      <c r="AT153" s="195" t="s">
        <v>175</v>
      </c>
      <c r="AU153" s="195" t="s">
        <v>151</v>
      </c>
      <c r="AY153" s="15" t="s">
        <v>173</v>
      </c>
      <c r="BE153" s="196">
        <f>IF(N153="základná",J153,0)</f>
        <v>0</v>
      </c>
      <c r="BF153" s="196">
        <f>IF(N153="znížená",J153,0)</f>
        <v>0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151</v>
      </c>
      <c r="BK153" s="197">
        <f>ROUND(I153*H153,3)</f>
        <v>0</v>
      </c>
      <c r="BL153" s="15" t="s">
        <v>179</v>
      </c>
      <c r="BM153" s="195" t="s">
        <v>316</v>
      </c>
    </row>
    <row r="154" s="2" customFormat="1" ht="6.96" customHeight="1">
      <c r="A154" s="34"/>
      <c r="B154" s="56"/>
      <c r="C154" s="57"/>
      <c r="D154" s="57"/>
      <c r="E154" s="57"/>
      <c r="F154" s="57"/>
      <c r="G154" s="57"/>
      <c r="H154" s="57"/>
      <c r="I154" s="57"/>
      <c r="J154" s="57"/>
      <c r="K154" s="57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29:K153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96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7" t="str">
        <f>'Rekapitulácia stavby'!K6</f>
        <v>Materská škola Viťaz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2227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5" t="str">
        <f>'Rekapitulácia stavby'!AN8</f>
        <v>19. 2. 2020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99</v>
      </c>
      <c r="E30" s="34"/>
      <c r="F30" s="34"/>
      <c r="G30" s="34"/>
      <c r="H30" s="34"/>
      <c r="I30" s="34"/>
      <c r="J30" s="121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2" t="s">
        <v>100</v>
      </c>
      <c r="E31" s="34"/>
      <c r="F31" s="34"/>
      <c r="G31" s="34"/>
      <c r="H31" s="34"/>
      <c r="I31" s="34"/>
      <c r="J31" s="121">
        <f>J101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3" t="s">
        <v>34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4" t="s">
        <v>38</v>
      </c>
      <c r="E35" s="28" t="s">
        <v>39</v>
      </c>
      <c r="F35" s="125">
        <f>ROUND((SUM(BE101:BE108) + SUM(BE128:BE143)),  2)</f>
        <v>0</v>
      </c>
      <c r="G35" s="34"/>
      <c r="H35" s="34"/>
      <c r="I35" s="126">
        <v>0.20000000000000001</v>
      </c>
      <c r="J35" s="125">
        <f>ROUND(((SUM(BE101:BE108) + SUM(BE128:BE143))*I35),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25">
        <f>ROUND((SUM(BF101:BF108) + SUM(BF128:BF143)),  2)</f>
        <v>0</v>
      </c>
      <c r="G36" s="34"/>
      <c r="H36" s="34"/>
      <c r="I36" s="126">
        <v>0.20000000000000001</v>
      </c>
      <c r="J36" s="125">
        <f>ROUND(((SUM(BF101:BF108) + SUM(BF128:BF143))*I36),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25">
        <f>ROUND((SUM(BG101:BG108) + SUM(BG128:BG143)),  2)</f>
        <v>0</v>
      </c>
      <c r="G37" s="34"/>
      <c r="H37" s="34"/>
      <c r="I37" s="126">
        <v>0.20000000000000001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25">
        <f>ROUND((SUM(BH101:BH108) + SUM(BH128:BH143)),  2)</f>
        <v>0</v>
      </c>
      <c r="G38" s="34"/>
      <c r="H38" s="34"/>
      <c r="I38" s="126">
        <v>0.20000000000000001</v>
      </c>
      <c r="J38" s="125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25">
        <f>ROUND((SUM(BI101:BI108) + SUM(BI128:BI143)),  2)</f>
        <v>0</v>
      </c>
      <c r="G39" s="34"/>
      <c r="H39" s="34"/>
      <c r="I39" s="126">
        <v>0</v>
      </c>
      <c r="J39" s="125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27"/>
      <c r="D41" s="128" t="s">
        <v>44</v>
      </c>
      <c r="E41" s="77"/>
      <c r="F41" s="77"/>
      <c r="G41" s="129" t="s">
        <v>45</v>
      </c>
      <c r="H41" s="130" t="s">
        <v>46</v>
      </c>
      <c r="I41" s="77"/>
      <c r="J41" s="131">
        <f>SUM(J32:J39)</f>
        <v>0</v>
      </c>
      <c r="K41" s="132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3" t="s">
        <v>50</v>
      </c>
      <c r="G61" s="54" t="s">
        <v>49</v>
      </c>
      <c r="H61" s="37"/>
      <c r="I61" s="37"/>
      <c r="J61" s="134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3" t="s">
        <v>50</v>
      </c>
      <c r="G76" s="54" t="s">
        <v>49</v>
      </c>
      <c r="H76" s="37"/>
      <c r="I76" s="37"/>
      <c r="J76" s="134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Materská škola Viťaz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 xml:space="preserve">04 - SO 04 NN prípojka 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Viťaz </v>
      </c>
      <c r="G89" s="34"/>
      <c r="H89" s="34"/>
      <c r="I89" s="28" t="s">
        <v>20</v>
      </c>
      <c r="J89" s="65" t="str">
        <f>IF(J12="","",J12)</f>
        <v>19. 2. 2020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 xml:space="preserve">Obec Víťaz </v>
      </c>
      <c r="G91" s="34"/>
      <c r="H91" s="34"/>
      <c r="I91" s="28" t="s">
        <v>28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5" t="s">
        <v>102</v>
      </c>
      <c r="D94" s="127"/>
      <c r="E94" s="127"/>
      <c r="F94" s="127"/>
      <c r="G94" s="127"/>
      <c r="H94" s="127"/>
      <c r="I94" s="127"/>
      <c r="J94" s="136" t="s">
        <v>103</v>
      </c>
      <c r="K94" s="12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7" t="s">
        <v>104</v>
      </c>
      <c r="D96" s="34"/>
      <c r="E96" s="34"/>
      <c r="F96" s="34"/>
      <c r="G96" s="34"/>
      <c r="H96" s="34"/>
      <c r="I96" s="34"/>
      <c r="J96" s="92">
        <f>J128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105</v>
      </c>
    </row>
    <row r="97" s="9" customFormat="1" ht="24.96" customHeight="1">
      <c r="A97" s="9"/>
      <c r="B97" s="138"/>
      <c r="C97" s="9"/>
      <c r="D97" s="139" t="s">
        <v>2228</v>
      </c>
      <c r="E97" s="140"/>
      <c r="F97" s="140"/>
      <c r="G97" s="140"/>
      <c r="H97" s="140"/>
      <c r="I97" s="140"/>
      <c r="J97" s="141">
        <f>J129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8"/>
      <c r="C98" s="9"/>
      <c r="D98" s="139" t="s">
        <v>2229</v>
      </c>
      <c r="E98" s="140"/>
      <c r="F98" s="140"/>
      <c r="G98" s="140"/>
      <c r="H98" s="140"/>
      <c r="I98" s="140"/>
      <c r="J98" s="141">
        <f>J136</f>
        <v>0</v>
      </c>
      <c r="K98" s="9"/>
      <c r="L98" s="13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29.28" customHeight="1">
      <c r="A101" s="34"/>
      <c r="B101" s="35"/>
      <c r="C101" s="137" t="s">
        <v>148</v>
      </c>
      <c r="D101" s="34"/>
      <c r="E101" s="34"/>
      <c r="F101" s="34"/>
      <c r="G101" s="34"/>
      <c r="H101" s="34"/>
      <c r="I101" s="34"/>
      <c r="J101" s="146">
        <f>ROUND(J102 + J103 + J104 + J105 + J106 + J107,2)</f>
        <v>0</v>
      </c>
      <c r="K101" s="34"/>
      <c r="L101" s="51"/>
      <c r="N101" s="147" t="s">
        <v>38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18" customHeight="1">
      <c r="A102" s="34"/>
      <c r="B102" s="148"/>
      <c r="C102" s="149"/>
      <c r="D102" s="150" t="s">
        <v>149</v>
      </c>
      <c r="E102" s="151"/>
      <c r="F102" s="151"/>
      <c r="G102" s="149"/>
      <c r="H102" s="149"/>
      <c r="I102" s="149"/>
      <c r="J102" s="152">
        <v>0</v>
      </c>
      <c r="K102" s="149"/>
      <c r="L102" s="153"/>
      <c r="M102" s="154"/>
      <c r="N102" s="155" t="s">
        <v>40</v>
      </c>
      <c r="O102" s="154"/>
      <c r="P102" s="154"/>
      <c r="Q102" s="154"/>
      <c r="R102" s="154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6" t="s">
        <v>150</v>
      </c>
      <c r="AZ102" s="154"/>
      <c r="BA102" s="154"/>
      <c r="BB102" s="154"/>
      <c r="BC102" s="154"/>
      <c r="BD102" s="154"/>
      <c r="BE102" s="157">
        <f>IF(N102="základná",J102,0)</f>
        <v>0</v>
      </c>
      <c r="BF102" s="157">
        <f>IF(N102="znížená",J102,0)</f>
        <v>0</v>
      </c>
      <c r="BG102" s="157">
        <f>IF(N102="zákl. prenesená",J102,0)</f>
        <v>0</v>
      </c>
      <c r="BH102" s="157">
        <f>IF(N102="zníž. prenesená",J102,0)</f>
        <v>0</v>
      </c>
      <c r="BI102" s="157">
        <f>IF(N102="nulová",J102,0)</f>
        <v>0</v>
      </c>
      <c r="BJ102" s="156" t="s">
        <v>151</v>
      </c>
      <c r="BK102" s="154"/>
      <c r="BL102" s="154"/>
      <c r="BM102" s="154"/>
    </row>
    <row r="103" s="2" customFormat="1" ht="18" customHeight="1">
      <c r="A103" s="34"/>
      <c r="B103" s="148"/>
      <c r="C103" s="149"/>
      <c r="D103" s="150" t="s">
        <v>152</v>
      </c>
      <c r="E103" s="151"/>
      <c r="F103" s="151"/>
      <c r="G103" s="149"/>
      <c r="H103" s="149"/>
      <c r="I103" s="149"/>
      <c r="J103" s="152">
        <v>0</v>
      </c>
      <c r="K103" s="149"/>
      <c r="L103" s="153"/>
      <c r="M103" s="154"/>
      <c r="N103" s="155" t="s">
        <v>40</v>
      </c>
      <c r="O103" s="154"/>
      <c r="P103" s="154"/>
      <c r="Q103" s="154"/>
      <c r="R103" s="154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6" t="s">
        <v>150</v>
      </c>
      <c r="AZ103" s="154"/>
      <c r="BA103" s="154"/>
      <c r="BB103" s="154"/>
      <c r="BC103" s="154"/>
      <c r="BD103" s="154"/>
      <c r="BE103" s="157">
        <f>IF(N103="základná",J103,0)</f>
        <v>0</v>
      </c>
      <c r="BF103" s="157">
        <f>IF(N103="znížená",J103,0)</f>
        <v>0</v>
      </c>
      <c r="BG103" s="157">
        <f>IF(N103="zákl. prenesená",J103,0)</f>
        <v>0</v>
      </c>
      <c r="BH103" s="157">
        <f>IF(N103="zníž. prenesená",J103,0)</f>
        <v>0</v>
      </c>
      <c r="BI103" s="157">
        <f>IF(N103="nulová",J103,0)</f>
        <v>0</v>
      </c>
      <c r="BJ103" s="156" t="s">
        <v>151</v>
      </c>
      <c r="BK103" s="154"/>
      <c r="BL103" s="154"/>
      <c r="BM103" s="154"/>
    </row>
    <row r="104" s="2" customFormat="1" ht="18" customHeight="1">
      <c r="A104" s="34"/>
      <c r="B104" s="148"/>
      <c r="C104" s="149"/>
      <c r="D104" s="150" t="s">
        <v>153</v>
      </c>
      <c r="E104" s="151"/>
      <c r="F104" s="151"/>
      <c r="G104" s="149"/>
      <c r="H104" s="149"/>
      <c r="I104" s="149"/>
      <c r="J104" s="152">
        <v>0</v>
      </c>
      <c r="K104" s="149"/>
      <c r="L104" s="153"/>
      <c r="M104" s="154"/>
      <c r="N104" s="155" t="s">
        <v>40</v>
      </c>
      <c r="O104" s="154"/>
      <c r="P104" s="154"/>
      <c r="Q104" s="154"/>
      <c r="R104" s="154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6" t="s">
        <v>150</v>
      </c>
      <c r="AZ104" s="154"/>
      <c r="BA104" s="154"/>
      <c r="BB104" s="154"/>
      <c r="BC104" s="154"/>
      <c r="BD104" s="154"/>
      <c r="BE104" s="157">
        <f>IF(N104="základná",J104,0)</f>
        <v>0</v>
      </c>
      <c r="BF104" s="157">
        <f>IF(N104="znížená",J104,0)</f>
        <v>0</v>
      </c>
      <c r="BG104" s="157">
        <f>IF(N104="zákl. prenesená",J104,0)</f>
        <v>0</v>
      </c>
      <c r="BH104" s="157">
        <f>IF(N104="zníž. prenesená",J104,0)</f>
        <v>0</v>
      </c>
      <c r="BI104" s="157">
        <f>IF(N104="nulová",J104,0)</f>
        <v>0</v>
      </c>
      <c r="BJ104" s="156" t="s">
        <v>151</v>
      </c>
      <c r="BK104" s="154"/>
      <c r="BL104" s="154"/>
      <c r="BM104" s="154"/>
    </row>
    <row r="105" s="2" customFormat="1" ht="18" customHeight="1">
      <c r="A105" s="34"/>
      <c r="B105" s="148"/>
      <c r="C105" s="149"/>
      <c r="D105" s="150" t="s">
        <v>154</v>
      </c>
      <c r="E105" s="151"/>
      <c r="F105" s="151"/>
      <c r="G105" s="149"/>
      <c r="H105" s="149"/>
      <c r="I105" s="149"/>
      <c r="J105" s="152">
        <v>0</v>
      </c>
      <c r="K105" s="149"/>
      <c r="L105" s="153"/>
      <c r="M105" s="154"/>
      <c r="N105" s="155" t="s">
        <v>40</v>
      </c>
      <c r="O105" s="154"/>
      <c r="P105" s="154"/>
      <c r="Q105" s="154"/>
      <c r="R105" s="154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6" t="s">
        <v>150</v>
      </c>
      <c r="AZ105" s="154"/>
      <c r="BA105" s="154"/>
      <c r="BB105" s="154"/>
      <c r="BC105" s="154"/>
      <c r="BD105" s="154"/>
      <c r="BE105" s="157">
        <f>IF(N105="základná",J105,0)</f>
        <v>0</v>
      </c>
      <c r="BF105" s="157">
        <f>IF(N105="znížená",J105,0)</f>
        <v>0</v>
      </c>
      <c r="BG105" s="157">
        <f>IF(N105="zákl. prenesená",J105,0)</f>
        <v>0</v>
      </c>
      <c r="BH105" s="157">
        <f>IF(N105="zníž. prenesená",J105,0)</f>
        <v>0</v>
      </c>
      <c r="BI105" s="157">
        <f>IF(N105="nulová",J105,0)</f>
        <v>0</v>
      </c>
      <c r="BJ105" s="156" t="s">
        <v>151</v>
      </c>
      <c r="BK105" s="154"/>
      <c r="BL105" s="154"/>
      <c r="BM105" s="154"/>
    </row>
    <row r="106" s="2" customFormat="1" ht="18" customHeight="1">
      <c r="A106" s="34"/>
      <c r="B106" s="148"/>
      <c r="C106" s="149"/>
      <c r="D106" s="150" t="s">
        <v>155</v>
      </c>
      <c r="E106" s="151"/>
      <c r="F106" s="151"/>
      <c r="G106" s="149"/>
      <c r="H106" s="149"/>
      <c r="I106" s="149"/>
      <c r="J106" s="152">
        <v>0</v>
      </c>
      <c r="K106" s="149"/>
      <c r="L106" s="153"/>
      <c r="M106" s="154"/>
      <c r="N106" s="155" t="s">
        <v>40</v>
      </c>
      <c r="O106" s="154"/>
      <c r="P106" s="154"/>
      <c r="Q106" s="154"/>
      <c r="R106" s="154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6" t="s">
        <v>150</v>
      </c>
      <c r="AZ106" s="154"/>
      <c r="BA106" s="154"/>
      <c r="BB106" s="154"/>
      <c r="BC106" s="154"/>
      <c r="BD106" s="154"/>
      <c r="BE106" s="157">
        <f>IF(N106="základná",J106,0)</f>
        <v>0</v>
      </c>
      <c r="BF106" s="157">
        <f>IF(N106="znížená",J106,0)</f>
        <v>0</v>
      </c>
      <c r="BG106" s="157">
        <f>IF(N106="zákl. prenesená",J106,0)</f>
        <v>0</v>
      </c>
      <c r="BH106" s="157">
        <f>IF(N106="zníž. prenesená",J106,0)</f>
        <v>0</v>
      </c>
      <c r="BI106" s="157">
        <f>IF(N106="nulová",J106,0)</f>
        <v>0</v>
      </c>
      <c r="BJ106" s="156" t="s">
        <v>151</v>
      </c>
      <c r="BK106" s="154"/>
      <c r="BL106" s="154"/>
      <c r="BM106" s="154"/>
    </row>
    <row r="107" s="2" customFormat="1" ht="18" customHeight="1">
      <c r="A107" s="34"/>
      <c r="B107" s="148"/>
      <c r="C107" s="149"/>
      <c r="D107" s="151" t="s">
        <v>156</v>
      </c>
      <c r="E107" s="149"/>
      <c r="F107" s="149"/>
      <c r="G107" s="149"/>
      <c r="H107" s="149"/>
      <c r="I107" s="149"/>
      <c r="J107" s="152">
        <f>ROUND(J30*T107,2)</f>
        <v>0</v>
      </c>
      <c r="K107" s="149"/>
      <c r="L107" s="153"/>
      <c r="M107" s="154"/>
      <c r="N107" s="155" t="s">
        <v>40</v>
      </c>
      <c r="O107" s="154"/>
      <c r="P107" s="154"/>
      <c r="Q107" s="154"/>
      <c r="R107" s="154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6" t="s">
        <v>157</v>
      </c>
      <c r="AZ107" s="154"/>
      <c r="BA107" s="154"/>
      <c r="BB107" s="154"/>
      <c r="BC107" s="154"/>
      <c r="BD107" s="154"/>
      <c r="BE107" s="157">
        <f>IF(N107="základná",J107,0)</f>
        <v>0</v>
      </c>
      <c r="BF107" s="157">
        <f>IF(N107="znížená",J107,0)</f>
        <v>0</v>
      </c>
      <c r="BG107" s="157">
        <f>IF(N107="zákl. prenesená",J107,0)</f>
        <v>0</v>
      </c>
      <c r="BH107" s="157">
        <f>IF(N107="zníž. prenesená",J107,0)</f>
        <v>0</v>
      </c>
      <c r="BI107" s="157">
        <f>IF(N107="nulová",J107,0)</f>
        <v>0</v>
      </c>
      <c r="BJ107" s="156" t="s">
        <v>151</v>
      </c>
      <c r="BK107" s="154"/>
      <c r="BL107" s="154"/>
      <c r="BM107" s="154"/>
    </row>
    <row r="108" s="2" customForma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58" t="s">
        <v>158</v>
      </c>
      <c r="D109" s="127"/>
      <c r="E109" s="127"/>
      <c r="F109" s="127"/>
      <c r="G109" s="127"/>
      <c r="H109" s="127"/>
      <c r="I109" s="127"/>
      <c r="J109" s="159">
        <f>ROUND(J96+J101,2)</f>
        <v>0</v>
      </c>
      <c r="K109" s="12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159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14</v>
      </c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17" t="str">
        <f>E7</f>
        <v>Materská škola Viťaz</v>
      </c>
      <c r="F118" s="28"/>
      <c r="G118" s="28"/>
      <c r="H118" s="28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97</v>
      </c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3" t="str">
        <f>E9</f>
        <v xml:space="preserve">04 - SO 04 NN prípojka </v>
      </c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18</v>
      </c>
      <c r="D122" s="34"/>
      <c r="E122" s="34"/>
      <c r="F122" s="23" t="str">
        <f>F12</f>
        <v xml:space="preserve">Viťaz </v>
      </c>
      <c r="G122" s="34"/>
      <c r="H122" s="34"/>
      <c r="I122" s="28" t="s">
        <v>20</v>
      </c>
      <c r="J122" s="65" t="str">
        <f>IF(J12="","",J12)</f>
        <v>19. 2. 2020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22</v>
      </c>
      <c r="D124" s="34"/>
      <c r="E124" s="34"/>
      <c r="F124" s="23" t="str">
        <f>E15</f>
        <v xml:space="preserve">Obec Víťaz </v>
      </c>
      <c r="G124" s="34"/>
      <c r="H124" s="34"/>
      <c r="I124" s="28" t="s">
        <v>28</v>
      </c>
      <c r="J124" s="32" t="str">
        <f>E21</f>
        <v xml:space="preserve"> 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26</v>
      </c>
      <c r="D125" s="34"/>
      <c r="E125" s="34"/>
      <c r="F125" s="23" t="str">
        <f>IF(E18="","",E18)</f>
        <v>Vyplň údaj</v>
      </c>
      <c r="G125" s="34"/>
      <c r="H125" s="34"/>
      <c r="I125" s="28" t="s">
        <v>31</v>
      </c>
      <c r="J125" s="32" t="str">
        <f>E24</f>
        <v xml:space="preserve"> </v>
      </c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160</v>
      </c>
      <c r="D127" s="163" t="s">
        <v>59</v>
      </c>
      <c r="E127" s="163" t="s">
        <v>55</v>
      </c>
      <c r="F127" s="163" t="s">
        <v>56</v>
      </c>
      <c r="G127" s="163" t="s">
        <v>161</v>
      </c>
      <c r="H127" s="163" t="s">
        <v>162</v>
      </c>
      <c r="I127" s="163" t="s">
        <v>163</v>
      </c>
      <c r="J127" s="164" t="s">
        <v>103</v>
      </c>
      <c r="K127" s="165" t="s">
        <v>164</v>
      </c>
      <c r="L127" s="166"/>
      <c r="M127" s="82" t="s">
        <v>1</v>
      </c>
      <c r="N127" s="83" t="s">
        <v>38</v>
      </c>
      <c r="O127" s="83" t="s">
        <v>165</v>
      </c>
      <c r="P127" s="83" t="s">
        <v>166</v>
      </c>
      <c r="Q127" s="83" t="s">
        <v>167</v>
      </c>
      <c r="R127" s="83" t="s">
        <v>168</v>
      </c>
      <c r="S127" s="83" t="s">
        <v>169</v>
      </c>
      <c r="T127" s="84" t="s">
        <v>170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89" t="s">
        <v>99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85"/>
      <c r="N128" s="69"/>
      <c r="O128" s="86"/>
      <c r="P128" s="168">
        <f>P129+P136</f>
        <v>0</v>
      </c>
      <c r="Q128" s="86"/>
      <c r="R128" s="168">
        <f>R129+R136</f>
        <v>0</v>
      </c>
      <c r="S128" s="86"/>
      <c r="T128" s="169">
        <f>T129+T136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105</v>
      </c>
      <c r="BK128" s="170">
        <f>BK129+BK136</f>
        <v>0</v>
      </c>
    </row>
    <row r="129" s="12" customFormat="1" ht="25.92" customHeight="1">
      <c r="A129" s="12"/>
      <c r="B129" s="171"/>
      <c r="C129" s="12"/>
      <c r="D129" s="172" t="s">
        <v>73</v>
      </c>
      <c r="E129" s="173" t="s">
        <v>1772</v>
      </c>
      <c r="F129" s="173" t="s">
        <v>2230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SUM(P130:P135)</f>
        <v>0</v>
      </c>
      <c r="Q129" s="177"/>
      <c r="R129" s="178">
        <f>SUM(R130:R135)</f>
        <v>0</v>
      </c>
      <c r="S129" s="177"/>
      <c r="T129" s="179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184</v>
      </c>
      <c r="AT129" s="180" t="s">
        <v>73</v>
      </c>
      <c r="AU129" s="180" t="s">
        <v>74</v>
      </c>
      <c r="AY129" s="172" t="s">
        <v>173</v>
      </c>
      <c r="BK129" s="181">
        <f>SUM(BK130:BK135)</f>
        <v>0</v>
      </c>
    </row>
    <row r="130" s="2" customFormat="1" ht="14.4" customHeight="1">
      <c r="A130" s="34"/>
      <c r="B130" s="148"/>
      <c r="C130" s="184" t="s">
        <v>82</v>
      </c>
      <c r="D130" s="184" t="s">
        <v>175</v>
      </c>
      <c r="E130" s="185" t="s">
        <v>2231</v>
      </c>
      <c r="F130" s="186" t="s">
        <v>2232</v>
      </c>
      <c r="G130" s="187" t="s">
        <v>314</v>
      </c>
      <c r="H130" s="188">
        <v>7</v>
      </c>
      <c r="I130" s="189"/>
      <c r="J130" s="188">
        <f>ROUND(I130*H130,3)</f>
        <v>0</v>
      </c>
      <c r="K130" s="190"/>
      <c r="L130" s="35"/>
      <c r="M130" s="191" t="s">
        <v>1</v>
      </c>
      <c r="N130" s="192" t="s">
        <v>40</v>
      </c>
      <c r="O130" s="73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5" t="s">
        <v>442</v>
      </c>
      <c r="AT130" s="195" t="s">
        <v>175</v>
      </c>
      <c r="AU130" s="195" t="s">
        <v>82</v>
      </c>
      <c r="AY130" s="15" t="s">
        <v>173</v>
      </c>
      <c r="BE130" s="196">
        <f>IF(N130="základná",J130,0)</f>
        <v>0</v>
      </c>
      <c r="BF130" s="196">
        <f>IF(N130="znížená",J130,0)</f>
        <v>0</v>
      </c>
      <c r="BG130" s="196">
        <f>IF(N130="zákl. prenesená",J130,0)</f>
        <v>0</v>
      </c>
      <c r="BH130" s="196">
        <f>IF(N130="zníž. prenesená",J130,0)</f>
        <v>0</v>
      </c>
      <c r="BI130" s="196">
        <f>IF(N130="nulová",J130,0)</f>
        <v>0</v>
      </c>
      <c r="BJ130" s="15" t="s">
        <v>151</v>
      </c>
      <c r="BK130" s="197">
        <f>ROUND(I130*H130,3)</f>
        <v>0</v>
      </c>
      <c r="BL130" s="15" t="s">
        <v>442</v>
      </c>
      <c r="BM130" s="195" t="s">
        <v>82</v>
      </c>
    </row>
    <row r="131" s="2" customFormat="1" ht="24.15" customHeight="1">
      <c r="A131" s="34"/>
      <c r="B131" s="148"/>
      <c r="C131" s="184" t="s">
        <v>151</v>
      </c>
      <c r="D131" s="184" t="s">
        <v>175</v>
      </c>
      <c r="E131" s="185" t="s">
        <v>2233</v>
      </c>
      <c r="F131" s="186" t="s">
        <v>2234</v>
      </c>
      <c r="G131" s="187" t="s">
        <v>222</v>
      </c>
      <c r="H131" s="188">
        <v>1</v>
      </c>
      <c r="I131" s="189"/>
      <c r="J131" s="188">
        <f>ROUND(I131*H131,3)</f>
        <v>0</v>
      </c>
      <c r="K131" s="190"/>
      <c r="L131" s="35"/>
      <c r="M131" s="191" t="s">
        <v>1</v>
      </c>
      <c r="N131" s="192" t="s">
        <v>40</v>
      </c>
      <c r="O131" s="73"/>
      <c r="P131" s="193">
        <f>O131*H131</f>
        <v>0</v>
      </c>
      <c r="Q131" s="193">
        <v>0</v>
      </c>
      <c r="R131" s="193">
        <f>Q131*H131</f>
        <v>0</v>
      </c>
      <c r="S131" s="193">
        <v>0</v>
      </c>
      <c r="T131" s="19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5" t="s">
        <v>442</v>
      </c>
      <c r="AT131" s="195" t="s">
        <v>175</v>
      </c>
      <c r="AU131" s="195" t="s">
        <v>82</v>
      </c>
      <c r="AY131" s="15" t="s">
        <v>173</v>
      </c>
      <c r="BE131" s="196">
        <f>IF(N131="základná",J131,0)</f>
        <v>0</v>
      </c>
      <c r="BF131" s="196">
        <f>IF(N131="znížená",J131,0)</f>
        <v>0</v>
      </c>
      <c r="BG131" s="196">
        <f>IF(N131="zákl. prenesená",J131,0)</f>
        <v>0</v>
      </c>
      <c r="BH131" s="196">
        <f>IF(N131="zníž. prenesená",J131,0)</f>
        <v>0</v>
      </c>
      <c r="BI131" s="196">
        <f>IF(N131="nulová",J131,0)</f>
        <v>0</v>
      </c>
      <c r="BJ131" s="15" t="s">
        <v>151</v>
      </c>
      <c r="BK131" s="197">
        <f>ROUND(I131*H131,3)</f>
        <v>0</v>
      </c>
      <c r="BL131" s="15" t="s">
        <v>442</v>
      </c>
      <c r="BM131" s="195" t="s">
        <v>151</v>
      </c>
    </row>
    <row r="132" s="2" customFormat="1" ht="14.4" customHeight="1">
      <c r="A132" s="34"/>
      <c r="B132" s="148"/>
      <c r="C132" s="184" t="s">
        <v>184</v>
      </c>
      <c r="D132" s="184" t="s">
        <v>175</v>
      </c>
      <c r="E132" s="185" t="s">
        <v>2235</v>
      </c>
      <c r="F132" s="186" t="s">
        <v>2236</v>
      </c>
      <c r="G132" s="187" t="s">
        <v>222</v>
      </c>
      <c r="H132" s="188">
        <v>4</v>
      </c>
      <c r="I132" s="189"/>
      <c r="J132" s="188">
        <f>ROUND(I132*H132,3)</f>
        <v>0</v>
      </c>
      <c r="K132" s="190"/>
      <c r="L132" s="35"/>
      <c r="M132" s="191" t="s">
        <v>1</v>
      </c>
      <c r="N132" s="192" t="s">
        <v>40</v>
      </c>
      <c r="O132" s="73"/>
      <c r="P132" s="193">
        <f>O132*H132</f>
        <v>0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5" t="s">
        <v>442</v>
      </c>
      <c r="AT132" s="195" t="s">
        <v>175</v>
      </c>
      <c r="AU132" s="195" t="s">
        <v>82</v>
      </c>
      <c r="AY132" s="15" t="s">
        <v>173</v>
      </c>
      <c r="BE132" s="196">
        <f>IF(N132="základná",J132,0)</f>
        <v>0</v>
      </c>
      <c r="BF132" s="196">
        <f>IF(N132="znížená",J132,0)</f>
        <v>0</v>
      </c>
      <c r="BG132" s="196">
        <f>IF(N132="zákl. prenesená",J132,0)</f>
        <v>0</v>
      </c>
      <c r="BH132" s="196">
        <f>IF(N132="zníž. prenesená",J132,0)</f>
        <v>0</v>
      </c>
      <c r="BI132" s="196">
        <f>IF(N132="nulová",J132,0)</f>
        <v>0</v>
      </c>
      <c r="BJ132" s="15" t="s">
        <v>151</v>
      </c>
      <c r="BK132" s="197">
        <f>ROUND(I132*H132,3)</f>
        <v>0</v>
      </c>
      <c r="BL132" s="15" t="s">
        <v>442</v>
      </c>
      <c r="BM132" s="195" t="s">
        <v>184</v>
      </c>
    </row>
    <row r="133" s="2" customFormat="1" ht="14.4" customHeight="1">
      <c r="A133" s="34"/>
      <c r="B133" s="148"/>
      <c r="C133" s="184" t="s">
        <v>179</v>
      </c>
      <c r="D133" s="184" t="s">
        <v>175</v>
      </c>
      <c r="E133" s="185" t="s">
        <v>2237</v>
      </c>
      <c r="F133" s="186" t="s">
        <v>2238</v>
      </c>
      <c r="G133" s="187" t="s">
        <v>314</v>
      </c>
      <c r="H133" s="188">
        <v>5</v>
      </c>
      <c r="I133" s="189"/>
      <c r="J133" s="188">
        <f>ROUND(I133*H133,3)</f>
        <v>0</v>
      </c>
      <c r="K133" s="190"/>
      <c r="L133" s="35"/>
      <c r="M133" s="191" t="s">
        <v>1</v>
      </c>
      <c r="N133" s="192" t="s">
        <v>40</v>
      </c>
      <c r="O133" s="73"/>
      <c r="P133" s="193">
        <f>O133*H133</f>
        <v>0</v>
      </c>
      <c r="Q133" s="193">
        <v>0</v>
      </c>
      <c r="R133" s="193">
        <f>Q133*H133</f>
        <v>0</v>
      </c>
      <c r="S133" s="193">
        <v>0</v>
      </c>
      <c r="T133" s="19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5" t="s">
        <v>442</v>
      </c>
      <c r="AT133" s="195" t="s">
        <v>175</v>
      </c>
      <c r="AU133" s="195" t="s">
        <v>82</v>
      </c>
      <c r="AY133" s="15" t="s">
        <v>173</v>
      </c>
      <c r="BE133" s="196">
        <f>IF(N133="základná",J133,0)</f>
        <v>0</v>
      </c>
      <c r="BF133" s="196">
        <f>IF(N133="znížená",J133,0)</f>
        <v>0</v>
      </c>
      <c r="BG133" s="196">
        <f>IF(N133="zákl. prenesená",J133,0)</f>
        <v>0</v>
      </c>
      <c r="BH133" s="196">
        <f>IF(N133="zníž. prenesená",J133,0)</f>
        <v>0</v>
      </c>
      <c r="BI133" s="196">
        <f>IF(N133="nulová",J133,0)</f>
        <v>0</v>
      </c>
      <c r="BJ133" s="15" t="s">
        <v>151</v>
      </c>
      <c r="BK133" s="197">
        <f>ROUND(I133*H133,3)</f>
        <v>0</v>
      </c>
      <c r="BL133" s="15" t="s">
        <v>442</v>
      </c>
      <c r="BM133" s="195" t="s">
        <v>179</v>
      </c>
    </row>
    <row r="134" s="2" customFormat="1" ht="14.4" customHeight="1">
      <c r="A134" s="34"/>
      <c r="B134" s="148"/>
      <c r="C134" s="184" t="s">
        <v>192</v>
      </c>
      <c r="D134" s="184" t="s">
        <v>175</v>
      </c>
      <c r="E134" s="185" t="s">
        <v>2239</v>
      </c>
      <c r="F134" s="186" t="s">
        <v>2240</v>
      </c>
      <c r="G134" s="187" t="s">
        <v>222</v>
      </c>
      <c r="H134" s="188">
        <v>4</v>
      </c>
      <c r="I134" s="189"/>
      <c r="J134" s="188">
        <f>ROUND(I134*H134,3)</f>
        <v>0</v>
      </c>
      <c r="K134" s="190"/>
      <c r="L134" s="35"/>
      <c r="M134" s="191" t="s">
        <v>1</v>
      </c>
      <c r="N134" s="192" t="s">
        <v>40</v>
      </c>
      <c r="O134" s="73"/>
      <c r="P134" s="193">
        <f>O134*H134</f>
        <v>0</v>
      </c>
      <c r="Q134" s="193">
        <v>0</v>
      </c>
      <c r="R134" s="193">
        <f>Q134*H134</f>
        <v>0</v>
      </c>
      <c r="S134" s="193">
        <v>0</v>
      </c>
      <c r="T134" s="19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5" t="s">
        <v>442</v>
      </c>
      <c r="AT134" s="195" t="s">
        <v>175</v>
      </c>
      <c r="AU134" s="195" t="s">
        <v>82</v>
      </c>
      <c r="AY134" s="15" t="s">
        <v>173</v>
      </c>
      <c r="BE134" s="196">
        <f>IF(N134="základná",J134,0)</f>
        <v>0</v>
      </c>
      <c r="BF134" s="196">
        <f>IF(N134="znížená",J134,0)</f>
        <v>0</v>
      </c>
      <c r="BG134" s="196">
        <f>IF(N134="zákl. prenesená",J134,0)</f>
        <v>0</v>
      </c>
      <c r="BH134" s="196">
        <f>IF(N134="zníž. prenesená",J134,0)</f>
        <v>0</v>
      </c>
      <c r="BI134" s="196">
        <f>IF(N134="nulová",J134,0)</f>
        <v>0</v>
      </c>
      <c r="BJ134" s="15" t="s">
        <v>151</v>
      </c>
      <c r="BK134" s="197">
        <f>ROUND(I134*H134,3)</f>
        <v>0</v>
      </c>
      <c r="BL134" s="15" t="s">
        <v>442</v>
      </c>
      <c r="BM134" s="195" t="s">
        <v>192</v>
      </c>
    </row>
    <row r="135" s="2" customFormat="1" ht="14.4" customHeight="1">
      <c r="A135" s="34"/>
      <c r="B135" s="148"/>
      <c r="C135" s="184" t="s">
        <v>196</v>
      </c>
      <c r="D135" s="184" t="s">
        <v>175</v>
      </c>
      <c r="E135" s="185" t="s">
        <v>2241</v>
      </c>
      <c r="F135" s="186" t="s">
        <v>2242</v>
      </c>
      <c r="G135" s="187" t="s">
        <v>222</v>
      </c>
      <c r="H135" s="188">
        <v>3</v>
      </c>
      <c r="I135" s="189"/>
      <c r="J135" s="188">
        <f>ROUND(I135*H135,3)</f>
        <v>0</v>
      </c>
      <c r="K135" s="190"/>
      <c r="L135" s="35"/>
      <c r="M135" s="191" t="s">
        <v>1</v>
      </c>
      <c r="N135" s="192" t="s">
        <v>40</v>
      </c>
      <c r="O135" s="73"/>
      <c r="P135" s="193">
        <f>O135*H135</f>
        <v>0</v>
      </c>
      <c r="Q135" s="193">
        <v>0</v>
      </c>
      <c r="R135" s="193">
        <f>Q135*H135</f>
        <v>0</v>
      </c>
      <c r="S135" s="193">
        <v>0</v>
      </c>
      <c r="T135" s="19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5" t="s">
        <v>442</v>
      </c>
      <c r="AT135" s="195" t="s">
        <v>175</v>
      </c>
      <c r="AU135" s="195" t="s">
        <v>82</v>
      </c>
      <c r="AY135" s="15" t="s">
        <v>173</v>
      </c>
      <c r="BE135" s="196">
        <f>IF(N135="základná",J135,0)</f>
        <v>0</v>
      </c>
      <c r="BF135" s="196">
        <f>IF(N135="znížená",J135,0)</f>
        <v>0</v>
      </c>
      <c r="BG135" s="196">
        <f>IF(N135="zákl. prenesená",J135,0)</f>
        <v>0</v>
      </c>
      <c r="BH135" s="196">
        <f>IF(N135="zníž. prenesená",J135,0)</f>
        <v>0</v>
      </c>
      <c r="BI135" s="196">
        <f>IF(N135="nulová",J135,0)</f>
        <v>0</v>
      </c>
      <c r="BJ135" s="15" t="s">
        <v>151</v>
      </c>
      <c r="BK135" s="197">
        <f>ROUND(I135*H135,3)</f>
        <v>0</v>
      </c>
      <c r="BL135" s="15" t="s">
        <v>442</v>
      </c>
      <c r="BM135" s="195" t="s">
        <v>196</v>
      </c>
    </row>
    <row r="136" s="12" customFormat="1" ht="25.92" customHeight="1">
      <c r="A136" s="12"/>
      <c r="B136" s="171"/>
      <c r="C136" s="12"/>
      <c r="D136" s="172" t="s">
        <v>73</v>
      </c>
      <c r="E136" s="173" t="s">
        <v>1806</v>
      </c>
      <c r="F136" s="173" t="s">
        <v>2243</v>
      </c>
      <c r="G136" s="12"/>
      <c r="H136" s="12"/>
      <c r="I136" s="174"/>
      <c r="J136" s="175">
        <f>BK136</f>
        <v>0</v>
      </c>
      <c r="K136" s="12"/>
      <c r="L136" s="171"/>
      <c r="M136" s="176"/>
      <c r="N136" s="177"/>
      <c r="O136" s="177"/>
      <c r="P136" s="178">
        <f>SUM(P137:P143)</f>
        <v>0</v>
      </c>
      <c r="Q136" s="177"/>
      <c r="R136" s="178">
        <f>SUM(R137:R143)</f>
        <v>0</v>
      </c>
      <c r="S136" s="177"/>
      <c r="T136" s="179">
        <f>SUM(T137:T143)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184</v>
      </c>
      <c r="AT136" s="180" t="s">
        <v>73</v>
      </c>
      <c r="AU136" s="180" t="s">
        <v>74</v>
      </c>
      <c r="AY136" s="172" t="s">
        <v>173</v>
      </c>
      <c r="BK136" s="181">
        <f>SUM(BK137:BK143)</f>
        <v>0</v>
      </c>
    </row>
    <row r="137" s="2" customFormat="1" ht="24.15" customHeight="1">
      <c r="A137" s="34"/>
      <c r="B137" s="148"/>
      <c r="C137" s="184" t="s">
        <v>82</v>
      </c>
      <c r="D137" s="184" t="s">
        <v>175</v>
      </c>
      <c r="E137" s="185" t="s">
        <v>2244</v>
      </c>
      <c r="F137" s="186" t="s">
        <v>2245</v>
      </c>
      <c r="G137" s="187" t="s">
        <v>222</v>
      </c>
      <c r="H137" s="188">
        <v>1</v>
      </c>
      <c r="I137" s="189"/>
      <c r="J137" s="188">
        <f>ROUND(I137*H137,3)</f>
        <v>0</v>
      </c>
      <c r="K137" s="190"/>
      <c r="L137" s="35"/>
      <c r="M137" s="191" t="s">
        <v>1</v>
      </c>
      <c r="N137" s="192" t="s">
        <v>40</v>
      </c>
      <c r="O137" s="73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5" t="s">
        <v>442</v>
      </c>
      <c r="AT137" s="195" t="s">
        <v>175</v>
      </c>
      <c r="AU137" s="195" t="s">
        <v>82</v>
      </c>
      <c r="AY137" s="15" t="s">
        <v>173</v>
      </c>
      <c r="BE137" s="196">
        <f>IF(N137="základná",J137,0)</f>
        <v>0</v>
      </c>
      <c r="BF137" s="196">
        <f>IF(N137="znížená",J137,0)</f>
        <v>0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151</v>
      </c>
      <c r="BK137" s="197">
        <f>ROUND(I137*H137,3)</f>
        <v>0</v>
      </c>
      <c r="BL137" s="15" t="s">
        <v>442</v>
      </c>
      <c r="BM137" s="195" t="s">
        <v>203</v>
      </c>
    </row>
    <row r="138" s="2" customFormat="1" ht="14.4" customHeight="1">
      <c r="A138" s="34"/>
      <c r="B138" s="148"/>
      <c r="C138" s="184" t="s">
        <v>151</v>
      </c>
      <c r="D138" s="184" t="s">
        <v>175</v>
      </c>
      <c r="E138" s="185" t="s">
        <v>2246</v>
      </c>
      <c r="F138" s="186" t="s">
        <v>2247</v>
      </c>
      <c r="G138" s="187" t="s">
        <v>314</v>
      </c>
      <c r="H138" s="188">
        <v>50</v>
      </c>
      <c r="I138" s="189"/>
      <c r="J138" s="188">
        <f>ROUND(I138*H138,3)</f>
        <v>0</v>
      </c>
      <c r="K138" s="190"/>
      <c r="L138" s="35"/>
      <c r="M138" s="191" t="s">
        <v>1</v>
      </c>
      <c r="N138" s="192" t="s">
        <v>40</v>
      </c>
      <c r="O138" s="73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442</v>
      </c>
      <c r="AT138" s="195" t="s">
        <v>175</v>
      </c>
      <c r="AU138" s="195" t="s">
        <v>82</v>
      </c>
      <c r="AY138" s="15" t="s">
        <v>173</v>
      </c>
      <c r="BE138" s="196">
        <f>IF(N138="základná",J138,0)</f>
        <v>0</v>
      </c>
      <c r="BF138" s="196">
        <f>IF(N138="znížená",J138,0)</f>
        <v>0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151</v>
      </c>
      <c r="BK138" s="197">
        <f>ROUND(I138*H138,3)</f>
        <v>0</v>
      </c>
      <c r="BL138" s="15" t="s">
        <v>442</v>
      </c>
      <c r="BM138" s="195" t="s">
        <v>201</v>
      </c>
    </row>
    <row r="139" s="2" customFormat="1" ht="14.4" customHeight="1">
      <c r="A139" s="34"/>
      <c r="B139" s="148"/>
      <c r="C139" s="184" t="s">
        <v>184</v>
      </c>
      <c r="D139" s="184" t="s">
        <v>175</v>
      </c>
      <c r="E139" s="185" t="s">
        <v>2248</v>
      </c>
      <c r="F139" s="186" t="s">
        <v>2249</v>
      </c>
      <c r="G139" s="187" t="s">
        <v>314</v>
      </c>
      <c r="H139" s="188">
        <v>40</v>
      </c>
      <c r="I139" s="189"/>
      <c r="J139" s="188">
        <f>ROUND(I139*H139,3)</f>
        <v>0</v>
      </c>
      <c r="K139" s="190"/>
      <c r="L139" s="35"/>
      <c r="M139" s="191" t="s">
        <v>1</v>
      </c>
      <c r="N139" s="192" t="s">
        <v>40</v>
      </c>
      <c r="O139" s="73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5" t="s">
        <v>442</v>
      </c>
      <c r="AT139" s="195" t="s">
        <v>175</v>
      </c>
      <c r="AU139" s="195" t="s">
        <v>82</v>
      </c>
      <c r="AY139" s="15" t="s">
        <v>173</v>
      </c>
      <c r="BE139" s="196">
        <f>IF(N139="základná",J139,0)</f>
        <v>0</v>
      </c>
      <c r="BF139" s="196">
        <f>IF(N139="znížená",J139,0)</f>
        <v>0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151</v>
      </c>
      <c r="BK139" s="197">
        <f>ROUND(I139*H139,3)</f>
        <v>0</v>
      </c>
      <c r="BL139" s="15" t="s">
        <v>442</v>
      </c>
      <c r="BM139" s="195" t="s">
        <v>211</v>
      </c>
    </row>
    <row r="140" s="2" customFormat="1" ht="14.4" customHeight="1">
      <c r="A140" s="34"/>
      <c r="B140" s="148"/>
      <c r="C140" s="184" t="s">
        <v>179</v>
      </c>
      <c r="D140" s="184" t="s">
        <v>175</v>
      </c>
      <c r="E140" s="185" t="s">
        <v>2250</v>
      </c>
      <c r="F140" s="186" t="s">
        <v>2251</v>
      </c>
      <c r="G140" s="187" t="s">
        <v>222</v>
      </c>
      <c r="H140" s="188">
        <v>4</v>
      </c>
      <c r="I140" s="189"/>
      <c r="J140" s="188">
        <f>ROUND(I140*H140,3)</f>
        <v>0</v>
      </c>
      <c r="K140" s="190"/>
      <c r="L140" s="35"/>
      <c r="M140" s="191" t="s">
        <v>1</v>
      </c>
      <c r="N140" s="192" t="s">
        <v>40</v>
      </c>
      <c r="O140" s="73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5" t="s">
        <v>442</v>
      </c>
      <c r="AT140" s="195" t="s">
        <v>175</v>
      </c>
      <c r="AU140" s="195" t="s">
        <v>82</v>
      </c>
      <c r="AY140" s="15" t="s">
        <v>173</v>
      </c>
      <c r="BE140" s="196">
        <f>IF(N140="základná",J140,0)</f>
        <v>0</v>
      </c>
      <c r="BF140" s="196">
        <f>IF(N140="znížená",J140,0)</f>
        <v>0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151</v>
      </c>
      <c r="BK140" s="197">
        <f>ROUND(I140*H140,3)</f>
        <v>0</v>
      </c>
      <c r="BL140" s="15" t="s">
        <v>442</v>
      </c>
      <c r="BM140" s="195" t="s">
        <v>215</v>
      </c>
    </row>
    <row r="141" s="2" customFormat="1" ht="14.4" customHeight="1">
      <c r="A141" s="34"/>
      <c r="B141" s="148"/>
      <c r="C141" s="184" t="s">
        <v>192</v>
      </c>
      <c r="D141" s="184" t="s">
        <v>175</v>
      </c>
      <c r="E141" s="185" t="s">
        <v>2252</v>
      </c>
      <c r="F141" s="186" t="s">
        <v>2253</v>
      </c>
      <c r="G141" s="187" t="s">
        <v>314</v>
      </c>
      <c r="H141" s="188">
        <v>90</v>
      </c>
      <c r="I141" s="189"/>
      <c r="J141" s="188">
        <f>ROUND(I141*H141,3)</f>
        <v>0</v>
      </c>
      <c r="K141" s="190"/>
      <c r="L141" s="35"/>
      <c r="M141" s="191" t="s">
        <v>1</v>
      </c>
      <c r="N141" s="192" t="s">
        <v>40</v>
      </c>
      <c r="O141" s="73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5" t="s">
        <v>442</v>
      </c>
      <c r="AT141" s="195" t="s">
        <v>175</v>
      </c>
      <c r="AU141" s="195" t="s">
        <v>82</v>
      </c>
      <c r="AY141" s="15" t="s">
        <v>173</v>
      </c>
      <c r="BE141" s="196">
        <f>IF(N141="základná",J141,0)</f>
        <v>0</v>
      </c>
      <c r="BF141" s="196">
        <f>IF(N141="znížená",J141,0)</f>
        <v>0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151</v>
      </c>
      <c r="BK141" s="197">
        <f>ROUND(I141*H141,3)</f>
        <v>0</v>
      </c>
      <c r="BL141" s="15" t="s">
        <v>442</v>
      </c>
      <c r="BM141" s="195" t="s">
        <v>219</v>
      </c>
    </row>
    <row r="142" s="2" customFormat="1" ht="14.4" customHeight="1">
      <c r="A142" s="34"/>
      <c r="B142" s="148"/>
      <c r="C142" s="184" t="s">
        <v>196</v>
      </c>
      <c r="D142" s="184" t="s">
        <v>175</v>
      </c>
      <c r="E142" s="185" t="s">
        <v>2254</v>
      </c>
      <c r="F142" s="186" t="s">
        <v>2255</v>
      </c>
      <c r="G142" s="187" t="s">
        <v>178</v>
      </c>
      <c r="H142" s="188">
        <v>2</v>
      </c>
      <c r="I142" s="189"/>
      <c r="J142" s="188">
        <f>ROUND(I142*H142,3)</f>
        <v>0</v>
      </c>
      <c r="K142" s="190"/>
      <c r="L142" s="35"/>
      <c r="M142" s="191" t="s">
        <v>1</v>
      </c>
      <c r="N142" s="192" t="s">
        <v>40</v>
      </c>
      <c r="O142" s="73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5" t="s">
        <v>442</v>
      </c>
      <c r="AT142" s="195" t="s">
        <v>175</v>
      </c>
      <c r="AU142" s="195" t="s">
        <v>82</v>
      </c>
      <c r="AY142" s="15" t="s">
        <v>173</v>
      </c>
      <c r="BE142" s="196">
        <f>IF(N142="základná",J142,0)</f>
        <v>0</v>
      </c>
      <c r="BF142" s="196">
        <f>IF(N142="znížená",J142,0)</f>
        <v>0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5" t="s">
        <v>151</v>
      </c>
      <c r="BK142" s="197">
        <f>ROUND(I142*H142,3)</f>
        <v>0</v>
      </c>
      <c r="BL142" s="15" t="s">
        <v>442</v>
      </c>
      <c r="BM142" s="195" t="s">
        <v>224</v>
      </c>
    </row>
    <row r="143" s="2" customFormat="1" ht="14.4" customHeight="1">
      <c r="A143" s="34"/>
      <c r="B143" s="148"/>
      <c r="C143" s="184" t="s">
        <v>203</v>
      </c>
      <c r="D143" s="184" t="s">
        <v>175</v>
      </c>
      <c r="E143" s="185" t="s">
        <v>2239</v>
      </c>
      <c r="F143" s="186" t="s">
        <v>2240</v>
      </c>
      <c r="G143" s="187" t="s">
        <v>222</v>
      </c>
      <c r="H143" s="188">
        <v>2</v>
      </c>
      <c r="I143" s="189"/>
      <c r="J143" s="188">
        <f>ROUND(I143*H143,3)</f>
        <v>0</v>
      </c>
      <c r="K143" s="190"/>
      <c r="L143" s="35"/>
      <c r="M143" s="208" t="s">
        <v>1</v>
      </c>
      <c r="N143" s="209" t="s">
        <v>40</v>
      </c>
      <c r="O143" s="210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5" t="s">
        <v>442</v>
      </c>
      <c r="AT143" s="195" t="s">
        <v>175</v>
      </c>
      <c r="AU143" s="195" t="s">
        <v>82</v>
      </c>
      <c r="AY143" s="15" t="s">
        <v>173</v>
      </c>
      <c r="BE143" s="196">
        <f>IF(N143="základná",J143,0)</f>
        <v>0</v>
      </c>
      <c r="BF143" s="196">
        <f>IF(N143="znížená",J143,0)</f>
        <v>0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151</v>
      </c>
      <c r="BK143" s="197">
        <f>ROUND(I143*H143,3)</f>
        <v>0</v>
      </c>
      <c r="BL143" s="15" t="s">
        <v>442</v>
      </c>
      <c r="BM143" s="195" t="s">
        <v>228</v>
      </c>
    </row>
    <row r="144" s="2" customFormat="1" ht="6.96" customHeight="1">
      <c r="A144" s="34"/>
      <c r="B144" s="56"/>
      <c r="C144" s="57"/>
      <c r="D144" s="57"/>
      <c r="E144" s="57"/>
      <c r="F144" s="57"/>
      <c r="G144" s="57"/>
      <c r="H144" s="57"/>
      <c r="I144" s="57"/>
      <c r="J144" s="57"/>
      <c r="K144" s="57"/>
      <c r="L144" s="35"/>
      <c r="M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</sheetData>
  <autoFilter ref="C127:K143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96</v>
      </c>
      <c r="L4" s="18"/>
      <c r="M4" s="116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16.5" customHeight="1">
      <c r="B7" s="18"/>
      <c r="E7" s="117" t="str">
        <f>'Rekapitulácia stavby'!K6</f>
        <v>Materská škola Viťaz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3" t="s">
        <v>2256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19</v>
      </c>
      <c r="G12" s="34"/>
      <c r="H12" s="34"/>
      <c r="I12" s="28" t="s">
        <v>20</v>
      </c>
      <c r="J12" s="65" t="str">
        <f>'Rekapitulácia stavby'!AN8</f>
        <v>19. 2. 2020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24</v>
      </c>
      <c r="F15" s="34"/>
      <c r="G15" s="34"/>
      <c r="H15" s="34"/>
      <c r="I15" s="28" t="s">
        <v>25</v>
      </c>
      <c r="J15" s="2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8"/>
      <c r="B27" s="119"/>
      <c r="C27" s="118"/>
      <c r="D27" s="118"/>
      <c r="E27" s="32" t="s">
        <v>1</v>
      </c>
      <c r="F27" s="32"/>
      <c r="G27" s="32"/>
      <c r="H27" s="32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99</v>
      </c>
      <c r="E30" s="34"/>
      <c r="F30" s="34"/>
      <c r="G30" s="34"/>
      <c r="H30" s="34"/>
      <c r="I30" s="34"/>
      <c r="J30" s="121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22" t="s">
        <v>100</v>
      </c>
      <c r="E31" s="34"/>
      <c r="F31" s="34"/>
      <c r="G31" s="34"/>
      <c r="H31" s="34"/>
      <c r="I31" s="34"/>
      <c r="J31" s="121">
        <f>J107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3" t="s">
        <v>34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4" t="s">
        <v>38</v>
      </c>
      <c r="E35" s="28" t="s">
        <v>39</v>
      </c>
      <c r="F35" s="125">
        <f>ROUND((SUM(BE107:BE114) + SUM(BE134:BE174)),  2)</f>
        <v>0</v>
      </c>
      <c r="G35" s="34"/>
      <c r="H35" s="34"/>
      <c r="I35" s="126">
        <v>0.20000000000000001</v>
      </c>
      <c r="J35" s="125">
        <f>ROUND(((SUM(BE107:BE114) + SUM(BE134:BE174))*I35),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40</v>
      </c>
      <c r="F36" s="125">
        <f>ROUND((SUM(BF107:BF114) + SUM(BF134:BF174)),  2)</f>
        <v>0</v>
      </c>
      <c r="G36" s="34"/>
      <c r="H36" s="34"/>
      <c r="I36" s="126">
        <v>0.20000000000000001</v>
      </c>
      <c r="J36" s="125">
        <f>ROUND(((SUM(BF107:BF114) + SUM(BF134:BF174))*I36),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25">
        <f>ROUND((SUM(BG107:BG114) + SUM(BG134:BG174)),  2)</f>
        <v>0</v>
      </c>
      <c r="G37" s="34"/>
      <c r="H37" s="34"/>
      <c r="I37" s="126">
        <v>0.20000000000000001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25">
        <f>ROUND((SUM(BH107:BH114) + SUM(BH134:BH174)),  2)</f>
        <v>0</v>
      </c>
      <c r="G38" s="34"/>
      <c r="H38" s="34"/>
      <c r="I38" s="126">
        <v>0.20000000000000001</v>
      </c>
      <c r="J38" s="125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43</v>
      </c>
      <c r="F39" s="125">
        <f>ROUND((SUM(BI107:BI114) + SUM(BI134:BI174)),  2)</f>
        <v>0</v>
      </c>
      <c r="G39" s="34"/>
      <c r="H39" s="34"/>
      <c r="I39" s="126">
        <v>0</v>
      </c>
      <c r="J39" s="125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27"/>
      <c r="D41" s="128" t="s">
        <v>44</v>
      </c>
      <c r="E41" s="77"/>
      <c r="F41" s="77"/>
      <c r="G41" s="129" t="s">
        <v>45</v>
      </c>
      <c r="H41" s="130" t="s">
        <v>46</v>
      </c>
      <c r="I41" s="77"/>
      <c r="J41" s="131">
        <f>SUM(J32:J39)</f>
        <v>0</v>
      </c>
      <c r="K41" s="132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47</v>
      </c>
      <c r="E50" s="53"/>
      <c r="F50" s="53"/>
      <c r="G50" s="52" t="s">
        <v>48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49</v>
      </c>
      <c r="E61" s="37"/>
      <c r="F61" s="133" t="s">
        <v>50</v>
      </c>
      <c r="G61" s="54" t="s">
        <v>49</v>
      </c>
      <c r="H61" s="37"/>
      <c r="I61" s="37"/>
      <c r="J61" s="134" t="s">
        <v>50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51</v>
      </c>
      <c r="E65" s="55"/>
      <c r="F65" s="55"/>
      <c r="G65" s="52" t="s">
        <v>52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49</v>
      </c>
      <c r="E76" s="37"/>
      <c r="F76" s="133" t="s">
        <v>50</v>
      </c>
      <c r="G76" s="54" t="s">
        <v>49</v>
      </c>
      <c r="H76" s="37"/>
      <c r="I76" s="37"/>
      <c r="J76" s="134" t="s">
        <v>50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101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7" t="str">
        <f>E7</f>
        <v>Materská škola Viťaz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3" t="str">
        <f>E9</f>
        <v xml:space="preserve">05 - SO 05 Plynova prípojka a plynofikácia 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Viťaz </v>
      </c>
      <c r="G89" s="34"/>
      <c r="H89" s="34"/>
      <c r="I89" s="28" t="s">
        <v>20</v>
      </c>
      <c r="J89" s="65" t="str">
        <f>IF(J12="","",J12)</f>
        <v>19. 2. 2020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22</v>
      </c>
      <c r="D91" s="34"/>
      <c r="E91" s="34"/>
      <c r="F91" s="23" t="str">
        <f>E15</f>
        <v xml:space="preserve">Obec Víťaz </v>
      </c>
      <c r="G91" s="34"/>
      <c r="H91" s="34"/>
      <c r="I91" s="28" t="s">
        <v>28</v>
      </c>
      <c r="J91" s="32" t="str">
        <f>E21</f>
        <v xml:space="preserve"> 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5" t="s">
        <v>102</v>
      </c>
      <c r="D94" s="127"/>
      <c r="E94" s="127"/>
      <c r="F94" s="127"/>
      <c r="G94" s="127"/>
      <c r="H94" s="127"/>
      <c r="I94" s="127"/>
      <c r="J94" s="136" t="s">
        <v>103</v>
      </c>
      <c r="K94" s="127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7" t="s">
        <v>104</v>
      </c>
      <c r="D96" s="34"/>
      <c r="E96" s="34"/>
      <c r="F96" s="34"/>
      <c r="G96" s="34"/>
      <c r="H96" s="34"/>
      <c r="I96" s="34"/>
      <c r="J96" s="92">
        <f>J134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105</v>
      </c>
    </row>
    <row r="97" s="9" customFormat="1" ht="24.96" customHeight="1">
      <c r="A97" s="9"/>
      <c r="B97" s="138"/>
      <c r="C97" s="9"/>
      <c r="D97" s="139" t="s">
        <v>106</v>
      </c>
      <c r="E97" s="140"/>
      <c r="F97" s="140"/>
      <c r="G97" s="140"/>
      <c r="H97" s="140"/>
      <c r="I97" s="140"/>
      <c r="J97" s="141">
        <f>J135</f>
        <v>0</v>
      </c>
      <c r="K97" s="9"/>
      <c r="L97" s="13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2"/>
      <c r="C98" s="10"/>
      <c r="D98" s="143" t="s">
        <v>107</v>
      </c>
      <c r="E98" s="144"/>
      <c r="F98" s="144"/>
      <c r="G98" s="144"/>
      <c r="H98" s="144"/>
      <c r="I98" s="144"/>
      <c r="J98" s="145">
        <f>J136</f>
        <v>0</v>
      </c>
      <c r="K98" s="10"/>
      <c r="L98" s="14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2"/>
      <c r="C99" s="10"/>
      <c r="D99" s="143" t="s">
        <v>110</v>
      </c>
      <c r="E99" s="144"/>
      <c r="F99" s="144"/>
      <c r="G99" s="144"/>
      <c r="H99" s="144"/>
      <c r="I99" s="144"/>
      <c r="J99" s="145">
        <f>J142</f>
        <v>0</v>
      </c>
      <c r="K99" s="10"/>
      <c r="L99" s="14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8"/>
      <c r="C100" s="9"/>
      <c r="D100" s="139" t="s">
        <v>114</v>
      </c>
      <c r="E100" s="140"/>
      <c r="F100" s="140"/>
      <c r="G100" s="140"/>
      <c r="H100" s="140"/>
      <c r="I100" s="140"/>
      <c r="J100" s="141">
        <f>J144</f>
        <v>0</v>
      </c>
      <c r="K100" s="9"/>
      <c r="L100" s="13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2"/>
      <c r="C101" s="10"/>
      <c r="D101" s="143" t="s">
        <v>2257</v>
      </c>
      <c r="E101" s="144"/>
      <c r="F101" s="144"/>
      <c r="G101" s="144"/>
      <c r="H101" s="144"/>
      <c r="I101" s="144"/>
      <c r="J101" s="145">
        <f>J145</f>
        <v>0</v>
      </c>
      <c r="K101" s="10"/>
      <c r="L101" s="14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2"/>
      <c r="C102" s="10"/>
      <c r="D102" s="143" t="s">
        <v>136</v>
      </c>
      <c r="E102" s="144"/>
      <c r="F102" s="144"/>
      <c r="G102" s="144"/>
      <c r="H102" s="144"/>
      <c r="I102" s="144"/>
      <c r="J102" s="145">
        <f>J156</f>
        <v>0</v>
      </c>
      <c r="K102" s="10"/>
      <c r="L102" s="14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8"/>
      <c r="C103" s="9"/>
      <c r="D103" s="139" t="s">
        <v>138</v>
      </c>
      <c r="E103" s="140"/>
      <c r="F103" s="140"/>
      <c r="G103" s="140"/>
      <c r="H103" s="140"/>
      <c r="I103" s="140"/>
      <c r="J103" s="141">
        <f>J158</f>
        <v>0</v>
      </c>
      <c r="K103" s="9"/>
      <c r="L103" s="13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2"/>
      <c r="C104" s="10"/>
      <c r="D104" s="143" t="s">
        <v>146</v>
      </c>
      <c r="E104" s="144"/>
      <c r="F104" s="144"/>
      <c r="G104" s="144"/>
      <c r="H104" s="144"/>
      <c r="I104" s="144"/>
      <c r="J104" s="145">
        <f>J159</f>
        <v>0</v>
      </c>
      <c r="K104" s="10"/>
      <c r="L104" s="14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9.28" customHeight="1">
      <c r="A107" s="34"/>
      <c r="B107" s="35"/>
      <c r="C107" s="137" t="s">
        <v>148</v>
      </c>
      <c r="D107" s="34"/>
      <c r="E107" s="34"/>
      <c r="F107" s="34"/>
      <c r="G107" s="34"/>
      <c r="H107" s="34"/>
      <c r="I107" s="34"/>
      <c r="J107" s="146">
        <f>ROUND(J108 + J109 + J110 + J111 + J112 + J113,2)</f>
        <v>0</v>
      </c>
      <c r="K107" s="34"/>
      <c r="L107" s="51"/>
      <c r="N107" s="147" t="s">
        <v>38</v>
      </c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8" customHeight="1">
      <c r="A108" s="34"/>
      <c r="B108" s="148"/>
      <c r="C108" s="149"/>
      <c r="D108" s="150" t="s">
        <v>149</v>
      </c>
      <c r="E108" s="151"/>
      <c r="F108" s="151"/>
      <c r="G108" s="149"/>
      <c r="H108" s="149"/>
      <c r="I108" s="149"/>
      <c r="J108" s="152">
        <v>0</v>
      </c>
      <c r="K108" s="149"/>
      <c r="L108" s="153"/>
      <c r="M108" s="154"/>
      <c r="N108" s="155" t="s">
        <v>40</v>
      </c>
      <c r="O108" s="154"/>
      <c r="P108" s="154"/>
      <c r="Q108" s="154"/>
      <c r="R108" s="154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6" t="s">
        <v>150</v>
      </c>
      <c r="AZ108" s="154"/>
      <c r="BA108" s="154"/>
      <c r="BB108" s="154"/>
      <c r="BC108" s="154"/>
      <c r="BD108" s="154"/>
      <c r="BE108" s="157">
        <f>IF(N108="základná",J108,0)</f>
        <v>0</v>
      </c>
      <c r="BF108" s="157">
        <f>IF(N108="znížená",J108,0)</f>
        <v>0</v>
      </c>
      <c r="BG108" s="157">
        <f>IF(N108="zákl. prenesená",J108,0)</f>
        <v>0</v>
      </c>
      <c r="BH108" s="157">
        <f>IF(N108="zníž. prenesená",J108,0)</f>
        <v>0</v>
      </c>
      <c r="BI108" s="157">
        <f>IF(N108="nulová",J108,0)</f>
        <v>0</v>
      </c>
      <c r="BJ108" s="156" t="s">
        <v>151</v>
      </c>
      <c r="BK108" s="154"/>
      <c r="BL108" s="154"/>
      <c r="BM108" s="154"/>
    </row>
    <row r="109" s="2" customFormat="1" ht="18" customHeight="1">
      <c r="A109" s="34"/>
      <c r="B109" s="148"/>
      <c r="C109" s="149"/>
      <c r="D109" s="150" t="s">
        <v>152</v>
      </c>
      <c r="E109" s="151"/>
      <c r="F109" s="151"/>
      <c r="G109" s="149"/>
      <c r="H109" s="149"/>
      <c r="I109" s="149"/>
      <c r="J109" s="152">
        <v>0</v>
      </c>
      <c r="K109" s="149"/>
      <c r="L109" s="153"/>
      <c r="M109" s="154"/>
      <c r="N109" s="155" t="s">
        <v>40</v>
      </c>
      <c r="O109" s="154"/>
      <c r="P109" s="154"/>
      <c r="Q109" s="154"/>
      <c r="R109" s="154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6" t="s">
        <v>150</v>
      </c>
      <c r="AZ109" s="154"/>
      <c r="BA109" s="154"/>
      <c r="BB109" s="154"/>
      <c r="BC109" s="154"/>
      <c r="BD109" s="154"/>
      <c r="BE109" s="157">
        <f>IF(N109="základná",J109,0)</f>
        <v>0</v>
      </c>
      <c r="BF109" s="157">
        <f>IF(N109="znížená",J109,0)</f>
        <v>0</v>
      </c>
      <c r="BG109" s="157">
        <f>IF(N109="zákl. prenesená",J109,0)</f>
        <v>0</v>
      </c>
      <c r="BH109" s="157">
        <f>IF(N109="zníž. prenesená",J109,0)</f>
        <v>0</v>
      </c>
      <c r="BI109" s="157">
        <f>IF(N109="nulová",J109,0)</f>
        <v>0</v>
      </c>
      <c r="BJ109" s="156" t="s">
        <v>151</v>
      </c>
      <c r="BK109" s="154"/>
      <c r="BL109" s="154"/>
      <c r="BM109" s="154"/>
    </row>
    <row r="110" s="2" customFormat="1" ht="18" customHeight="1">
      <c r="A110" s="34"/>
      <c r="B110" s="148"/>
      <c r="C110" s="149"/>
      <c r="D110" s="150" t="s">
        <v>153</v>
      </c>
      <c r="E110" s="151"/>
      <c r="F110" s="151"/>
      <c r="G110" s="149"/>
      <c r="H110" s="149"/>
      <c r="I110" s="149"/>
      <c r="J110" s="152">
        <v>0</v>
      </c>
      <c r="K110" s="149"/>
      <c r="L110" s="153"/>
      <c r="M110" s="154"/>
      <c r="N110" s="155" t="s">
        <v>40</v>
      </c>
      <c r="O110" s="154"/>
      <c r="P110" s="154"/>
      <c r="Q110" s="154"/>
      <c r="R110" s="154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6" t="s">
        <v>150</v>
      </c>
      <c r="AZ110" s="154"/>
      <c r="BA110" s="154"/>
      <c r="BB110" s="154"/>
      <c r="BC110" s="154"/>
      <c r="BD110" s="154"/>
      <c r="BE110" s="157">
        <f>IF(N110="základná",J110,0)</f>
        <v>0</v>
      </c>
      <c r="BF110" s="157">
        <f>IF(N110="znížená",J110,0)</f>
        <v>0</v>
      </c>
      <c r="BG110" s="157">
        <f>IF(N110="zákl. prenesená",J110,0)</f>
        <v>0</v>
      </c>
      <c r="BH110" s="157">
        <f>IF(N110="zníž. prenesená",J110,0)</f>
        <v>0</v>
      </c>
      <c r="BI110" s="157">
        <f>IF(N110="nulová",J110,0)</f>
        <v>0</v>
      </c>
      <c r="BJ110" s="156" t="s">
        <v>151</v>
      </c>
      <c r="BK110" s="154"/>
      <c r="BL110" s="154"/>
      <c r="BM110" s="154"/>
    </row>
    <row r="111" s="2" customFormat="1" ht="18" customHeight="1">
      <c r="A111" s="34"/>
      <c r="B111" s="148"/>
      <c r="C111" s="149"/>
      <c r="D111" s="150" t="s">
        <v>154</v>
      </c>
      <c r="E111" s="151"/>
      <c r="F111" s="151"/>
      <c r="G111" s="149"/>
      <c r="H111" s="149"/>
      <c r="I111" s="149"/>
      <c r="J111" s="152">
        <v>0</v>
      </c>
      <c r="K111" s="149"/>
      <c r="L111" s="153"/>
      <c r="M111" s="154"/>
      <c r="N111" s="155" t="s">
        <v>40</v>
      </c>
      <c r="O111" s="154"/>
      <c r="P111" s="154"/>
      <c r="Q111" s="154"/>
      <c r="R111" s="154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6" t="s">
        <v>150</v>
      </c>
      <c r="AZ111" s="154"/>
      <c r="BA111" s="154"/>
      <c r="BB111" s="154"/>
      <c r="BC111" s="154"/>
      <c r="BD111" s="154"/>
      <c r="BE111" s="157">
        <f>IF(N111="základná",J111,0)</f>
        <v>0</v>
      </c>
      <c r="BF111" s="157">
        <f>IF(N111="znížená",J111,0)</f>
        <v>0</v>
      </c>
      <c r="BG111" s="157">
        <f>IF(N111="zákl. prenesená",J111,0)</f>
        <v>0</v>
      </c>
      <c r="BH111" s="157">
        <f>IF(N111="zníž. prenesená",J111,0)</f>
        <v>0</v>
      </c>
      <c r="BI111" s="157">
        <f>IF(N111="nulová",J111,0)</f>
        <v>0</v>
      </c>
      <c r="BJ111" s="156" t="s">
        <v>151</v>
      </c>
      <c r="BK111" s="154"/>
      <c r="BL111" s="154"/>
      <c r="BM111" s="154"/>
    </row>
    <row r="112" s="2" customFormat="1" ht="18" customHeight="1">
      <c r="A112" s="34"/>
      <c r="B112" s="148"/>
      <c r="C112" s="149"/>
      <c r="D112" s="150" t="s">
        <v>155</v>
      </c>
      <c r="E112" s="151"/>
      <c r="F112" s="151"/>
      <c r="G112" s="149"/>
      <c r="H112" s="149"/>
      <c r="I112" s="149"/>
      <c r="J112" s="152">
        <v>0</v>
      </c>
      <c r="K112" s="149"/>
      <c r="L112" s="153"/>
      <c r="M112" s="154"/>
      <c r="N112" s="155" t="s">
        <v>40</v>
      </c>
      <c r="O112" s="154"/>
      <c r="P112" s="154"/>
      <c r="Q112" s="154"/>
      <c r="R112" s="154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6" t="s">
        <v>150</v>
      </c>
      <c r="AZ112" s="154"/>
      <c r="BA112" s="154"/>
      <c r="BB112" s="154"/>
      <c r="BC112" s="154"/>
      <c r="BD112" s="154"/>
      <c r="BE112" s="157">
        <f>IF(N112="základná",J112,0)</f>
        <v>0</v>
      </c>
      <c r="BF112" s="157">
        <f>IF(N112="znížená",J112,0)</f>
        <v>0</v>
      </c>
      <c r="BG112" s="157">
        <f>IF(N112="zákl. prenesená",J112,0)</f>
        <v>0</v>
      </c>
      <c r="BH112" s="157">
        <f>IF(N112="zníž. prenesená",J112,0)</f>
        <v>0</v>
      </c>
      <c r="BI112" s="157">
        <f>IF(N112="nulová",J112,0)</f>
        <v>0</v>
      </c>
      <c r="BJ112" s="156" t="s">
        <v>151</v>
      </c>
      <c r="BK112" s="154"/>
      <c r="BL112" s="154"/>
      <c r="BM112" s="154"/>
    </row>
    <row r="113" s="2" customFormat="1" ht="18" customHeight="1">
      <c r="A113" s="34"/>
      <c r="B113" s="148"/>
      <c r="C113" s="149"/>
      <c r="D113" s="151" t="s">
        <v>156</v>
      </c>
      <c r="E113" s="149"/>
      <c r="F113" s="149"/>
      <c r="G113" s="149"/>
      <c r="H113" s="149"/>
      <c r="I113" s="149"/>
      <c r="J113" s="152">
        <f>ROUND(J30*T113,2)</f>
        <v>0</v>
      </c>
      <c r="K113" s="149"/>
      <c r="L113" s="153"/>
      <c r="M113" s="154"/>
      <c r="N113" s="155" t="s">
        <v>40</v>
      </c>
      <c r="O113" s="154"/>
      <c r="P113" s="154"/>
      <c r="Q113" s="154"/>
      <c r="R113" s="154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6" t="s">
        <v>157</v>
      </c>
      <c r="AZ113" s="154"/>
      <c r="BA113" s="154"/>
      <c r="BB113" s="154"/>
      <c r="BC113" s="154"/>
      <c r="BD113" s="154"/>
      <c r="BE113" s="157">
        <f>IF(N113="základná",J113,0)</f>
        <v>0</v>
      </c>
      <c r="BF113" s="157">
        <f>IF(N113="znížená",J113,0)</f>
        <v>0</v>
      </c>
      <c r="BG113" s="157">
        <f>IF(N113="zákl. prenesená",J113,0)</f>
        <v>0</v>
      </c>
      <c r="BH113" s="157">
        <f>IF(N113="zníž. prenesená",J113,0)</f>
        <v>0</v>
      </c>
      <c r="BI113" s="157">
        <f>IF(N113="nulová",J113,0)</f>
        <v>0</v>
      </c>
      <c r="BJ113" s="156" t="s">
        <v>151</v>
      </c>
      <c r="BK113" s="154"/>
      <c r="BL113" s="154"/>
      <c r="BM113" s="154"/>
    </row>
    <row r="114" s="2" customForma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9.28" customHeight="1">
      <c r="A115" s="34"/>
      <c r="B115" s="35"/>
      <c r="C115" s="158" t="s">
        <v>158</v>
      </c>
      <c r="D115" s="127"/>
      <c r="E115" s="127"/>
      <c r="F115" s="127"/>
      <c r="G115" s="127"/>
      <c r="H115" s="127"/>
      <c r="I115" s="127"/>
      <c r="J115" s="159">
        <f>ROUND(J96+J107,2)</f>
        <v>0</v>
      </c>
      <c r="K115" s="12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20" s="2" customFormat="1" ht="6.96" customHeight="1">
      <c r="A120" s="34"/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4.96" customHeight="1">
      <c r="A121" s="34"/>
      <c r="B121" s="35"/>
      <c r="C121" s="19" t="s">
        <v>159</v>
      </c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14</v>
      </c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117" t="str">
        <f>E7</f>
        <v>Materská škola Viťaz</v>
      </c>
      <c r="F124" s="28"/>
      <c r="G124" s="28"/>
      <c r="H124" s="28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97</v>
      </c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6.5" customHeight="1">
      <c r="A126" s="34"/>
      <c r="B126" s="35"/>
      <c r="C126" s="34"/>
      <c r="D126" s="34"/>
      <c r="E126" s="63" t="str">
        <f>E9</f>
        <v xml:space="preserve">05 - SO 05 Plynova prípojka a plynofikácia </v>
      </c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18</v>
      </c>
      <c r="D128" s="34"/>
      <c r="E128" s="34"/>
      <c r="F128" s="23" t="str">
        <f>F12</f>
        <v xml:space="preserve">Viťaz </v>
      </c>
      <c r="G128" s="34"/>
      <c r="H128" s="34"/>
      <c r="I128" s="28" t="s">
        <v>20</v>
      </c>
      <c r="J128" s="65" t="str">
        <f>IF(J12="","",J12)</f>
        <v>19. 2. 2020</v>
      </c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22</v>
      </c>
      <c r="D130" s="34"/>
      <c r="E130" s="34"/>
      <c r="F130" s="23" t="str">
        <f>E15</f>
        <v xml:space="preserve">Obec Víťaz </v>
      </c>
      <c r="G130" s="34"/>
      <c r="H130" s="34"/>
      <c r="I130" s="28" t="s">
        <v>28</v>
      </c>
      <c r="J130" s="32" t="str">
        <f>E21</f>
        <v xml:space="preserve"> </v>
      </c>
      <c r="K130" s="34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26</v>
      </c>
      <c r="D131" s="34"/>
      <c r="E131" s="34"/>
      <c r="F131" s="23" t="str">
        <f>IF(E18="","",E18)</f>
        <v>Vyplň údaj</v>
      </c>
      <c r="G131" s="34"/>
      <c r="H131" s="34"/>
      <c r="I131" s="28" t="s">
        <v>31</v>
      </c>
      <c r="J131" s="32" t="str">
        <f>E24</f>
        <v xml:space="preserve"> </v>
      </c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0"/>
      <c r="B133" s="161"/>
      <c r="C133" s="162" t="s">
        <v>160</v>
      </c>
      <c r="D133" s="163" t="s">
        <v>59</v>
      </c>
      <c r="E133" s="163" t="s">
        <v>55</v>
      </c>
      <c r="F133" s="163" t="s">
        <v>56</v>
      </c>
      <c r="G133" s="163" t="s">
        <v>161</v>
      </c>
      <c r="H133" s="163" t="s">
        <v>162</v>
      </c>
      <c r="I133" s="163" t="s">
        <v>163</v>
      </c>
      <c r="J133" s="164" t="s">
        <v>103</v>
      </c>
      <c r="K133" s="165" t="s">
        <v>164</v>
      </c>
      <c r="L133" s="166"/>
      <c r="M133" s="82" t="s">
        <v>1</v>
      </c>
      <c r="N133" s="83" t="s">
        <v>38</v>
      </c>
      <c r="O133" s="83" t="s">
        <v>165</v>
      </c>
      <c r="P133" s="83" t="s">
        <v>166</v>
      </c>
      <c r="Q133" s="83" t="s">
        <v>167</v>
      </c>
      <c r="R133" s="83" t="s">
        <v>168</v>
      </c>
      <c r="S133" s="83" t="s">
        <v>169</v>
      </c>
      <c r="T133" s="84" t="s">
        <v>170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="2" customFormat="1" ht="22.8" customHeight="1">
      <c r="A134" s="34"/>
      <c r="B134" s="35"/>
      <c r="C134" s="89" t="s">
        <v>99</v>
      </c>
      <c r="D134" s="34"/>
      <c r="E134" s="34"/>
      <c r="F134" s="34"/>
      <c r="G134" s="34"/>
      <c r="H134" s="34"/>
      <c r="I134" s="34"/>
      <c r="J134" s="167">
        <f>BK134</f>
        <v>0</v>
      </c>
      <c r="K134" s="34"/>
      <c r="L134" s="35"/>
      <c r="M134" s="85"/>
      <c r="N134" s="69"/>
      <c r="O134" s="86"/>
      <c r="P134" s="168">
        <f>P135+P144+P158</f>
        <v>0</v>
      </c>
      <c r="Q134" s="86"/>
      <c r="R134" s="168">
        <f>R135+R144+R158</f>
        <v>18.946942932999999</v>
      </c>
      <c r="S134" s="86"/>
      <c r="T134" s="169">
        <f>T135+T144+T158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73</v>
      </c>
      <c r="AU134" s="15" t="s">
        <v>105</v>
      </c>
      <c r="BK134" s="170">
        <f>BK135+BK144+BK158</f>
        <v>0</v>
      </c>
    </row>
    <row r="135" s="12" customFormat="1" ht="25.92" customHeight="1">
      <c r="A135" s="12"/>
      <c r="B135" s="171"/>
      <c r="C135" s="12"/>
      <c r="D135" s="172" t="s">
        <v>73</v>
      </c>
      <c r="E135" s="173" t="s">
        <v>171</v>
      </c>
      <c r="F135" s="173" t="s">
        <v>172</v>
      </c>
      <c r="G135" s="12"/>
      <c r="H135" s="12"/>
      <c r="I135" s="174"/>
      <c r="J135" s="175">
        <f>BK135</f>
        <v>0</v>
      </c>
      <c r="K135" s="12"/>
      <c r="L135" s="171"/>
      <c r="M135" s="176"/>
      <c r="N135" s="177"/>
      <c r="O135" s="177"/>
      <c r="P135" s="178">
        <f>P136+P142</f>
        <v>0</v>
      </c>
      <c r="Q135" s="177"/>
      <c r="R135" s="178">
        <f>R136+R142</f>
        <v>18.307694999999999</v>
      </c>
      <c r="S135" s="177"/>
      <c r="T135" s="179">
        <f>T136+T142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82</v>
      </c>
      <c r="AT135" s="180" t="s">
        <v>73</v>
      </c>
      <c r="AU135" s="180" t="s">
        <v>74</v>
      </c>
      <c r="AY135" s="172" t="s">
        <v>173</v>
      </c>
      <c r="BK135" s="181">
        <f>BK136+BK142</f>
        <v>0</v>
      </c>
    </row>
    <row r="136" s="12" customFormat="1" ht="22.8" customHeight="1">
      <c r="A136" s="12"/>
      <c r="B136" s="171"/>
      <c r="C136" s="12"/>
      <c r="D136" s="172" t="s">
        <v>73</v>
      </c>
      <c r="E136" s="182" t="s">
        <v>82</v>
      </c>
      <c r="F136" s="182" t="s">
        <v>174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SUM(P137:P141)</f>
        <v>0</v>
      </c>
      <c r="Q136" s="177"/>
      <c r="R136" s="178">
        <f>SUM(R137:R141)</f>
        <v>11.69</v>
      </c>
      <c r="S136" s="177"/>
      <c r="T136" s="179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82</v>
      </c>
      <c r="AT136" s="180" t="s">
        <v>73</v>
      </c>
      <c r="AU136" s="180" t="s">
        <v>82</v>
      </c>
      <c r="AY136" s="172" t="s">
        <v>173</v>
      </c>
      <c r="BK136" s="181">
        <f>SUM(BK137:BK141)</f>
        <v>0</v>
      </c>
    </row>
    <row r="137" s="2" customFormat="1" ht="14.4" customHeight="1">
      <c r="A137" s="34"/>
      <c r="B137" s="148"/>
      <c r="C137" s="184" t="s">
        <v>82</v>
      </c>
      <c r="D137" s="184" t="s">
        <v>175</v>
      </c>
      <c r="E137" s="185" t="s">
        <v>2258</v>
      </c>
      <c r="F137" s="186" t="s">
        <v>2259</v>
      </c>
      <c r="G137" s="187" t="s">
        <v>178</v>
      </c>
      <c r="H137" s="188">
        <v>35</v>
      </c>
      <c r="I137" s="189"/>
      <c r="J137" s="188">
        <f>ROUND(I137*H137,3)</f>
        <v>0</v>
      </c>
      <c r="K137" s="190"/>
      <c r="L137" s="35"/>
      <c r="M137" s="191" t="s">
        <v>1</v>
      </c>
      <c r="N137" s="192" t="s">
        <v>40</v>
      </c>
      <c r="O137" s="73"/>
      <c r="P137" s="193">
        <f>O137*H137</f>
        <v>0</v>
      </c>
      <c r="Q137" s="193">
        <v>0</v>
      </c>
      <c r="R137" s="193">
        <f>Q137*H137</f>
        <v>0</v>
      </c>
      <c r="S137" s="193">
        <v>0</v>
      </c>
      <c r="T137" s="19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5" t="s">
        <v>179</v>
      </c>
      <c r="AT137" s="195" t="s">
        <v>175</v>
      </c>
      <c r="AU137" s="195" t="s">
        <v>151</v>
      </c>
      <c r="AY137" s="15" t="s">
        <v>173</v>
      </c>
      <c r="BE137" s="196">
        <f>IF(N137="základná",J137,0)</f>
        <v>0</v>
      </c>
      <c r="BF137" s="196">
        <f>IF(N137="znížená",J137,0)</f>
        <v>0</v>
      </c>
      <c r="BG137" s="196">
        <f>IF(N137="zákl. prenesená",J137,0)</f>
        <v>0</v>
      </c>
      <c r="BH137" s="196">
        <f>IF(N137="zníž. prenesená",J137,0)</f>
        <v>0</v>
      </c>
      <c r="BI137" s="196">
        <f>IF(N137="nulová",J137,0)</f>
        <v>0</v>
      </c>
      <c r="BJ137" s="15" t="s">
        <v>151</v>
      </c>
      <c r="BK137" s="197">
        <f>ROUND(I137*H137,3)</f>
        <v>0</v>
      </c>
      <c r="BL137" s="15" t="s">
        <v>179</v>
      </c>
      <c r="BM137" s="195" t="s">
        <v>2260</v>
      </c>
    </row>
    <row r="138" s="2" customFormat="1" ht="37.8" customHeight="1">
      <c r="A138" s="34"/>
      <c r="B138" s="148"/>
      <c r="C138" s="184" t="s">
        <v>151</v>
      </c>
      <c r="D138" s="184" t="s">
        <v>175</v>
      </c>
      <c r="E138" s="185" t="s">
        <v>2105</v>
      </c>
      <c r="F138" s="186" t="s">
        <v>2106</v>
      </c>
      <c r="G138" s="187" t="s">
        <v>178</v>
      </c>
      <c r="H138" s="188">
        <v>35</v>
      </c>
      <c r="I138" s="189"/>
      <c r="J138" s="188">
        <f>ROUND(I138*H138,3)</f>
        <v>0</v>
      </c>
      <c r="K138" s="190"/>
      <c r="L138" s="35"/>
      <c r="M138" s="191" t="s">
        <v>1</v>
      </c>
      <c r="N138" s="192" t="s">
        <v>40</v>
      </c>
      <c r="O138" s="73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5" t="s">
        <v>179</v>
      </c>
      <c r="AT138" s="195" t="s">
        <v>175</v>
      </c>
      <c r="AU138" s="195" t="s">
        <v>151</v>
      </c>
      <c r="AY138" s="15" t="s">
        <v>173</v>
      </c>
      <c r="BE138" s="196">
        <f>IF(N138="základná",J138,0)</f>
        <v>0</v>
      </c>
      <c r="BF138" s="196">
        <f>IF(N138="znížená",J138,0)</f>
        <v>0</v>
      </c>
      <c r="BG138" s="196">
        <f>IF(N138="zákl. prenesená",J138,0)</f>
        <v>0</v>
      </c>
      <c r="BH138" s="196">
        <f>IF(N138="zníž. prenesená",J138,0)</f>
        <v>0</v>
      </c>
      <c r="BI138" s="196">
        <f>IF(N138="nulová",J138,0)</f>
        <v>0</v>
      </c>
      <c r="BJ138" s="15" t="s">
        <v>151</v>
      </c>
      <c r="BK138" s="197">
        <f>ROUND(I138*H138,3)</f>
        <v>0</v>
      </c>
      <c r="BL138" s="15" t="s">
        <v>179</v>
      </c>
      <c r="BM138" s="195" t="s">
        <v>2261</v>
      </c>
    </row>
    <row r="139" s="2" customFormat="1" ht="24.15" customHeight="1">
      <c r="A139" s="34"/>
      <c r="B139" s="148"/>
      <c r="C139" s="184" t="s">
        <v>184</v>
      </c>
      <c r="D139" s="184" t="s">
        <v>175</v>
      </c>
      <c r="E139" s="185" t="s">
        <v>2262</v>
      </c>
      <c r="F139" s="186" t="s">
        <v>2263</v>
      </c>
      <c r="G139" s="187" t="s">
        <v>178</v>
      </c>
      <c r="H139" s="188">
        <v>24.5</v>
      </c>
      <c r="I139" s="189"/>
      <c r="J139" s="188">
        <f>ROUND(I139*H139,3)</f>
        <v>0</v>
      </c>
      <c r="K139" s="190"/>
      <c r="L139" s="35"/>
      <c r="M139" s="191" t="s">
        <v>1</v>
      </c>
      <c r="N139" s="192" t="s">
        <v>40</v>
      </c>
      <c r="O139" s="73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5" t="s">
        <v>179</v>
      </c>
      <c r="AT139" s="195" t="s">
        <v>175</v>
      </c>
      <c r="AU139" s="195" t="s">
        <v>151</v>
      </c>
      <c r="AY139" s="15" t="s">
        <v>173</v>
      </c>
      <c r="BE139" s="196">
        <f>IF(N139="základná",J139,0)</f>
        <v>0</v>
      </c>
      <c r="BF139" s="196">
        <f>IF(N139="znížená",J139,0)</f>
        <v>0</v>
      </c>
      <c r="BG139" s="196">
        <f>IF(N139="zákl. prenesená",J139,0)</f>
        <v>0</v>
      </c>
      <c r="BH139" s="196">
        <f>IF(N139="zníž. prenesená",J139,0)</f>
        <v>0</v>
      </c>
      <c r="BI139" s="196">
        <f>IF(N139="nulová",J139,0)</f>
        <v>0</v>
      </c>
      <c r="BJ139" s="15" t="s">
        <v>151</v>
      </c>
      <c r="BK139" s="197">
        <f>ROUND(I139*H139,3)</f>
        <v>0</v>
      </c>
      <c r="BL139" s="15" t="s">
        <v>179</v>
      </c>
      <c r="BM139" s="195" t="s">
        <v>2264</v>
      </c>
    </row>
    <row r="140" s="2" customFormat="1" ht="24.15" customHeight="1">
      <c r="A140" s="34"/>
      <c r="B140" s="148"/>
      <c r="C140" s="184" t="s">
        <v>179</v>
      </c>
      <c r="D140" s="184" t="s">
        <v>175</v>
      </c>
      <c r="E140" s="185" t="s">
        <v>2110</v>
      </c>
      <c r="F140" s="186" t="s">
        <v>2111</v>
      </c>
      <c r="G140" s="187" t="s">
        <v>178</v>
      </c>
      <c r="H140" s="188">
        <v>7</v>
      </c>
      <c r="I140" s="189"/>
      <c r="J140" s="188">
        <f>ROUND(I140*H140,3)</f>
        <v>0</v>
      </c>
      <c r="K140" s="190"/>
      <c r="L140" s="35"/>
      <c r="M140" s="191" t="s">
        <v>1</v>
      </c>
      <c r="N140" s="192" t="s">
        <v>40</v>
      </c>
      <c r="O140" s="73"/>
      <c r="P140" s="193">
        <f>O140*H140</f>
        <v>0</v>
      </c>
      <c r="Q140" s="193">
        <v>0</v>
      </c>
      <c r="R140" s="193">
        <f>Q140*H140</f>
        <v>0</v>
      </c>
      <c r="S140" s="193">
        <v>0</v>
      </c>
      <c r="T140" s="19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5" t="s">
        <v>179</v>
      </c>
      <c r="AT140" s="195" t="s">
        <v>175</v>
      </c>
      <c r="AU140" s="195" t="s">
        <v>151</v>
      </c>
      <c r="AY140" s="15" t="s">
        <v>173</v>
      </c>
      <c r="BE140" s="196">
        <f>IF(N140="základná",J140,0)</f>
        <v>0</v>
      </c>
      <c r="BF140" s="196">
        <f>IF(N140="znížená",J140,0)</f>
        <v>0</v>
      </c>
      <c r="BG140" s="196">
        <f>IF(N140="zákl. prenesená",J140,0)</f>
        <v>0</v>
      </c>
      <c r="BH140" s="196">
        <f>IF(N140="zníž. prenesená",J140,0)</f>
        <v>0</v>
      </c>
      <c r="BI140" s="196">
        <f>IF(N140="nulová",J140,0)</f>
        <v>0</v>
      </c>
      <c r="BJ140" s="15" t="s">
        <v>151</v>
      </c>
      <c r="BK140" s="197">
        <f>ROUND(I140*H140,3)</f>
        <v>0</v>
      </c>
      <c r="BL140" s="15" t="s">
        <v>179</v>
      </c>
      <c r="BM140" s="195" t="s">
        <v>2265</v>
      </c>
    </row>
    <row r="141" s="2" customFormat="1" ht="14.4" customHeight="1">
      <c r="A141" s="34"/>
      <c r="B141" s="148"/>
      <c r="C141" s="198" t="s">
        <v>192</v>
      </c>
      <c r="D141" s="198" t="s">
        <v>197</v>
      </c>
      <c r="E141" s="199" t="s">
        <v>2112</v>
      </c>
      <c r="F141" s="200" t="s">
        <v>2113</v>
      </c>
      <c r="G141" s="201" t="s">
        <v>178</v>
      </c>
      <c r="H141" s="202">
        <v>7</v>
      </c>
      <c r="I141" s="203"/>
      <c r="J141" s="202">
        <f>ROUND(I141*H141,3)</f>
        <v>0</v>
      </c>
      <c r="K141" s="204"/>
      <c r="L141" s="205"/>
      <c r="M141" s="206" t="s">
        <v>1</v>
      </c>
      <c r="N141" s="207" t="s">
        <v>40</v>
      </c>
      <c r="O141" s="73"/>
      <c r="P141" s="193">
        <f>O141*H141</f>
        <v>0</v>
      </c>
      <c r="Q141" s="193">
        <v>1.6699999999999999</v>
      </c>
      <c r="R141" s="193">
        <f>Q141*H141</f>
        <v>11.69</v>
      </c>
      <c r="S141" s="193">
        <v>0</v>
      </c>
      <c r="T141" s="19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5" t="s">
        <v>201</v>
      </c>
      <c r="AT141" s="195" t="s">
        <v>197</v>
      </c>
      <c r="AU141" s="195" t="s">
        <v>151</v>
      </c>
      <c r="AY141" s="15" t="s">
        <v>173</v>
      </c>
      <c r="BE141" s="196">
        <f>IF(N141="základná",J141,0)</f>
        <v>0</v>
      </c>
      <c r="BF141" s="196">
        <f>IF(N141="znížená",J141,0)</f>
        <v>0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5" t="s">
        <v>151</v>
      </c>
      <c r="BK141" s="197">
        <f>ROUND(I141*H141,3)</f>
        <v>0</v>
      </c>
      <c r="BL141" s="15" t="s">
        <v>179</v>
      </c>
      <c r="BM141" s="195" t="s">
        <v>2266</v>
      </c>
    </row>
    <row r="142" s="12" customFormat="1" ht="22.8" customHeight="1">
      <c r="A142" s="12"/>
      <c r="B142" s="171"/>
      <c r="C142" s="12"/>
      <c r="D142" s="172" t="s">
        <v>73</v>
      </c>
      <c r="E142" s="182" t="s">
        <v>179</v>
      </c>
      <c r="F142" s="182" t="s">
        <v>253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f>P143</f>
        <v>0</v>
      </c>
      <c r="Q142" s="177"/>
      <c r="R142" s="178">
        <f>R143</f>
        <v>6.6176950000000003</v>
      </c>
      <c r="S142" s="177"/>
      <c r="T142" s="17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82</v>
      </c>
      <c r="AT142" s="180" t="s">
        <v>73</v>
      </c>
      <c r="AU142" s="180" t="s">
        <v>82</v>
      </c>
      <c r="AY142" s="172" t="s">
        <v>173</v>
      </c>
      <c r="BK142" s="181">
        <f>BK143</f>
        <v>0</v>
      </c>
    </row>
    <row r="143" s="2" customFormat="1" ht="37.8" customHeight="1">
      <c r="A143" s="34"/>
      <c r="B143" s="148"/>
      <c r="C143" s="184" t="s">
        <v>196</v>
      </c>
      <c r="D143" s="184" t="s">
        <v>175</v>
      </c>
      <c r="E143" s="185" t="s">
        <v>2114</v>
      </c>
      <c r="F143" s="186" t="s">
        <v>2115</v>
      </c>
      <c r="G143" s="187" t="s">
        <v>178</v>
      </c>
      <c r="H143" s="188">
        <v>3.5</v>
      </c>
      <c r="I143" s="189"/>
      <c r="J143" s="188">
        <f>ROUND(I143*H143,3)</f>
        <v>0</v>
      </c>
      <c r="K143" s="190"/>
      <c r="L143" s="35"/>
      <c r="M143" s="191" t="s">
        <v>1</v>
      </c>
      <c r="N143" s="192" t="s">
        <v>40</v>
      </c>
      <c r="O143" s="73"/>
      <c r="P143" s="193">
        <f>O143*H143</f>
        <v>0</v>
      </c>
      <c r="Q143" s="193">
        <v>1.8907700000000001</v>
      </c>
      <c r="R143" s="193">
        <f>Q143*H143</f>
        <v>6.6176950000000003</v>
      </c>
      <c r="S143" s="193">
        <v>0</v>
      </c>
      <c r="T143" s="19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5" t="s">
        <v>179</v>
      </c>
      <c r="AT143" s="195" t="s">
        <v>175</v>
      </c>
      <c r="AU143" s="195" t="s">
        <v>151</v>
      </c>
      <c r="AY143" s="15" t="s">
        <v>173</v>
      </c>
      <c r="BE143" s="196">
        <f>IF(N143="základná",J143,0)</f>
        <v>0</v>
      </c>
      <c r="BF143" s="196">
        <f>IF(N143="znížená",J143,0)</f>
        <v>0</v>
      </c>
      <c r="BG143" s="196">
        <f>IF(N143="zákl. prenesená",J143,0)</f>
        <v>0</v>
      </c>
      <c r="BH143" s="196">
        <f>IF(N143="zníž. prenesená",J143,0)</f>
        <v>0</v>
      </c>
      <c r="BI143" s="196">
        <f>IF(N143="nulová",J143,0)</f>
        <v>0</v>
      </c>
      <c r="BJ143" s="15" t="s">
        <v>151</v>
      </c>
      <c r="BK143" s="197">
        <f>ROUND(I143*H143,3)</f>
        <v>0</v>
      </c>
      <c r="BL143" s="15" t="s">
        <v>179</v>
      </c>
      <c r="BM143" s="195" t="s">
        <v>2267</v>
      </c>
    </row>
    <row r="144" s="12" customFormat="1" ht="25.92" customHeight="1">
      <c r="A144" s="12"/>
      <c r="B144" s="171"/>
      <c r="C144" s="12"/>
      <c r="D144" s="172" t="s">
        <v>73</v>
      </c>
      <c r="E144" s="173" t="s">
        <v>334</v>
      </c>
      <c r="F144" s="173" t="s">
        <v>335</v>
      </c>
      <c r="G144" s="12"/>
      <c r="H144" s="12"/>
      <c r="I144" s="174"/>
      <c r="J144" s="175">
        <f>BK144</f>
        <v>0</v>
      </c>
      <c r="K144" s="12"/>
      <c r="L144" s="171"/>
      <c r="M144" s="176"/>
      <c r="N144" s="177"/>
      <c r="O144" s="177"/>
      <c r="P144" s="178">
        <f>P145+P156</f>
        <v>0</v>
      </c>
      <c r="Q144" s="177"/>
      <c r="R144" s="178">
        <f>R145+R156</f>
        <v>0.62557793299999986</v>
      </c>
      <c r="S144" s="177"/>
      <c r="T144" s="179">
        <f>T145+T156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151</v>
      </c>
      <c r="AT144" s="180" t="s">
        <v>73</v>
      </c>
      <c r="AU144" s="180" t="s">
        <v>74</v>
      </c>
      <c r="AY144" s="172" t="s">
        <v>173</v>
      </c>
      <c r="BK144" s="181">
        <f>BK145+BK156</f>
        <v>0</v>
      </c>
    </row>
    <row r="145" s="12" customFormat="1" ht="22.8" customHeight="1">
      <c r="A145" s="12"/>
      <c r="B145" s="171"/>
      <c r="C145" s="12"/>
      <c r="D145" s="172" t="s">
        <v>73</v>
      </c>
      <c r="E145" s="182" t="s">
        <v>2268</v>
      </c>
      <c r="F145" s="182" t="s">
        <v>2269</v>
      </c>
      <c r="G145" s="12"/>
      <c r="H145" s="12"/>
      <c r="I145" s="174"/>
      <c r="J145" s="183">
        <f>BK145</f>
        <v>0</v>
      </c>
      <c r="K145" s="12"/>
      <c r="L145" s="171"/>
      <c r="M145" s="176"/>
      <c r="N145" s="177"/>
      <c r="O145" s="177"/>
      <c r="P145" s="178">
        <f>SUM(P146:P155)</f>
        <v>0</v>
      </c>
      <c r="Q145" s="177"/>
      <c r="R145" s="178">
        <f>SUM(R146:R155)</f>
        <v>0.62177193299999989</v>
      </c>
      <c r="S145" s="177"/>
      <c r="T145" s="179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151</v>
      </c>
      <c r="AT145" s="180" t="s">
        <v>73</v>
      </c>
      <c r="AU145" s="180" t="s">
        <v>82</v>
      </c>
      <c r="AY145" s="172" t="s">
        <v>173</v>
      </c>
      <c r="BK145" s="181">
        <f>SUM(BK146:BK155)</f>
        <v>0</v>
      </c>
    </row>
    <row r="146" s="2" customFormat="1" ht="24.15" customHeight="1">
      <c r="A146" s="34"/>
      <c r="B146" s="148"/>
      <c r="C146" s="184" t="s">
        <v>203</v>
      </c>
      <c r="D146" s="184" t="s">
        <v>175</v>
      </c>
      <c r="E146" s="185" t="s">
        <v>2270</v>
      </c>
      <c r="F146" s="186" t="s">
        <v>2271</v>
      </c>
      <c r="G146" s="187" t="s">
        <v>314</v>
      </c>
      <c r="H146" s="188">
        <v>20</v>
      </c>
      <c r="I146" s="189"/>
      <c r="J146" s="188">
        <f>ROUND(I146*H146,3)</f>
        <v>0</v>
      </c>
      <c r="K146" s="190"/>
      <c r="L146" s="35"/>
      <c r="M146" s="191" t="s">
        <v>1</v>
      </c>
      <c r="N146" s="192" t="s">
        <v>40</v>
      </c>
      <c r="O146" s="73"/>
      <c r="P146" s="193">
        <f>O146*H146</f>
        <v>0</v>
      </c>
      <c r="Q146" s="193">
        <v>0.012401117200000001</v>
      </c>
      <c r="R146" s="193">
        <f>Q146*H146</f>
        <v>0.24802234400000001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240</v>
      </c>
      <c r="AT146" s="195" t="s">
        <v>175</v>
      </c>
      <c r="AU146" s="195" t="s">
        <v>151</v>
      </c>
      <c r="AY146" s="15" t="s">
        <v>173</v>
      </c>
      <c r="BE146" s="196">
        <f>IF(N146="základná",J146,0)</f>
        <v>0</v>
      </c>
      <c r="BF146" s="196">
        <f>IF(N146="znížená",J146,0)</f>
        <v>0</v>
      </c>
      <c r="BG146" s="196">
        <f>IF(N146="zákl. prenesená",J146,0)</f>
        <v>0</v>
      </c>
      <c r="BH146" s="196">
        <f>IF(N146="zníž. prenesená",J146,0)</f>
        <v>0</v>
      </c>
      <c r="BI146" s="196">
        <f>IF(N146="nulová",J146,0)</f>
        <v>0</v>
      </c>
      <c r="BJ146" s="15" t="s">
        <v>151</v>
      </c>
      <c r="BK146" s="197">
        <f>ROUND(I146*H146,3)</f>
        <v>0</v>
      </c>
      <c r="BL146" s="15" t="s">
        <v>240</v>
      </c>
      <c r="BM146" s="195" t="s">
        <v>2272</v>
      </c>
    </row>
    <row r="147" s="2" customFormat="1" ht="24.15" customHeight="1">
      <c r="A147" s="34"/>
      <c r="B147" s="148"/>
      <c r="C147" s="184" t="s">
        <v>201</v>
      </c>
      <c r="D147" s="184" t="s">
        <v>175</v>
      </c>
      <c r="E147" s="185" t="s">
        <v>2273</v>
      </c>
      <c r="F147" s="186" t="s">
        <v>2274</v>
      </c>
      <c r="G147" s="187" t="s">
        <v>314</v>
      </c>
      <c r="H147" s="188">
        <v>24</v>
      </c>
      <c r="I147" s="189"/>
      <c r="J147" s="188">
        <f>ROUND(I147*H147,3)</f>
        <v>0</v>
      </c>
      <c r="K147" s="190"/>
      <c r="L147" s="35"/>
      <c r="M147" s="191" t="s">
        <v>1</v>
      </c>
      <c r="N147" s="192" t="s">
        <v>40</v>
      </c>
      <c r="O147" s="73"/>
      <c r="P147" s="193">
        <f>O147*H147</f>
        <v>0</v>
      </c>
      <c r="Q147" s="193">
        <v>0.014752866999999999</v>
      </c>
      <c r="R147" s="193">
        <f>Q147*H147</f>
        <v>0.35406880799999996</v>
      </c>
      <c r="S147" s="193">
        <v>0</v>
      </c>
      <c r="T147" s="19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5" t="s">
        <v>240</v>
      </c>
      <c r="AT147" s="195" t="s">
        <v>175</v>
      </c>
      <c r="AU147" s="195" t="s">
        <v>151</v>
      </c>
      <c r="AY147" s="15" t="s">
        <v>173</v>
      </c>
      <c r="BE147" s="196">
        <f>IF(N147="základná",J147,0)</f>
        <v>0</v>
      </c>
      <c r="BF147" s="196">
        <f>IF(N147="znížená",J147,0)</f>
        <v>0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5" t="s">
        <v>151</v>
      </c>
      <c r="BK147" s="197">
        <f>ROUND(I147*H147,3)</f>
        <v>0</v>
      </c>
      <c r="BL147" s="15" t="s">
        <v>240</v>
      </c>
      <c r="BM147" s="195" t="s">
        <v>2275</v>
      </c>
    </row>
    <row r="148" s="2" customFormat="1" ht="37.8" customHeight="1">
      <c r="A148" s="34"/>
      <c r="B148" s="148"/>
      <c r="C148" s="184" t="s">
        <v>211</v>
      </c>
      <c r="D148" s="184" t="s">
        <v>175</v>
      </c>
      <c r="E148" s="185" t="s">
        <v>2276</v>
      </c>
      <c r="F148" s="186" t="s">
        <v>2277</v>
      </c>
      <c r="G148" s="187" t="s">
        <v>314</v>
      </c>
      <c r="H148" s="188">
        <v>1</v>
      </c>
      <c r="I148" s="189"/>
      <c r="J148" s="188">
        <f>ROUND(I148*H148,3)</f>
        <v>0</v>
      </c>
      <c r="K148" s="190"/>
      <c r="L148" s="35"/>
      <c r="M148" s="191" t="s">
        <v>1</v>
      </c>
      <c r="N148" s="192" t="s">
        <v>40</v>
      </c>
      <c r="O148" s="73"/>
      <c r="P148" s="193">
        <f>O148*H148</f>
        <v>0</v>
      </c>
      <c r="Q148" s="193">
        <v>0.0047044953999999996</v>
      </c>
      <c r="R148" s="193">
        <f>Q148*H148</f>
        <v>0.0047044953999999996</v>
      </c>
      <c r="S148" s="193">
        <v>0</v>
      </c>
      <c r="T148" s="194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5" t="s">
        <v>240</v>
      </c>
      <c r="AT148" s="195" t="s">
        <v>175</v>
      </c>
      <c r="AU148" s="195" t="s">
        <v>151</v>
      </c>
      <c r="AY148" s="15" t="s">
        <v>173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5" t="s">
        <v>151</v>
      </c>
      <c r="BK148" s="197">
        <f>ROUND(I148*H148,3)</f>
        <v>0</v>
      </c>
      <c r="BL148" s="15" t="s">
        <v>240</v>
      </c>
      <c r="BM148" s="195" t="s">
        <v>2278</v>
      </c>
    </row>
    <row r="149" s="2" customFormat="1" ht="37.8" customHeight="1">
      <c r="A149" s="34"/>
      <c r="B149" s="148"/>
      <c r="C149" s="184" t="s">
        <v>215</v>
      </c>
      <c r="D149" s="184" t="s">
        <v>175</v>
      </c>
      <c r="E149" s="185" t="s">
        <v>2279</v>
      </c>
      <c r="F149" s="186" t="s">
        <v>2280</v>
      </c>
      <c r="G149" s="187" t="s">
        <v>314</v>
      </c>
      <c r="H149" s="188">
        <v>2</v>
      </c>
      <c r="I149" s="189"/>
      <c r="J149" s="188">
        <f>ROUND(I149*H149,3)</f>
        <v>0</v>
      </c>
      <c r="K149" s="190"/>
      <c r="L149" s="35"/>
      <c r="M149" s="191" t="s">
        <v>1</v>
      </c>
      <c r="N149" s="192" t="s">
        <v>40</v>
      </c>
      <c r="O149" s="73"/>
      <c r="P149" s="193">
        <f>O149*H149</f>
        <v>0</v>
      </c>
      <c r="Q149" s="193">
        <v>0.0051666771999999998</v>
      </c>
      <c r="R149" s="193">
        <f>Q149*H149</f>
        <v>0.0103333544</v>
      </c>
      <c r="S149" s="193">
        <v>0</v>
      </c>
      <c r="T149" s="19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5" t="s">
        <v>240</v>
      </c>
      <c r="AT149" s="195" t="s">
        <v>175</v>
      </c>
      <c r="AU149" s="195" t="s">
        <v>151</v>
      </c>
      <c r="AY149" s="15" t="s">
        <v>173</v>
      </c>
      <c r="BE149" s="196">
        <f>IF(N149="základná",J149,0)</f>
        <v>0</v>
      </c>
      <c r="BF149" s="196">
        <f>IF(N149="znížená",J149,0)</f>
        <v>0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5" t="s">
        <v>151</v>
      </c>
      <c r="BK149" s="197">
        <f>ROUND(I149*H149,3)</f>
        <v>0</v>
      </c>
      <c r="BL149" s="15" t="s">
        <v>240</v>
      </c>
      <c r="BM149" s="195" t="s">
        <v>2281</v>
      </c>
    </row>
    <row r="150" s="2" customFormat="1" ht="24.15" customHeight="1">
      <c r="A150" s="34"/>
      <c r="B150" s="148"/>
      <c r="C150" s="184" t="s">
        <v>219</v>
      </c>
      <c r="D150" s="184" t="s">
        <v>175</v>
      </c>
      <c r="E150" s="185" t="s">
        <v>2282</v>
      </c>
      <c r="F150" s="186" t="s">
        <v>2283</v>
      </c>
      <c r="G150" s="187" t="s">
        <v>314</v>
      </c>
      <c r="H150" s="188">
        <v>1.2</v>
      </c>
      <c r="I150" s="189"/>
      <c r="J150" s="188">
        <f>ROUND(I150*H150,3)</f>
        <v>0</v>
      </c>
      <c r="K150" s="190"/>
      <c r="L150" s="35"/>
      <c r="M150" s="191" t="s">
        <v>1</v>
      </c>
      <c r="N150" s="192" t="s">
        <v>40</v>
      </c>
      <c r="O150" s="73"/>
      <c r="P150" s="193">
        <f>O150*H150</f>
        <v>0</v>
      </c>
      <c r="Q150" s="193">
        <v>0.0030107760000000002</v>
      </c>
      <c r="R150" s="193">
        <f>Q150*H150</f>
        <v>0.0036129311999999998</v>
      </c>
      <c r="S150" s="193">
        <v>0</v>
      </c>
      <c r="T150" s="19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5" t="s">
        <v>240</v>
      </c>
      <c r="AT150" s="195" t="s">
        <v>175</v>
      </c>
      <c r="AU150" s="195" t="s">
        <v>151</v>
      </c>
      <c r="AY150" s="15" t="s">
        <v>173</v>
      </c>
      <c r="BE150" s="196">
        <f>IF(N150="základná",J150,0)</f>
        <v>0</v>
      </c>
      <c r="BF150" s="196">
        <f>IF(N150="znížená",J150,0)</f>
        <v>0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5" t="s">
        <v>151</v>
      </c>
      <c r="BK150" s="197">
        <f>ROUND(I150*H150,3)</f>
        <v>0</v>
      </c>
      <c r="BL150" s="15" t="s">
        <v>240</v>
      </c>
      <c r="BM150" s="195" t="s">
        <v>2284</v>
      </c>
    </row>
    <row r="151" s="2" customFormat="1" ht="24.15" customHeight="1">
      <c r="A151" s="34"/>
      <c r="B151" s="148"/>
      <c r="C151" s="184" t="s">
        <v>224</v>
      </c>
      <c r="D151" s="184" t="s">
        <v>175</v>
      </c>
      <c r="E151" s="185" t="s">
        <v>2285</v>
      </c>
      <c r="F151" s="186" t="s">
        <v>2286</v>
      </c>
      <c r="G151" s="187" t="s">
        <v>674</v>
      </c>
      <c r="H151" s="188">
        <v>1</v>
      </c>
      <c r="I151" s="189"/>
      <c r="J151" s="188">
        <f>ROUND(I151*H151,3)</f>
        <v>0</v>
      </c>
      <c r="K151" s="190"/>
      <c r="L151" s="35"/>
      <c r="M151" s="191" t="s">
        <v>1</v>
      </c>
      <c r="N151" s="192" t="s">
        <v>40</v>
      </c>
      <c r="O151" s="73"/>
      <c r="P151" s="193">
        <f>O151*H151</f>
        <v>0</v>
      </c>
      <c r="Q151" s="193">
        <v>3.0000000000000001E-05</v>
      </c>
      <c r="R151" s="193">
        <f>Q151*H151</f>
        <v>3.0000000000000001E-05</v>
      </c>
      <c r="S151" s="193">
        <v>0</v>
      </c>
      <c r="T151" s="19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5" t="s">
        <v>240</v>
      </c>
      <c r="AT151" s="195" t="s">
        <v>175</v>
      </c>
      <c r="AU151" s="195" t="s">
        <v>151</v>
      </c>
      <c r="AY151" s="15" t="s">
        <v>173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5" t="s">
        <v>151</v>
      </c>
      <c r="BK151" s="197">
        <f>ROUND(I151*H151,3)</f>
        <v>0</v>
      </c>
      <c r="BL151" s="15" t="s">
        <v>240</v>
      </c>
      <c r="BM151" s="195" t="s">
        <v>2287</v>
      </c>
    </row>
    <row r="152" s="2" customFormat="1" ht="14.4" customHeight="1">
      <c r="A152" s="34"/>
      <c r="B152" s="148"/>
      <c r="C152" s="198" t="s">
        <v>228</v>
      </c>
      <c r="D152" s="198" t="s">
        <v>197</v>
      </c>
      <c r="E152" s="199" t="s">
        <v>2288</v>
      </c>
      <c r="F152" s="200" t="s">
        <v>2289</v>
      </c>
      <c r="G152" s="201" t="s">
        <v>222</v>
      </c>
      <c r="H152" s="202">
        <v>1</v>
      </c>
      <c r="I152" s="203"/>
      <c r="J152" s="202">
        <f>ROUND(I152*H152,3)</f>
        <v>0</v>
      </c>
      <c r="K152" s="204"/>
      <c r="L152" s="205"/>
      <c r="M152" s="206" t="s">
        <v>1</v>
      </c>
      <c r="N152" s="207" t="s">
        <v>40</v>
      </c>
      <c r="O152" s="73"/>
      <c r="P152" s="193">
        <f>O152*H152</f>
        <v>0</v>
      </c>
      <c r="Q152" s="193">
        <v>0.00010000000000000001</v>
      </c>
      <c r="R152" s="193">
        <f>Q152*H152</f>
        <v>0.00010000000000000001</v>
      </c>
      <c r="S152" s="193">
        <v>0</v>
      </c>
      <c r="T152" s="19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5" t="s">
        <v>307</v>
      </c>
      <c r="AT152" s="195" t="s">
        <v>197</v>
      </c>
      <c r="AU152" s="195" t="s">
        <v>151</v>
      </c>
      <c r="AY152" s="15" t="s">
        <v>173</v>
      </c>
      <c r="BE152" s="196">
        <f>IF(N152="základná",J152,0)</f>
        <v>0</v>
      </c>
      <c r="BF152" s="196">
        <f>IF(N152="znížená",J152,0)</f>
        <v>0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5" t="s">
        <v>151</v>
      </c>
      <c r="BK152" s="197">
        <f>ROUND(I152*H152,3)</f>
        <v>0</v>
      </c>
      <c r="BL152" s="15" t="s">
        <v>240</v>
      </c>
      <c r="BM152" s="195" t="s">
        <v>2290</v>
      </c>
    </row>
    <row r="153" s="2" customFormat="1" ht="14.4" customHeight="1">
      <c r="A153" s="34"/>
      <c r="B153" s="148"/>
      <c r="C153" s="184" t="s">
        <v>232</v>
      </c>
      <c r="D153" s="184" t="s">
        <v>175</v>
      </c>
      <c r="E153" s="185" t="s">
        <v>2291</v>
      </c>
      <c r="F153" s="186" t="s">
        <v>2292</v>
      </c>
      <c r="G153" s="187" t="s">
        <v>222</v>
      </c>
      <c r="H153" s="188">
        <v>1</v>
      </c>
      <c r="I153" s="189"/>
      <c r="J153" s="188">
        <f>ROUND(I153*H153,3)</f>
        <v>0</v>
      </c>
      <c r="K153" s="190"/>
      <c r="L153" s="35"/>
      <c r="M153" s="191" t="s">
        <v>1</v>
      </c>
      <c r="N153" s="192" t="s">
        <v>40</v>
      </c>
      <c r="O153" s="73"/>
      <c r="P153" s="193">
        <f>O153*H153</f>
        <v>0</v>
      </c>
      <c r="Q153" s="193">
        <v>0.00080000000000000004</v>
      </c>
      <c r="R153" s="193">
        <f>Q153*H153</f>
        <v>0.00080000000000000004</v>
      </c>
      <c r="S153" s="193">
        <v>0</v>
      </c>
      <c r="T153" s="19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5" t="s">
        <v>240</v>
      </c>
      <c r="AT153" s="195" t="s">
        <v>175</v>
      </c>
      <c r="AU153" s="195" t="s">
        <v>151</v>
      </c>
      <c r="AY153" s="15" t="s">
        <v>173</v>
      </c>
      <c r="BE153" s="196">
        <f>IF(N153="základná",J153,0)</f>
        <v>0</v>
      </c>
      <c r="BF153" s="196">
        <f>IF(N153="znížená",J153,0)</f>
        <v>0</v>
      </c>
      <c r="BG153" s="196">
        <f>IF(N153="zákl. prenesená",J153,0)</f>
        <v>0</v>
      </c>
      <c r="BH153" s="196">
        <f>IF(N153="zníž. prenesená",J153,0)</f>
        <v>0</v>
      </c>
      <c r="BI153" s="196">
        <f>IF(N153="nulová",J153,0)</f>
        <v>0</v>
      </c>
      <c r="BJ153" s="15" t="s">
        <v>151</v>
      </c>
      <c r="BK153" s="197">
        <f>ROUND(I153*H153,3)</f>
        <v>0</v>
      </c>
      <c r="BL153" s="15" t="s">
        <v>240</v>
      </c>
      <c r="BM153" s="195" t="s">
        <v>2293</v>
      </c>
    </row>
    <row r="154" s="2" customFormat="1" ht="14.4" customHeight="1">
      <c r="A154" s="34"/>
      <c r="B154" s="148"/>
      <c r="C154" s="198" t="s">
        <v>236</v>
      </c>
      <c r="D154" s="198" t="s">
        <v>197</v>
      </c>
      <c r="E154" s="199" t="s">
        <v>2294</v>
      </c>
      <c r="F154" s="200" t="s">
        <v>2295</v>
      </c>
      <c r="G154" s="201" t="s">
        <v>222</v>
      </c>
      <c r="H154" s="202">
        <v>1</v>
      </c>
      <c r="I154" s="203"/>
      <c r="J154" s="202">
        <f>ROUND(I154*H154,3)</f>
        <v>0</v>
      </c>
      <c r="K154" s="204"/>
      <c r="L154" s="205"/>
      <c r="M154" s="206" t="s">
        <v>1</v>
      </c>
      <c r="N154" s="207" t="s">
        <v>40</v>
      </c>
      <c r="O154" s="73"/>
      <c r="P154" s="193">
        <f>O154*H154</f>
        <v>0</v>
      </c>
      <c r="Q154" s="193">
        <v>0.00010000000000000001</v>
      </c>
      <c r="R154" s="193">
        <f>Q154*H154</f>
        <v>0.00010000000000000001</v>
      </c>
      <c r="S154" s="193">
        <v>0</v>
      </c>
      <c r="T154" s="194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5" t="s">
        <v>307</v>
      </c>
      <c r="AT154" s="195" t="s">
        <v>197</v>
      </c>
      <c r="AU154" s="195" t="s">
        <v>151</v>
      </c>
      <c r="AY154" s="15" t="s">
        <v>173</v>
      </c>
      <c r="BE154" s="196">
        <f>IF(N154="základná",J154,0)</f>
        <v>0</v>
      </c>
      <c r="BF154" s="196">
        <f>IF(N154="znížená",J154,0)</f>
        <v>0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5" t="s">
        <v>151</v>
      </c>
      <c r="BK154" s="197">
        <f>ROUND(I154*H154,3)</f>
        <v>0</v>
      </c>
      <c r="BL154" s="15" t="s">
        <v>240</v>
      </c>
      <c r="BM154" s="195" t="s">
        <v>2296</v>
      </c>
    </row>
    <row r="155" s="2" customFormat="1" ht="24.15" customHeight="1">
      <c r="A155" s="34"/>
      <c r="B155" s="148"/>
      <c r="C155" s="184" t="s">
        <v>240</v>
      </c>
      <c r="D155" s="184" t="s">
        <v>175</v>
      </c>
      <c r="E155" s="185" t="s">
        <v>2297</v>
      </c>
      <c r="F155" s="186" t="s">
        <v>2298</v>
      </c>
      <c r="G155" s="187" t="s">
        <v>247</v>
      </c>
      <c r="H155" s="188">
        <v>0.622</v>
      </c>
      <c r="I155" s="189"/>
      <c r="J155" s="188">
        <f>ROUND(I155*H155,3)</f>
        <v>0</v>
      </c>
      <c r="K155" s="190"/>
      <c r="L155" s="35"/>
      <c r="M155" s="191" t="s">
        <v>1</v>
      </c>
      <c r="N155" s="192" t="s">
        <v>40</v>
      </c>
      <c r="O155" s="73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240</v>
      </c>
      <c r="AT155" s="195" t="s">
        <v>175</v>
      </c>
      <c r="AU155" s="195" t="s">
        <v>151</v>
      </c>
      <c r="AY155" s="15" t="s">
        <v>173</v>
      </c>
      <c r="BE155" s="196">
        <f>IF(N155="základná",J155,0)</f>
        <v>0</v>
      </c>
      <c r="BF155" s="196">
        <f>IF(N155="znížená",J155,0)</f>
        <v>0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5" t="s">
        <v>151</v>
      </c>
      <c r="BK155" s="197">
        <f>ROUND(I155*H155,3)</f>
        <v>0</v>
      </c>
      <c r="BL155" s="15" t="s">
        <v>240</v>
      </c>
      <c r="BM155" s="195" t="s">
        <v>2299</v>
      </c>
    </row>
    <row r="156" s="12" customFormat="1" ht="22.8" customHeight="1">
      <c r="A156" s="12"/>
      <c r="B156" s="171"/>
      <c r="C156" s="12"/>
      <c r="D156" s="172" t="s">
        <v>73</v>
      </c>
      <c r="E156" s="182" t="s">
        <v>1749</v>
      </c>
      <c r="F156" s="182" t="s">
        <v>1750</v>
      </c>
      <c r="G156" s="12"/>
      <c r="H156" s="12"/>
      <c r="I156" s="174"/>
      <c r="J156" s="183">
        <f>BK156</f>
        <v>0</v>
      </c>
      <c r="K156" s="12"/>
      <c r="L156" s="171"/>
      <c r="M156" s="176"/>
      <c r="N156" s="177"/>
      <c r="O156" s="177"/>
      <c r="P156" s="178">
        <f>P157</f>
        <v>0</v>
      </c>
      <c r="Q156" s="177"/>
      <c r="R156" s="178">
        <f>R157</f>
        <v>0.0038059999999999999</v>
      </c>
      <c r="S156" s="177"/>
      <c r="T156" s="179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2" t="s">
        <v>151</v>
      </c>
      <c r="AT156" s="180" t="s">
        <v>73</v>
      </c>
      <c r="AU156" s="180" t="s">
        <v>82</v>
      </c>
      <c r="AY156" s="172" t="s">
        <v>173</v>
      </c>
      <c r="BK156" s="181">
        <f>BK157</f>
        <v>0</v>
      </c>
    </row>
    <row r="157" s="2" customFormat="1" ht="24.15" customHeight="1">
      <c r="A157" s="34"/>
      <c r="B157" s="148"/>
      <c r="C157" s="184" t="s">
        <v>244</v>
      </c>
      <c r="D157" s="184" t="s">
        <v>175</v>
      </c>
      <c r="E157" s="185" t="s">
        <v>1752</v>
      </c>
      <c r="F157" s="186" t="s">
        <v>2300</v>
      </c>
      <c r="G157" s="187" t="s">
        <v>314</v>
      </c>
      <c r="H157" s="188">
        <v>44</v>
      </c>
      <c r="I157" s="189"/>
      <c r="J157" s="188">
        <f>ROUND(I157*H157,3)</f>
        <v>0</v>
      </c>
      <c r="K157" s="190"/>
      <c r="L157" s="35"/>
      <c r="M157" s="191" t="s">
        <v>1</v>
      </c>
      <c r="N157" s="192" t="s">
        <v>40</v>
      </c>
      <c r="O157" s="73"/>
      <c r="P157" s="193">
        <f>O157*H157</f>
        <v>0</v>
      </c>
      <c r="Q157" s="193">
        <v>8.6500000000000002E-05</v>
      </c>
      <c r="R157" s="193">
        <f>Q157*H157</f>
        <v>0.0038059999999999999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240</v>
      </c>
      <c r="AT157" s="195" t="s">
        <v>175</v>
      </c>
      <c r="AU157" s="195" t="s">
        <v>151</v>
      </c>
      <c r="AY157" s="15" t="s">
        <v>173</v>
      </c>
      <c r="BE157" s="196">
        <f>IF(N157="základná",J157,0)</f>
        <v>0</v>
      </c>
      <c r="BF157" s="196">
        <f>IF(N157="znížená",J157,0)</f>
        <v>0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5" t="s">
        <v>151</v>
      </c>
      <c r="BK157" s="197">
        <f>ROUND(I157*H157,3)</f>
        <v>0</v>
      </c>
      <c r="BL157" s="15" t="s">
        <v>240</v>
      </c>
      <c r="BM157" s="195" t="s">
        <v>2301</v>
      </c>
    </row>
    <row r="158" s="12" customFormat="1" ht="25.92" customHeight="1">
      <c r="A158" s="12"/>
      <c r="B158" s="171"/>
      <c r="C158" s="12"/>
      <c r="D158" s="172" t="s">
        <v>73</v>
      </c>
      <c r="E158" s="173" t="s">
        <v>197</v>
      </c>
      <c r="F158" s="173" t="s">
        <v>1769</v>
      </c>
      <c r="G158" s="12"/>
      <c r="H158" s="12"/>
      <c r="I158" s="174"/>
      <c r="J158" s="175">
        <f>BK158</f>
        <v>0</v>
      </c>
      <c r="K158" s="12"/>
      <c r="L158" s="171"/>
      <c r="M158" s="176"/>
      <c r="N158" s="177"/>
      <c r="O158" s="177"/>
      <c r="P158" s="178">
        <f>P159</f>
        <v>0</v>
      </c>
      <c r="Q158" s="177"/>
      <c r="R158" s="178">
        <f>R159</f>
        <v>0.013669999999999998</v>
      </c>
      <c r="S158" s="177"/>
      <c r="T158" s="179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2" t="s">
        <v>184</v>
      </c>
      <c r="AT158" s="180" t="s">
        <v>73</v>
      </c>
      <c r="AU158" s="180" t="s">
        <v>74</v>
      </c>
      <c r="AY158" s="172" t="s">
        <v>173</v>
      </c>
      <c r="BK158" s="181">
        <f>BK159</f>
        <v>0</v>
      </c>
    </row>
    <row r="159" s="12" customFormat="1" ht="22.8" customHeight="1">
      <c r="A159" s="12"/>
      <c r="B159" s="171"/>
      <c r="C159" s="12"/>
      <c r="D159" s="172" t="s">
        <v>73</v>
      </c>
      <c r="E159" s="182" t="s">
        <v>2040</v>
      </c>
      <c r="F159" s="182" t="s">
        <v>2041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SUM(P160:P174)</f>
        <v>0</v>
      </c>
      <c r="Q159" s="177"/>
      <c r="R159" s="178">
        <f>SUM(R160:R174)</f>
        <v>0.013669999999999998</v>
      </c>
      <c r="S159" s="177"/>
      <c r="T159" s="179">
        <f>SUM(T160:T174)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184</v>
      </c>
      <c r="AT159" s="180" t="s">
        <v>73</v>
      </c>
      <c r="AU159" s="180" t="s">
        <v>82</v>
      </c>
      <c r="AY159" s="172" t="s">
        <v>173</v>
      </c>
      <c r="BK159" s="181">
        <f>SUM(BK160:BK174)</f>
        <v>0</v>
      </c>
    </row>
    <row r="160" s="2" customFormat="1" ht="14.4" customHeight="1">
      <c r="A160" s="34"/>
      <c r="B160" s="148"/>
      <c r="C160" s="184" t="s">
        <v>249</v>
      </c>
      <c r="D160" s="184" t="s">
        <v>175</v>
      </c>
      <c r="E160" s="185" t="s">
        <v>2302</v>
      </c>
      <c r="F160" s="186" t="s">
        <v>2303</v>
      </c>
      <c r="G160" s="187" t="s">
        <v>222</v>
      </c>
      <c r="H160" s="188">
        <v>1</v>
      </c>
      <c r="I160" s="189"/>
      <c r="J160" s="188">
        <f>ROUND(I160*H160,3)</f>
        <v>0</v>
      </c>
      <c r="K160" s="190"/>
      <c r="L160" s="35"/>
      <c r="M160" s="191" t="s">
        <v>1</v>
      </c>
      <c r="N160" s="192" t="s">
        <v>40</v>
      </c>
      <c r="O160" s="73"/>
      <c r="P160" s="193">
        <f>O160*H160</f>
        <v>0</v>
      </c>
      <c r="Q160" s="193">
        <v>0</v>
      </c>
      <c r="R160" s="193">
        <f>Q160*H160</f>
        <v>0</v>
      </c>
      <c r="S160" s="193">
        <v>0</v>
      </c>
      <c r="T160" s="194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5" t="s">
        <v>442</v>
      </c>
      <c r="AT160" s="195" t="s">
        <v>175</v>
      </c>
      <c r="AU160" s="195" t="s">
        <v>151</v>
      </c>
      <c r="AY160" s="15" t="s">
        <v>173</v>
      </c>
      <c r="BE160" s="196">
        <f>IF(N160="základná",J160,0)</f>
        <v>0</v>
      </c>
      <c r="BF160" s="196">
        <f>IF(N160="znížená",J160,0)</f>
        <v>0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5" t="s">
        <v>151</v>
      </c>
      <c r="BK160" s="197">
        <f>ROUND(I160*H160,3)</f>
        <v>0</v>
      </c>
      <c r="BL160" s="15" t="s">
        <v>442</v>
      </c>
      <c r="BM160" s="195" t="s">
        <v>2304</v>
      </c>
    </row>
    <row r="161" s="2" customFormat="1" ht="24.15" customHeight="1">
      <c r="A161" s="34"/>
      <c r="B161" s="148"/>
      <c r="C161" s="184" t="s">
        <v>254</v>
      </c>
      <c r="D161" s="184" t="s">
        <v>175</v>
      </c>
      <c r="E161" s="185" t="s">
        <v>2305</v>
      </c>
      <c r="F161" s="186" t="s">
        <v>2306</v>
      </c>
      <c r="G161" s="187" t="s">
        <v>314</v>
      </c>
      <c r="H161" s="188">
        <v>8</v>
      </c>
      <c r="I161" s="189"/>
      <c r="J161" s="188">
        <f>ROUND(I161*H161,3)</f>
        <v>0</v>
      </c>
      <c r="K161" s="190"/>
      <c r="L161" s="35"/>
      <c r="M161" s="191" t="s">
        <v>1</v>
      </c>
      <c r="N161" s="192" t="s">
        <v>40</v>
      </c>
      <c r="O161" s="73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5" t="s">
        <v>442</v>
      </c>
      <c r="AT161" s="195" t="s">
        <v>175</v>
      </c>
      <c r="AU161" s="195" t="s">
        <v>151</v>
      </c>
      <c r="AY161" s="15" t="s">
        <v>173</v>
      </c>
      <c r="BE161" s="196">
        <f>IF(N161="základná",J161,0)</f>
        <v>0</v>
      </c>
      <c r="BF161" s="196">
        <f>IF(N161="znížená",J161,0)</f>
        <v>0</v>
      </c>
      <c r="BG161" s="196">
        <f>IF(N161="zákl. prenesená",J161,0)</f>
        <v>0</v>
      </c>
      <c r="BH161" s="196">
        <f>IF(N161="zníž. prenesená",J161,0)</f>
        <v>0</v>
      </c>
      <c r="BI161" s="196">
        <f>IF(N161="nulová",J161,0)</f>
        <v>0</v>
      </c>
      <c r="BJ161" s="15" t="s">
        <v>151</v>
      </c>
      <c r="BK161" s="197">
        <f>ROUND(I161*H161,3)</f>
        <v>0</v>
      </c>
      <c r="BL161" s="15" t="s">
        <v>442</v>
      </c>
      <c r="BM161" s="195" t="s">
        <v>2307</v>
      </c>
    </row>
    <row r="162" s="2" customFormat="1" ht="24.15" customHeight="1">
      <c r="A162" s="34"/>
      <c r="B162" s="148"/>
      <c r="C162" s="184" t="s">
        <v>7</v>
      </c>
      <c r="D162" s="184" t="s">
        <v>175</v>
      </c>
      <c r="E162" s="185" t="s">
        <v>2308</v>
      </c>
      <c r="F162" s="186" t="s">
        <v>2309</v>
      </c>
      <c r="G162" s="187" t="s">
        <v>314</v>
      </c>
      <c r="H162" s="188">
        <v>19</v>
      </c>
      <c r="I162" s="189"/>
      <c r="J162" s="188">
        <f>ROUND(I162*H162,3)</f>
        <v>0</v>
      </c>
      <c r="K162" s="190"/>
      <c r="L162" s="35"/>
      <c r="M162" s="191" t="s">
        <v>1</v>
      </c>
      <c r="N162" s="192" t="s">
        <v>40</v>
      </c>
      <c r="O162" s="73"/>
      <c r="P162" s="193">
        <f>O162*H162</f>
        <v>0</v>
      </c>
      <c r="Q162" s="193">
        <v>0</v>
      </c>
      <c r="R162" s="193">
        <f>Q162*H162</f>
        <v>0</v>
      </c>
      <c r="S162" s="193">
        <v>0</v>
      </c>
      <c r="T162" s="19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442</v>
      </c>
      <c r="AT162" s="195" t="s">
        <v>175</v>
      </c>
      <c r="AU162" s="195" t="s">
        <v>151</v>
      </c>
      <c r="AY162" s="15" t="s">
        <v>173</v>
      </c>
      <c r="BE162" s="196">
        <f>IF(N162="základná",J162,0)</f>
        <v>0</v>
      </c>
      <c r="BF162" s="196">
        <f>IF(N162="znížená",J162,0)</f>
        <v>0</v>
      </c>
      <c r="BG162" s="196">
        <f>IF(N162="zákl. prenesená",J162,0)</f>
        <v>0</v>
      </c>
      <c r="BH162" s="196">
        <f>IF(N162="zníž. prenesená",J162,0)</f>
        <v>0</v>
      </c>
      <c r="BI162" s="196">
        <f>IF(N162="nulová",J162,0)</f>
        <v>0</v>
      </c>
      <c r="BJ162" s="15" t="s">
        <v>151</v>
      </c>
      <c r="BK162" s="197">
        <f>ROUND(I162*H162,3)</f>
        <v>0</v>
      </c>
      <c r="BL162" s="15" t="s">
        <v>442</v>
      </c>
      <c r="BM162" s="195" t="s">
        <v>2310</v>
      </c>
    </row>
    <row r="163" s="2" customFormat="1" ht="24.15" customHeight="1">
      <c r="A163" s="34"/>
      <c r="B163" s="148"/>
      <c r="C163" s="198" t="s">
        <v>261</v>
      </c>
      <c r="D163" s="198" t="s">
        <v>197</v>
      </c>
      <c r="E163" s="199" t="s">
        <v>2211</v>
      </c>
      <c r="F163" s="200" t="s">
        <v>2212</v>
      </c>
      <c r="G163" s="201" t="s">
        <v>314</v>
      </c>
      <c r="H163" s="202">
        <v>19</v>
      </c>
      <c r="I163" s="203"/>
      <c r="J163" s="202">
        <f>ROUND(I163*H163,3)</f>
        <v>0</v>
      </c>
      <c r="K163" s="204"/>
      <c r="L163" s="205"/>
      <c r="M163" s="206" t="s">
        <v>1</v>
      </c>
      <c r="N163" s="207" t="s">
        <v>40</v>
      </c>
      <c r="O163" s="73"/>
      <c r="P163" s="193">
        <f>O163*H163</f>
        <v>0</v>
      </c>
      <c r="Q163" s="193">
        <v>0.00027999999999999998</v>
      </c>
      <c r="R163" s="193">
        <f>Q163*H163</f>
        <v>0.0053199999999999992</v>
      </c>
      <c r="S163" s="193">
        <v>0</v>
      </c>
      <c r="T163" s="19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5" t="s">
        <v>696</v>
      </c>
      <c r="AT163" s="195" t="s">
        <v>197</v>
      </c>
      <c r="AU163" s="195" t="s">
        <v>151</v>
      </c>
      <c r="AY163" s="15" t="s">
        <v>173</v>
      </c>
      <c r="BE163" s="196">
        <f>IF(N163="základná",J163,0)</f>
        <v>0</v>
      </c>
      <c r="BF163" s="196">
        <f>IF(N163="znížená",J163,0)</f>
        <v>0</v>
      </c>
      <c r="BG163" s="196">
        <f>IF(N163="zákl. prenesená",J163,0)</f>
        <v>0</v>
      </c>
      <c r="BH163" s="196">
        <f>IF(N163="zníž. prenesená",J163,0)</f>
        <v>0</v>
      </c>
      <c r="BI163" s="196">
        <f>IF(N163="nulová",J163,0)</f>
        <v>0</v>
      </c>
      <c r="BJ163" s="15" t="s">
        <v>151</v>
      </c>
      <c r="BK163" s="197">
        <f>ROUND(I163*H163,3)</f>
        <v>0</v>
      </c>
      <c r="BL163" s="15" t="s">
        <v>696</v>
      </c>
      <c r="BM163" s="195" t="s">
        <v>2311</v>
      </c>
    </row>
    <row r="164" s="2" customFormat="1" ht="24.15" customHeight="1">
      <c r="A164" s="34"/>
      <c r="B164" s="148"/>
      <c r="C164" s="184" t="s">
        <v>265</v>
      </c>
      <c r="D164" s="184" t="s">
        <v>175</v>
      </c>
      <c r="E164" s="185" t="s">
        <v>2312</v>
      </c>
      <c r="F164" s="186" t="s">
        <v>2313</v>
      </c>
      <c r="G164" s="187" t="s">
        <v>314</v>
      </c>
      <c r="H164" s="188">
        <v>15</v>
      </c>
      <c r="I164" s="189"/>
      <c r="J164" s="188">
        <f>ROUND(I164*H164,3)</f>
        <v>0</v>
      </c>
      <c r="K164" s="190"/>
      <c r="L164" s="35"/>
      <c r="M164" s="191" t="s">
        <v>1</v>
      </c>
      <c r="N164" s="192" t="s">
        <v>40</v>
      </c>
      <c r="O164" s="73"/>
      <c r="P164" s="193">
        <f>O164*H164</f>
        <v>0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5" t="s">
        <v>442</v>
      </c>
      <c r="AT164" s="195" t="s">
        <v>175</v>
      </c>
      <c r="AU164" s="195" t="s">
        <v>151</v>
      </c>
      <c r="AY164" s="15" t="s">
        <v>173</v>
      </c>
      <c r="BE164" s="196">
        <f>IF(N164="základná",J164,0)</f>
        <v>0</v>
      </c>
      <c r="BF164" s="196">
        <f>IF(N164="znížená",J164,0)</f>
        <v>0</v>
      </c>
      <c r="BG164" s="196">
        <f>IF(N164="zákl. prenesená",J164,0)</f>
        <v>0</v>
      </c>
      <c r="BH164" s="196">
        <f>IF(N164="zníž. prenesená",J164,0)</f>
        <v>0</v>
      </c>
      <c r="BI164" s="196">
        <f>IF(N164="nulová",J164,0)</f>
        <v>0</v>
      </c>
      <c r="BJ164" s="15" t="s">
        <v>151</v>
      </c>
      <c r="BK164" s="197">
        <f>ROUND(I164*H164,3)</f>
        <v>0</v>
      </c>
      <c r="BL164" s="15" t="s">
        <v>442</v>
      </c>
      <c r="BM164" s="195" t="s">
        <v>2314</v>
      </c>
    </row>
    <row r="165" s="2" customFormat="1" ht="24.15" customHeight="1">
      <c r="A165" s="34"/>
      <c r="B165" s="148"/>
      <c r="C165" s="198" t="s">
        <v>270</v>
      </c>
      <c r="D165" s="198" t="s">
        <v>197</v>
      </c>
      <c r="E165" s="199" t="s">
        <v>2315</v>
      </c>
      <c r="F165" s="200" t="s">
        <v>2316</v>
      </c>
      <c r="G165" s="201" t="s">
        <v>314</v>
      </c>
      <c r="H165" s="202">
        <v>15</v>
      </c>
      <c r="I165" s="203"/>
      <c r="J165" s="202">
        <f>ROUND(I165*H165,3)</f>
        <v>0</v>
      </c>
      <c r="K165" s="204"/>
      <c r="L165" s="205"/>
      <c r="M165" s="206" t="s">
        <v>1</v>
      </c>
      <c r="N165" s="207" t="s">
        <v>40</v>
      </c>
      <c r="O165" s="73"/>
      <c r="P165" s="193">
        <f>O165*H165</f>
        <v>0</v>
      </c>
      <c r="Q165" s="193">
        <v>0.00042999999999999999</v>
      </c>
      <c r="R165" s="193">
        <f>Q165*H165</f>
        <v>0.00645</v>
      </c>
      <c r="S165" s="193">
        <v>0</v>
      </c>
      <c r="T165" s="194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5" t="s">
        <v>696</v>
      </c>
      <c r="AT165" s="195" t="s">
        <v>197</v>
      </c>
      <c r="AU165" s="195" t="s">
        <v>151</v>
      </c>
      <c r="AY165" s="15" t="s">
        <v>173</v>
      </c>
      <c r="BE165" s="196">
        <f>IF(N165="základná",J165,0)</f>
        <v>0</v>
      </c>
      <c r="BF165" s="196">
        <f>IF(N165="znížená",J165,0)</f>
        <v>0</v>
      </c>
      <c r="BG165" s="196">
        <f>IF(N165="zákl. prenesená",J165,0)</f>
        <v>0</v>
      </c>
      <c r="BH165" s="196">
        <f>IF(N165="zníž. prenesená",J165,0)</f>
        <v>0</v>
      </c>
      <c r="BI165" s="196">
        <f>IF(N165="nulová",J165,0)</f>
        <v>0</v>
      </c>
      <c r="BJ165" s="15" t="s">
        <v>151</v>
      </c>
      <c r="BK165" s="197">
        <f>ROUND(I165*H165,3)</f>
        <v>0</v>
      </c>
      <c r="BL165" s="15" t="s">
        <v>696</v>
      </c>
      <c r="BM165" s="195" t="s">
        <v>2317</v>
      </c>
    </row>
    <row r="166" s="2" customFormat="1" ht="14.4" customHeight="1">
      <c r="A166" s="34"/>
      <c r="B166" s="148"/>
      <c r="C166" s="184" t="s">
        <v>274</v>
      </c>
      <c r="D166" s="184" t="s">
        <v>175</v>
      </c>
      <c r="E166" s="185" t="s">
        <v>2318</v>
      </c>
      <c r="F166" s="186" t="s">
        <v>2319</v>
      </c>
      <c r="G166" s="187" t="s">
        <v>222</v>
      </c>
      <c r="H166" s="188">
        <v>1</v>
      </c>
      <c r="I166" s="189"/>
      <c r="J166" s="188">
        <f>ROUND(I166*H166,3)</f>
        <v>0</v>
      </c>
      <c r="K166" s="190"/>
      <c r="L166" s="35"/>
      <c r="M166" s="191" t="s">
        <v>1</v>
      </c>
      <c r="N166" s="192" t="s">
        <v>40</v>
      </c>
      <c r="O166" s="73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5" t="s">
        <v>442</v>
      </c>
      <c r="AT166" s="195" t="s">
        <v>175</v>
      </c>
      <c r="AU166" s="195" t="s">
        <v>151</v>
      </c>
      <c r="AY166" s="15" t="s">
        <v>173</v>
      </c>
      <c r="BE166" s="196">
        <f>IF(N166="základná",J166,0)</f>
        <v>0</v>
      </c>
      <c r="BF166" s="196">
        <f>IF(N166="znížená",J166,0)</f>
        <v>0</v>
      </c>
      <c r="BG166" s="196">
        <f>IF(N166="zákl. prenesená",J166,0)</f>
        <v>0</v>
      </c>
      <c r="BH166" s="196">
        <f>IF(N166="zníž. prenesená",J166,0)</f>
        <v>0</v>
      </c>
      <c r="BI166" s="196">
        <f>IF(N166="nulová",J166,0)</f>
        <v>0</v>
      </c>
      <c r="BJ166" s="15" t="s">
        <v>151</v>
      </c>
      <c r="BK166" s="197">
        <f>ROUND(I166*H166,3)</f>
        <v>0</v>
      </c>
      <c r="BL166" s="15" t="s">
        <v>442</v>
      </c>
      <c r="BM166" s="195" t="s">
        <v>2320</v>
      </c>
    </row>
    <row r="167" s="2" customFormat="1" ht="24.15" customHeight="1">
      <c r="A167" s="34"/>
      <c r="B167" s="148"/>
      <c r="C167" s="198" t="s">
        <v>278</v>
      </c>
      <c r="D167" s="198" t="s">
        <v>197</v>
      </c>
      <c r="E167" s="199" t="s">
        <v>2321</v>
      </c>
      <c r="F167" s="200" t="s">
        <v>2322</v>
      </c>
      <c r="G167" s="201" t="s">
        <v>222</v>
      </c>
      <c r="H167" s="202">
        <v>1</v>
      </c>
      <c r="I167" s="203"/>
      <c r="J167" s="202">
        <f>ROUND(I167*H167,3)</f>
        <v>0</v>
      </c>
      <c r="K167" s="204"/>
      <c r="L167" s="205"/>
      <c r="M167" s="206" t="s">
        <v>1</v>
      </c>
      <c r="N167" s="207" t="s">
        <v>40</v>
      </c>
      <c r="O167" s="73"/>
      <c r="P167" s="193">
        <f>O167*H167</f>
        <v>0</v>
      </c>
      <c r="Q167" s="193">
        <v>0.00048000000000000001</v>
      </c>
      <c r="R167" s="193">
        <f>Q167*H167</f>
        <v>0.00048000000000000001</v>
      </c>
      <c r="S167" s="193">
        <v>0</v>
      </c>
      <c r="T167" s="194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5" t="s">
        <v>696</v>
      </c>
      <c r="AT167" s="195" t="s">
        <v>197</v>
      </c>
      <c r="AU167" s="195" t="s">
        <v>151</v>
      </c>
      <c r="AY167" s="15" t="s">
        <v>173</v>
      </c>
      <c r="BE167" s="196">
        <f>IF(N167="základná",J167,0)</f>
        <v>0</v>
      </c>
      <c r="BF167" s="196">
        <f>IF(N167="znížená",J167,0)</f>
        <v>0</v>
      </c>
      <c r="BG167" s="196">
        <f>IF(N167="zákl. prenesená",J167,0)</f>
        <v>0</v>
      </c>
      <c r="BH167" s="196">
        <f>IF(N167="zníž. prenesená",J167,0)</f>
        <v>0</v>
      </c>
      <c r="BI167" s="196">
        <f>IF(N167="nulová",J167,0)</f>
        <v>0</v>
      </c>
      <c r="BJ167" s="15" t="s">
        <v>151</v>
      </c>
      <c r="BK167" s="197">
        <f>ROUND(I167*H167,3)</f>
        <v>0</v>
      </c>
      <c r="BL167" s="15" t="s">
        <v>696</v>
      </c>
      <c r="BM167" s="195" t="s">
        <v>2323</v>
      </c>
    </row>
    <row r="168" s="2" customFormat="1" ht="24.15" customHeight="1">
      <c r="A168" s="34"/>
      <c r="B168" s="148"/>
      <c r="C168" s="184" t="s">
        <v>282</v>
      </c>
      <c r="D168" s="184" t="s">
        <v>175</v>
      </c>
      <c r="E168" s="185" t="s">
        <v>2324</v>
      </c>
      <c r="F168" s="186" t="s">
        <v>2325</v>
      </c>
      <c r="G168" s="187" t="s">
        <v>222</v>
      </c>
      <c r="H168" s="188">
        <v>1</v>
      </c>
      <c r="I168" s="189"/>
      <c r="J168" s="188">
        <f>ROUND(I168*H168,3)</f>
        <v>0</v>
      </c>
      <c r="K168" s="190"/>
      <c r="L168" s="35"/>
      <c r="M168" s="191" t="s">
        <v>1</v>
      </c>
      <c r="N168" s="192" t="s">
        <v>40</v>
      </c>
      <c r="O168" s="73"/>
      <c r="P168" s="193">
        <f>O168*H168</f>
        <v>0</v>
      </c>
      <c r="Q168" s="193">
        <v>0</v>
      </c>
      <c r="R168" s="193">
        <f>Q168*H168</f>
        <v>0</v>
      </c>
      <c r="S168" s="193">
        <v>0</v>
      </c>
      <c r="T168" s="194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5" t="s">
        <v>442</v>
      </c>
      <c r="AT168" s="195" t="s">
        <v>175</v>
      </c>
      <c r="AU168" s="195" t="s">
        <v>151</v>
      </c>
      <c r="AY168" s="15" t="s">
        <v>173</v>
      </c>
      <c r="BE168" s="196">
        <f>IF(N168="základná",J168,0)</f>
        <v>0</v>
      </c>
      <c r="BF168" s="196">
        <f>IF(N168="znížená",J168,0)</f>
        <v>0</v>
      </c>
      <c r="BG168" s="196">
        <f>IF(N168="zákl. prenesená",J168,0)</f>
        <v>0</v>
      </c>
      <c r="BH168" s="196">
        <f>IF(N168="zníž. prenesená",J168,0)</f>
        <v>0</v>
      </c>
      <c r="BI168" s="196">
        <f>IF(N168="nulová",J168,0)</f>
        <v>0</v>
      </c>
      <c r="BJ168" s="15" t="s">
        <v>151</v>
      </c>
      <c r="BK168" s="197">
        <f>ROUND(I168*H168,3)</f>
        <v>0</v>
      </c>
      <c r="BL168" s="15" t="s">
        <v>442</v>
      </c>
      <c r="BM168" s="195" t="s">
        <v>2326</v>
      </c>
    </row>
    <row r="169" s="2" customFormat="1" ht="24.15" customHeight="1">
      <c r="A169" s="34"/>
      <c r="B169" s="148"/>
      <c r="C169" s="198" t="s">
        <v>286</v>
      </c>
      <c r="D169" s="198" t="s">
        <v>197</v>
      </c>
      <c r="E169" s="199" t="s">
        <v>2327</v>
      </c>
      <c r="F169" s="200" t="s">
        <v>2328</v>
      </c>
      <c r="G169" s="201" t="s">
        <v>222</v>
      </c>
      <c r="H169" s="202">
        <v>1</v>
      </c>
      <c r="I169" s="203"/>
      <c r="J169" s="202">
        <f>ROUND(I169*H169,3)</f>
        <v>0</v>
      </c>
      <c r="K169" s="204"/>
      <c r="L169" s="205"/>
      <c r="M169" s="206" t="s">
        <v>1</v>
      </c>
      <c r="N169" s="207" t="s">
        <v>40</v>
      </c>
      <c r="O169" s="73"/>
      <c r="P169" s="193">
        <f>O169*H169</f>
        <v>0</v>
      </c>
      <c r="Q169" s="193">
        <v>0.00034000000000000002</v>
      </c>
      <c r="R169" s="193">
        <f>Q169*H169</f>
        <v>0.00034000000000000002</v>
      </c>
      <c r="S169" s="193">
        <v>0</v>
      </c>
      <c r="T169" s="19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5" t="s">
        <v>696</v>
      </c>
      <c r="AT169" s="195" t="s">
        <v>197</v>
      </c>
      <c r="AU169" s="195" t="s">
        <v>151</v>
      </c>
      <c r="AY169" s="15" t="s">
        <v>173</v>
      </c>
      <c r="BE169" s="196">
        <f>IF(N169="základná",J169,0)</f>
        <v>0</v>
      </c>
      <c r="BF169" s="196">
        <f>IF(N169="znížená",J169,0)</f>
        <v>0</v>
      </c>
      <c r="BG169" s="196">
        <f>IF(N169="zákl. prenesená",J169,0)</f>
        <v>0</v>
      </c>
      <c r="BH169" s="196">
        <f>IF(N169="zníž. prenesená",J169,0)</f>
        <v>0</v>
      </c>
      <c r="BI169" s="196">
        <f>IF(N169="nulová",J169,0)</f>
        <v>0</v>
      </c>
      <c r="BJ169" s="15" t="s">
        <v>151</v>
      </c>
      <c r="BK169" s="197">
        <f>ROUND(I169*H169,3)</f>
        <v>0</v>
      </c>
      <c r="BL169" s="15" t="s">
        <v>696</v>
      </c>
      <c r="BM169" s="195" t="s">
        <v>2329</v>
      </c>
    </row>
    <row r="170" s="2" customFormat="1" ht="24.15" customHeight="1">
      <c r="A170" s="34"/>
      <c r="B170" s="148"/>
      <c r="C170" s="184" t="s">
        <v>290</v>
      </c>
      <c r="D170" s="184" t="s">
        <v>175</v>
      </c>
      <c r="E170" s="185" t="s">
        <v>2330</v>
      </c>
      <c r="F170" s="186" t="s">
        <v>2331</v>
      </c>
      <c r="G170" s="187" t="s">
        <v>222</v>
      </c>
      <c r="H170" s="188">
        <v>2</v>
      </c>
      <c r="I170" s="189"/>
      <c r="J170" s="188">
        <f>ROUND(I170*H170,3)</f>
        <v>0</v>
      </c>
      <c r="K170" s="190"/>
      <c r="L170" s="35"/>
      <c r="M170" s="191" t="s">
        <v>1</v>
      </c>
      <c r="N170" s="192" t="s">
        <v>40</v>
      </c>
      <c r="O170" s="73"/>
      <c r="P170" s="193">
        <f>O170*H170</f>
        <v>0</v>
      </c>
      <c r="Q170" s="193">
        <v>0</v>
      </c>
      <c r="R170" s="193">
        <f>Q170*H170</f>
        <v>0</v>
      </c>
      <c r="S170" s="193">
        <v>0</v>
      </c>
      <c r="T170" s="19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5" t="s">
        <v>442</v>
      </c>
      <c r="AT170" s="195" t="s">
        <v>175</v>
      </c>
      <c r="AU170" s="195" t="s">
        <v>151</v>
      </c>
      <c r="AY170" s="15" t="s">
        <v>173</v>
      </c>
      <c r="BE170" s="196">
        <f>IF(N170="základná",J170,0)</f>
        <v>0</v>
      </c>
      <c r="BF170" s="196">
        <f>IF(N170="znížená",J170,0)</f>
        <v>0</v>
      </c>
      <c r="BG170" s="196">
        <f>IF(N170="zákl. prenesená",J170,0)</f>
        <v>0</v>
      </c>
      <c r="BH170" s="196">
        <f>IF(N170="zníž. prenesená",J170,0)</f>
        <v>0</v>
      </c>
      <c r="BI170" s="196">
        <f>IF(N170="nulová",J170,0)</f>
        <v>0</v>
      </c>
      <c r="BJ170" s="15" t="s">
        <v>151</v>
      </c>
      <c r="BK170" s="197">
        <f>ROUND(I170*H170,3)</f>
        <v>0</v>
      </c>
      <c r="BL170" s="15" t="s">
        <v>442</v>
      </c>
      <c r="BM170" s="195" t="s">
        <v>2332</v>
      </c>
    </row>
    <row r="171" s="2" customFormat="1" ht="24.15" customHeight="1">
      <c r="A171" s="34"/>
      <c r="B171" s="148"/>
      <c r="C171" s="198" t="s">
        <v>294</v>
      </c>
      <c r="D171" s="198" t="s">
        <v>197</v>
      </c>
      <c r="E171" s="199" t="s">
        <v>2333</v>
      </c>
      <c r="F171" s="200" t="s">
        <v>2334</v>
      </c>
      <c r="G171" s="201" t="s">
        <v>222</v>
      </c>
      <c r="H171" s="202">
        <v>2</v>
      </c>
      <c r="I171" s="203"/>
      <c r="J171" s="202">
        <f>ROUND(I171*H171,3)</f>
        <v>0</v>
      </c>
      <c r="K171" s="204"/>
      <c r="L171" s="205"/>
      <c r="M171" s="206" t="s">
        <v>1</v>
      </c>
      <c r="N171" s="207" t="s">
        <v>40</v>
      </c>
      <c r="O171" s="73"/>
      <c r="P171" s="193">
        <f>O171*H171</f>
        <v>0</v>
      </c>
      <c r="Q171" s="193">
        <v>0.00054000000000000001</v>
      </c>
      <c r="R171" s="193">
        <f>Q171*H171</f>
        <v>0.00108</v>
      </c>
      <c r="S171" s="193">
        <v>0</v>
      </c>
      <c r="T171" s="194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5" t="s">
        <v>696</v>
      </c>
      <c r="AT171" s="195" t="s">
        <v>197</v>
      </c>
      <c r="AU171" s="195" t="s">
        <v>151</v>
      </c>
      <c r="AY171" s="15" t="s">
        <v>173</v>
      </c>
      <c r="BE171" s="196">
        <f>IF(N171="základná",J171,0)</f>
        <v>0</v>
      </c>
      <c r="BF171" s="196">
        <f>IF(N171="znížená",J171,0)</f>
        <v>0</v>
      </c>
      <c r="BG171" s="196">
        <f>IF(N171="zákl. prenesená",J171,0)</f>
        <v>0</v>
      </c>
      <c r="BH171" s="196">
        <f>IF(N171="zníž. prenesená",J171,0)</f>
        <v>0</v>
      </c>
      <c r="BI171" s="196">
        <f>IF(N171="nulová",J171,0)</f>
        <v>0</v>
      </c>
      <c r="BJ171" s="15" t="s">
        <v>151</v>
      </c>
      <c r="BK171" s="197">
        <f>ROUND(I171*H171,3)</f>
        <v>0</v>
      </c>
      <c r="BL171" s="15" t="s">
        <v>696</v>
      </c>
      <c r="BM171" s="195" t="s">
        <v>2335</v>
      </c>
    </row>
    <row r="172" s="2" customFormat="1" ht="14.4" customHeight="1">
      <c r="A172" s="34"/>
      <c r="B172" s="148"/>
      <c r="C172" s="184" t="s">
        <v>299</v>
      </c>
      <c r="D172" s="184" t="s">
        <v>175</v>
      </c>
      <c r="E172" s="185" t="s">
        <v>2336</v>
      </c>
      <c r="F172" s="186" t="s">
        <v>2337</v>
      </c>
      <c r="G172" s="187" t="s">
        <v>314</v>
      </c>
      <c r="H172" s="188">
        <v>81</v>
      </c>
      <c r="I172" s="189"/>
      <c r="J172" s="188">
        <f>ROUND(I172*H172,3)</f>
        <v>0</v>
      </c>
      <c r="K172" s="190"/>
      <c r="L172" s="35"/>
      <c r="M172" s="191" t="s">
        <v>1</v>
      </c>
      <c r="N172" s="192" t="s">
        <v>40</v>
      </c>
      <c r="O172" s="73"/>
      <c r="P172" s="193">
        <f>O172*H172</f>
        <v>0</v>
      </c>
      <c r="Q172" s="193">
        <v>0</v>
      </c>
      <c r="R172" s="193">
        <f>Q172*H172</f>
        <v>0</v>
      </c>
      <c r="S172" s="193">
        <v>0</v>
      </c>
      <c r="T172" s="194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5" t="s">
        <v>442</v>
      </c>
      <c r="AT172" s="195" t="s">
        <v>175</v>
      </c>
      <c r="AU172" s="195" t="s">
        <v>151</v>
      </c>
      <c r="AY172" s="15" t="s">
        <v>173</v>
      </c>
      <c r="BE172" s="196">
        <f>IF(N172="základná",J172,0)</f>
        <v>0</v>
      </c>
      <c r="BF172" s="196">
        <f>IF(N172="znížená",J172,0)</f>
        <v>0</v>
      </c>
      <c r="BG172" s="196">
        <f>IF(N172="zákl. prenesená",J172,0)</f>
        <v>0</v>
      </c>
      <c r="BH172" s="196">
        <f>IF(N172="zníž. prenesená",J172,0)</f>
        <v>0</v>
      </c>
      <c r="BI172" s="196">
        <f>IF(N172="nulová",J172,0)</f>
        <v>0</v>
      </c>
      <c r="BJ172" s="15" t="s">
        <v>151</v>
      </c>
      <c r="BK172" s="197">
        <f>ROUND(I172*H172,3)</f>
        <v>0</v>
      </c>
      <c r="BL172" s="15" t="s">
        <v>442</v>
      </c>
      <c r="BM172" s="195" t="s">
        <v>2338</v>
      </c>
    </row>
    <row r="173" s="2" customFormat="1" ht="14.4" customHeight="1">
      <c r="A173" s="34"/>
      <c r="B173" s="148"/>
      <c r="C173" s="184" t="s">
        <v>303</v>
      </c>
      <c r="D173" s="184" t="s">
        <v>175</v>
      </c>
      <c r="E173" s="185" t="s">
        <v>2339</v>
      </c>
      <c r="F173" s="186" t="s">
        <v>2340</v>
      </c>
      <c r="G173" s="187" t="s">
        <v>222</v>
      </c>
      <c r="H173" s="188">
        <v>1</v>
      </c>
      <c r="I173" s="189"/>
      <c r="J173" s="188">
        <f>ROUND(I173*H173,3)</f>
        <v>0</v>
      </c>
      <c r="K173" s="190"/>
      <c r="L173" s="35"/>
      <c r="M173" s="191" t="s">
        <v>1</v>
      </c>
      <c r="N173" s="192" t="s">
        <v>40</v>
      </c>
      <c r="O173" s="73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5" t="s">
        <v>442</v>
      </c>
      <c r="AT173" s="195" t="s">
        <v>175</v>
      </c>
      <c r="AU173" s="195" t="s">
        <v>151</v>
      </c>
      <c r="AY173" s="15" t="s">
        <v>173</v>
      </c>
      <c r="BE173" s="196">
        <f>IF(N173="základná",J173,0)</f>
        <v>0</v>
      </c>
      <c r="BF173" s="196">
        <f>IF(N173="znížená",J173,0)</f>
        <v>0</v>
      </c>
      <c r="BG173" s="196">
        <f>IF(N173="zákl. prenesená",J173,0)</f>
        <v>0</v>
      </c>
      <c r="BH173" s="196">
        <f>IF(N173="zníž. prenesená",J173,0)</f>
        <v>0</v>
      </c>
      <c r="BI173" s="196">
        <f>IF(N173="nulová",J173,0)</f>
        <v>0</v>
      </c>
      <c r="BJ173" s="15" t="s">
        <v>151</v>
      </c>
      <c r="BK173" s="197">
        <f>ROUND(I173*H173,3)</f>
        <v>0</v>
      </c>
      <c r="BL173" s="15" t="s">
        <v>442</v>
      </c>
      <c r="BM173" s="195" t="s">
        <v>2341</v>
      </c>
    </row>
    <row r="174" s="2" customFormat="1" ht="14.4" customHeight="1">
      <c r="A174" s="34"/>
      <c r="B174" s="148"/>
      <c r="C174" s="198" t="s">
        <v>307</v>
      </c>
      <c r="D174" s="198" t="s">
        <v>197</v>
      </c>
      <c r="E174" s="199" t="s">
        <v>2342</v>
      </c>
      <c r="F174" s="200" t="s">
        <v>2343</v>
      </c>
      <c r="G174" s="201" t="s">
        <v>222</v>
      </c>
      <c r="H174" s="202">
        <v>1</v>
      </c>
      <c r="I174" s="203"/>
      <c r="J174" s="202">
        <f>ROUND(I174*H174,3)</f>
        <v>0</v>
      </c>
      <c r="K174" s="204"/>
      <c r="L174" s="205"/>
      <c r="M174" s="213" t="s">
        <v>1</v>
      </c>
      <c r="N174" s="214" t="s">
        <v>40</v>
      </c>
      <c r="O174" s="210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696</v>
      </c>
      <c r="AT174" s="195" t="s">
        <v>197</v>
      </c>
      <c r="AU174" s="195" t="s">
        <v>151</v>
      </c>
      <c r="AY174" s="15" t="s">
        <v>173</v>
      </c>
      <c r="BE174" s="196">
        <f>IF(N174="základná",J174,0)</f>
        <v>0</v>
      </c>
      <c r="BF174" s="196">
        <f>IF(N174="znížená",J174,0)</f>
        <v>0</v>
      </c>
      <c r="BG174" s="196">
        <f>IF(N174="zákl. prenesená",J174,0)</f>
        <v>0</v>
      </c>
      <c r="BH174" s="196">
        <f>IF(N174="zníž. prenesená",J174,0)</f>
        <v>0</v>
      </c>
      <c r="BI174" s="196">
        <f>IF(N174="nulová",J174,0)</f>
        <v>0</v>
      </c>
      <c r="BJ174" s="15" t="s">
        <v>151</v>
      </c>
      <c r="BK174" s="197">
        <f>ROUND(I174*H174,3)</f>
        <v>0</v>
      </c>
      <c r="BL174" s="15" t="s">
        <v>696</v>
      </c>
      <c r="BM174" s="195" t="s">
        <v>2344</v>
      </c>
    </row>
    <row r="175" s="2" customFormat="1" ht="6.96" customHeight="1">
      <c r="A175" s="34"/>
      <c r="B175" s="56"/>
      <c r="C175" s="57"/>
      <c r="D175" s="57"/>
      <c r="E175" s="57"/>
      <c r="F175" s="57"/>
      <c r="G175" s="57"/>
      <c r="H175" s="57"/>
      <c r="I175" s="57"/>
      <c r="J175" s="57"/>
      <c r="K175" s="57"/>
      <c r="L175" s="35"/>
      <c r="M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</row>
  </sheetData>
  <autoFilter ref="C133:K174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Anna-FSPC\Anna</dc:creator>
  <cp:lastModifiedBy>Anna-FSPC\Anna</cp:lastModifiedBy>
  <dcterms:created xsi:type="dcterms:W3CDTF">2021-06-08T06:52:49Z</dcterms:created>
  <dcterms:modified xsi:type="dcterms:W3CDTF">2021-06-08T06:52:59Z</dcterms:modified>
</cp:coreProperties>
</file>