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OPKŽP 431 verejné budovy 2021/Čadca/Vysvetlenie SP 2/"/>
    </mc:Choice>
  </mc:AlternateContent>
  <xr:revisionPtr revIDLastSave="0" documentId="13_ncr:1_{2B486168-80E9-244A-9988-9BAE28C37DB2}" xr6:coauthVersionLast="36" xr6:coauthVersionMax="36" xr10:uidLastSave="{00000000-0000-0000-0000-000000000000}"/>
  <bookViews>
    <workbookView xWindow="0" yWindow="460" windowWidth="15840" windowHeight="12440" activeTab="2" xr2:uid="{00000000-000D-0000-FFFF-FFFF00000000}"/>
  </bookViews>
  <sheets>
    <sheet name="Rekapitulácia stavby" sheetId="1" r:id="rId1"/>
    <sheet name="SO01.1 - SO01.1  Búracie ..." sheetId="2" r:id="rId2"/>
    <sheet name="SO01.2 - SO01.2  Stavebná..." sheetId="3" r:id="rId3"/>
    <sheet name="SO01.3 - SO01.3  Zdravote..." sheetId="4" r:id="rId4"/>
    <sheet name="SO01.4 - SO01.4  Vykurovanie" sheetId="5" r:id="rId5"/>
    <sheet name="SO01.5 - SO01.5  Plynoinš..." sheetId="6" r:id="rId6"/>
    <sheet name="SO01.6 - SO01.6  Vetranie" sheetId="7" r:id="rId7"/>
    <sheet name="SO01.7 - SO01.7  Elektroi..." sheetId="8" r:id="rId8"/>
    <sheet name="SO01.8 - SO01.8  Bleskozv..." sheetId="9" r:id="rId9"/>
    <sheet name="SO02 - SO02  VONKAJŠÍ ROZ..." sheetId="10" r:id="rId10"/>
    <sheet name="SO03 - SO03   PRÍPOJKA  NN" sheetId="11" r:id="rId11"/>
    <sheet name="SO04 - SO04  ODVEDENIE DA..." sheetId="12" r:id="rId12"/>
    <sheet name="Zoznam figúr" sheetId="13" r:id="rId13"/>
  </sheets>
  <definedNames>
    <definedName name="_xlnm._FilterDatabase" localSheetId="1" hidden="1">'SO01.1 - SO01.1  Búracie ...'!$C$139:$K$497</definedName>
    <definedName name="_xlnm._FilterDatabase" localSheetId="2" hidden="1">'SO01.2 - SO01.2  Stavebná...'!$C$145:$K$1074</definedName>
    <definedName name="_xlnm._FilterDatabase" localSheetId="3" hidden="1">'SO01.3 - SO01.3  Zdravote...'!$C$125:$K$249</definedName>
    <definedName name="_xlnm._FilterDatabase" localSheetId="4" hidden="1">'SO01.4 - SO01.4  Vykurovanie'!$C$131:$K$303</definedName>
    <definedName name="_xlnm._FilterDatabase" localSheetId="5" hidden="1">'SO01.5 - SO01.5  Plynoinš...'!$C$126:$K$176</definedName>
    <definedName name="_xlnm._FilterDatabase" localSheetId="6" hidden="1">'SO01.6 - SO01.6  Vetranie'!$C$124:$K$369</definedName>
    <definedName name="_xlnm._FilterDatabase" localSheetId="7" hidden="1">'SO01.7 - SO01.7  Elektroi...'!$C$124:$K$268</definedName>
    <definedName name="_xlnm._FilterDatabase" localSheetId="8" hidden="1">'SO01.8 - SO01.8  Bleskozv...'!$C$123:$K$170</definedName>
    <definedName name="_xlnm._FilterDatabase" localSheetId="9" hidden="1">'SO02 - SO02  VONKAJŠÍ ROZ...'!$C$131:$K$279</definedName>
    <definedName name="_xlnm._FilterDatabase" localSheetId="10" hidden="1">'SO03 - SO03   PRÍPOJKA  NN'!$C$117:$K$138</definedName>
    <definedName name="_xlnm._FilterDatabase" localSheetId="11" hidden="1">'SO04 - SO04  ODVEDENIE DA...'!$C$123:$K$217</definedName>
    <definedName name="_xlnm.Print_Titles" localSheetId="0">'Rekapitulácia stavby'!$92:$92</definedName>
    <definedName name="_xlnm.Print_Titles" localSheetId="1">'SO01.1 - SO01.1  Búracie ...'!$139:$139</definedName>
    <definedName name="_xlnm.Print_Titles" localSheetId="2">'SO01.2 - SO01.2  Stavebná...'!$145:$145</definedName>
    <definedName name="_xlnm.Print_Titles" localSheetId="3">'SO01.3 - SO01.3  Zdravote...'!$125:$125</definedName>
    <definedName name="_xlnm.Print_Titles" localSheetId="4">'SO01.4 - SO01.4  Vykurovanie'!$131:$131</definedName>
    <definedName name="_xlnm.Print_Titles" localSheetId="5">'SO01.5 - SO01.5  Plynoinš...'!$126:$126</definedName>
    <definedName name="_xlnm.Print_Titles" localSheetId="6">'SO01.6 - SO01.6  Vetranie'!$124:$124</definedName>
    <definedName name="_xlnm.Print_Titles" localSheetId="7">'SO01.7 - SO01.7  Elektroi...'!$124:$124</definedName>
    <definedName name="_xlnm.Print_Titles" localSheetId="8">'SO01.8 - SO01.8  Bleskozv...'!$123:$123</definedName>
    <definedName name="_xlnm.Print_Titles" localSheetId="9">'SO02 - SO02  VONKAJŠÍ ROZ...'!$131:$131</definedName>
    <definedName name="_xlnm.Print_Titles" localSheetId="10">'SO03 - SO03   PRÍPOJKA  NN'!$117:$117</definedName>
    <definedName name="_xlnm.Print_Titles" localSheetId="11">'SO04 - SO04  ODVEDENIE DA...'!$123:$123</definedName>
    <definedName name="_xlnm.Print_Titles" localSheetId="12">'Zoznam figúr'!$9:$9</definedName>
    <definedName name="_xlnm.Print_Area" localSheetId="0">'Rekapitulácia stavby'!$D$4:$AO$76,'Rekapitulácia stavby'!$C$82:$AQ$107</definedName>
    <definedName name="_xlnm.Print_Area" localSheetId="1">'SO01.1 - SO01.1  Búracie ...'!$C$4:$J$76,'SO01.1 - SO01.1  Búracie ...'!$C$82:$J$119,'SO01.1 - SO01.1  Búracie ...'!$C$125:$J$497</definedName>
    <definedName name="_xlnm.Print_Area" localSheetId="2">'SO01.2 - SO01.2  Stavebná...'!$C$4:$J$76,'SO01.2 - SO01.2  Stavebná...'!$C$82:$J$125,'SO01.2 - SO01.2  Stavebná...'!$C$131:$J$1074</definedName>
    <definedName name="_xlnm.Print_Area" localSheetId="3">'SO01.3 - SO01.3  Zdravote...'!$C$4:$J$76,'SO01.3 - SO01.3  Zdravote...'!$C$82:$J$105,'SO01.3 - SO01.3  Zdravote...'!$C$111:$J$249</definedName>
    <definedName name="_xlnm.Print_Area" localSheetId="4">'SO01.4 - SO01.4  Vykurovanie'!$C$4:$J$76,'SO01.4 - SO01.4  Vykurovanie'!$C$82:$J$111,'SO01.4 - SO01.4  Vykurovanie'!$C$117:$J$303</definedName>
    <definedName name="_xlnm.Print_Area" localSheetId="5">'SO01.5 - SO01.5  Plynoinš...'!$C$4:$J$76,'SO01.5 - SO01.5  Plynoinš...'!$C$82:$J$106,'SO01.5 - SO01.5  Plynoinš...'!$C$112:$J$176</definedName>
    <definedName name="_xlnm.Print_Area" localSheetId="6">'SO01.6 - SO01.6  Vetranie'!$C$4:$J$76,'SO01.6 - SO01.6  Vetranie'!$C$82:$J$104,'SO01.6 - SO01.6  Vetranie'!$C$110:$J$369</definedName>
    <definedName name="_xlnm.Print_Area" localSheetId="7">'SO01.7 - SO01.7  Elektroi...'!$C$4:$J$76,'SO01.7 - SO01.7  Elektroi...'!$C$82:$J$104,'SO01.7 - SO01.7  Elektroi...'!$C$110:$J$268</definedName>
    <definedName name="_xlnm.Print_Area" localSheetId="8">'SO01.8 - SO01.8  Bleskozv...'!$C$4:$J$76,'SO01.8 - SO01.8  Bleskozv...'!$C$82:$J$103,'SO01.8 - SO01.8  Bleskozv...'!$C$109:$J$170</definedName>
    <definedName name="_xlnm.Print_Area" localSheetId="9">'SO02 - SO02  VONKAJŠÍ ROZ...'!$C$4:$J$76,'SO02 - SO02  VONKAJŠÍ ROZ...'!$C$82:$J$113,'SO02 - SO02  VONKAJŠÍ ROZ...'!$C$119:$J$279</definedName>
    <definedName name="_xlnm.Print_Area" localSheetId="10">'SO03 - SO03   PRÍPOJKA  NN'!$C$4:$J$76,'SO03 - SO03   PRÍPOJKA  NN'!$C$82:$J$99,'SO03 - SO03   PRÍPOJKA  NN'!$C$105:$J$138</definedName>
    <definedName name="_xlnm.Print_Area" localSheetId="11">'SO04 - SO04  ODVEDENIE DA...'!$C$4:$J$76,'SO04 - SO04  ODVEDENIE DA...'!$C$82:$J$105,'SO04 - SO04  ODVEDENIE DA...'!$C$111:$J$217</definedName>
    <definedName name="_xlnm.Print_Area" localSheetId="12">'Zoznam figúr'!$C$4:$G$340</definedName>
  </definedNames>
  <calcPr calcId="181029"/>
</workbook>
</file>

<file path=xl/calcChain.xml><?xml version="1.0" encoding="utf-8"?>
<calcChain xmlns="http://schemas.openxmlformats.org/spreadsheetml/2006/main">
  <c r="J37" i="12" l="1"/>
  <c r="J36" i="12"/>
  <c r="AY106" i="1"/>
  <c r="J35" i="12"/>
  <c r="AX106" i="1" s="1"/>
  <c r="BI217" i="12"/>
  <c r="BH217" i="12"/>
  <c r="BG217" i="12"/>
  <c r="BE217" i="12"/>
  <c r="T217" i="12"/>
  <c r="R217" i="12"/>
  <c r="P217" i="12"/>
  <c r="BI215" i="12"/>
  <c r="BH215" i="12"/>
  <c r="BG215" i="12"/>
  <c r="BE215" i="12"/>
  <c r="T215" i="12"/>
  <c r="R215" i="12"/>
  <c r="P215" i="12"/>
  <c r="BI211" i="12"/>
  <c r="BH211" i="12"/>
  <c r="BG211" i="12"/>
  <c r="BE211" i="12"/>
  <c r="T211" i="12"/>
  <c r="R211" i="12"/>
  <c r="P211" i="12"/>
  <c r="BI208" i="12"/>
  <c r="BH208" i="12"/>
  <c r="BG208" i="12"/>
  <c r="BE208" i="12"/>
  <c r="T208" i="12"/>
  <c r="T207" i="12" s="1"/>
  <c r="R208" i="12"/>
  <c r="R207" i="12" s="1"/>
  <c r="P208" i="12"/>
  <c r="P207" i="12" s="1"/>
  <c r="BI203" i="12"/>
  <c r="BH203" i="12"/>
  <c r="BG203" i="12"/>
  <c r="BE203" i="12"/>
  <c r="T203" i="12"/>
  <c r="R203" i="12"/>
  <c r="P203" i="12"/>
  <c r="BI199" i="12"/>
  <c r="BH199" i="12"/>
  <c r="BG199" i="12"/>
  <c r="BE199" i="12"/>
  <c r="T199" i="12"/>
  <c r="R199" i="12"/>
  <c r="P199" i="12"/>
  <c r="BI196" i="12"/>
  <c r="BH196" i="12"/>
  <c r="BG196" i="12"/>
  <c r="BE196" i="12"/>
  <c r="T196" i="12"/>
  <c r="R196" i="12"/>
  <c r="P196" i="12"/>
  <c r="BI193" i="12"/>
  <c r="BH193" i="12"/>
  <c r="BG193" i="12"/>
  <c r="BE193" i="12"/>
  <c r="T193" i="12"/>
  <c r="R193" i="12"/>
  <c r="P193" i="12"/>
  <c r="BI190" i="12"/>
  <c r="BH190" i="12"/>
  <c r="BG190" i="12"/>
  <c r="BE190" i="12"/>
  <c r="T190" i="12"/>
  <c r="R190" i="12"/>
  <c r="P190" i="12"/>
  <c r="BI187" i="12"/>
  <c r="BH187" i="12"/>
  <c r="BG187" i="12"/>
  <c r="BE187" i="12"/>
  <c r="T187" i="12"/>
  <c r="R187" i="12"/>
  <c r="P187" i="12"/>
  <c r="BI183" i="12"/>
  <c r="BH183" i="12"/>
  <c r="BG183" i="12"/>
  <c r="BE183" i="12"/>
  <c r="T183" i="12"/>
  <c r="T182" i="12" s="1"/>
  <c r="R183" i="12"/>
  <c r="R182" i="12"/>
  <c r="P183" i="12"/>
  <c r="P182" i="12" s="1"/>
  <c r="BI178" i="12"/>
  <c r="BH178" i="12"/>
  <c r="BG178" i="12"/>
  <c r="BE178" i="12"/>
  <c r="T178" i="12"/>
  <c r="R178" i="12"/>
  <c r="P178" i="12"/>
  <c r="BI172" i="12"/>
  <c r="BH172" i="12"/>
  <c r="BG172" i="12"/>
  <c r="BE172" i="12"/>
  <c r="T172" i="12"/>
  <c r="R172" i="12"/>
  <c r="P172" i="12"/>
  <c r="BI169" i="12"/>
  <c r="BH169" i="12"/>
  <c r="BG169" i="12"/>
  <c r="BE169" i="12"/>
  <c r="T169" i="12"/>
  <c r="R169" i="12"/>
  <c r="P169" i="12"/>
  <c r="BI166" i="12"/>
  <c r="BH166" i="12"/>
  <c r="BG166" i="12"/>
  <c r="BE166" i="12"/>
  <c r="T166" i="12"/>
  <c r="R166" i="12"/>
  <c r="P166" i="12"/>
  <c r="BI162" i="12"/>
  <c r="BH162" i="12"/>
  <c r="BG162" i="12"/>
  <c r="BE162" i="12"/>
  <c r="T162" i="12"/>
  <c r="R162" i="12"/>
  <c r="P162" i="12"/>
  <c r="BI156" i="12"/>
  <c r="BH156" i="12"/>
  <c r="BG156" i="12"/>
  <c r="BE156" i="12"/>
  <c r="T156" i="12"/>
  <c r="R156" i="12"/>
  <c r="P156" i="12"/>
  <c r="BI153" i="12"/>
  <c r="BH153" i="12"/>
  <c r="BG153" i="12"/>
  <c r="BE153" i="12"/>
  <c r="T153" i="12"/>
  <c r="R153" i="12"/>
  <c r="P153" i="12"/>
  <c r="BI150" i="12"/>
  <c r="BH150" i="12"/>
  <c r="BG150" i="12"/>
  <c r="BE150" i="12"/>
  <c r="T150" i="12"/>
  <c r="R150" i="12"/>
  <c r="P150" i="12"/>
  <c r="BI147" i="12"/>
  <c r="BH147" i="12"/>
  <c r="BG147" i="12"/>
  <c r="BE147" i="12"/>
  <c r="T147" i="12"/>
  <c r="R147" i="12"/>
  <c r="P147" i="12"/>
  <c r="BI144" i="12"/>
  <c r="BH144" i="12"/>
  <c r="BG144" i="12"/>
  <c r="BE144" i="12"/>
  <c r="T144" i="12"/>
  <c r="R144" i="12"/>
  <c r="P144" i="12"/>
  <c r="BI141" i="12"/>
  <c r="BH141" i="12"/>
  <c r="BG141" i="12"/>
  <c r="BE141" i="12"/>
  <c r="T141" i="12"/>
  <c r="R141" i="12"/>
  <c r="P141" i="12"/>
  <c r="BI138" i="12"/>
  <c r="BH138" i="12"/>
  <c r="BG138" i="12"/>
  <c r="BE138" i="12"/>
  <c r="T138" i="12"/>
  <c r="R138" i="12"/>
  <c r="P138" i="12"/>
  <c r="BI135" i="12"/>
  <c r="BH135" i="12"/>
  <c r="BG135" i="12"/>
  <c r="BE135" i="12"/>
  <c r="T135" i="12"/>
  <c r="R135" i="12"/>
  <c r="P135" i="12"/>
  <c r="BI131" i="12"/>
  <c r="BH131" i="12"/>
  <c r="BG131" i="12"/>
  <c r="BE131" i="12"/>
  <c r="T131" i="12"/>
  <c r="R131" i="12"/>
  <c r="P131" i="12"/>
  <c r="BI128" i="12"/>
  <c r="BH128" i="12"/>
  <c r="BG128" i="12"/>
  <c r="BE128" i="12"/>
  <c r="T128" i="12"/>
  <c r="R128" i="12"/>
  <c r="P128" i="12"/>
  <c r="BI126" i="12"/>
  <c r="BH126" i="12"/>
  <c r="BG126" i="12"/>
  <c r="BE126" i="12"/>
  <c r="T126" i="12"/>
  <c r="R126" i="12"/>
  <c r="P126" i="12"/>
  <c r="J121" i="12"/>
  <c r="J120" i="12"/>
  <c r="F120" i="12"/>
  <c r="F118" i="12"/>
  <c r="E116" i="12"/>
  <c r="J92" i="12"/>
  <c r="J91" i="12"/>
  <c r="F91" i="12"/>
  <c r="F89" i="12"/>
  <c r="E87" i="12"/>
  <c r="J18" i="12"/>
  <c r="E18" i="12"/>
  <c r="F121" i="12" s="1"/>
  <c r="J17" i="12"/>
  <c r="J118" i="12"/>
  <c r="E7" i="12"/>
  <c r="E85" i="12" s="1"/>
  <c r="J37" i="11"/>
  <c r="J36" i="11"/>
  <c r="AY105" i="1" s="1"/>
  <c r="J35" i="11"/>
  <c r="AX105" i="1" s="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BI120" i="11"/>
  <c r="BH120" i="11"/>
  <c r="BG120" i="11"/>
  <c r="BE120" i="11"/>
  <c r="T120" i="11"/>
  <c r="R120" i="11"/>
  <c r="P120" i="11"/>
  <c r="J115" i="11"/>
  <c r="J114" i="11"/>
  <c r="F114" i="11"/>
  <c r="F112" i="11"/>
  <c r="E110" i="11"/>
  <c r="J92" i="11"/>
  <c r="J91" i="11"/>
  <c r="F91" i="11"/>
  <c r="F89" i="11"/>
  <c r="E87" i="11"/>
  <c r="J18" i="11"/>
  <c r="E18" i="11"/>
  <c r="F115" i="11" s="1"/>
  <c r="J17" i="11"/>
  <c r="J112" i="11"/>
  <c r="E7" i="11"/>
  <c r="E108" i="11" s="1"/>
  <c r="J37" i="10"/>
  <c r="J36" i="10"/>
  <c r="AY104" i="1"/>
  <c r="J35" i="10"/>
  <c r="AX104" i="1" s="1"/>
  <c r="BI279" i="10"/>
  <c r="BH279" i="10"/>
  <c r="BG279" i="10"/>
  <c r="BE279" i="10"/>
  <c r="T279" i="10"/>
  <c r="T278" i="10"/>
  <c r="R279" i="10"/>
  <c r="R278" i="10" s="1"/>
  <c r="P279" i="10"/>
  <c r="P278" i="10" s="1"/>
  <c r="BI276" i="10"/>
  <c r="BH276" i="10"/>
  <c r="BG276" i="10"/>
  <c r="BE276" i="10"/>
  <c r="T276" i="10"/>
  <c r="R276" i="10"/>
  <c r="P276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8" i="10"/>
  <c r="BH248" i="10"/>
  <c r="BG248" i="10"/>
  <c r="BE248" i="10"/>
  <c r="T248" i="10"/>
  <c r="R248" i="10"/>
  <c r="P248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0" i="10"/>
  <c r="BH240" i="10"/>
  <c r="BG240" i="10"/>
  <c r="BE240" i="10"/>
  <c r="T240" i="10"/>
  <c r="R240" i="10"/>
  <c r="P240" i="10"/>
  <c r="BI238" i="10"/>
  <c r="BH238" i="10"/>
  <c r="BG238" i="10"/>
  <c r="BE238" i="10"/>
  <c r="T238" i="10"/>
  <c r="R238" i="10"/>
  <c r="P238" i="10"/>
  <c r="BI235" i="10"/>
  <c r="BH235" i="10"/>
  <c r="BG235" i="10"/>
  <c r="BE235" i="10"/>
  <c r="T235" i="10"/>
  <c r="R235" i="10"/>
  <c r="P235" i="10"/>
  <c r="BI230" i="10"/>
  <c r="BH230" i="10"/>
  <c r="BG230" i="10"/>
  <c r="BE230" i="10"/>
  <c r="T230" i="10"/>
  <c r="R230" i="10"/>
  <c r="P230" i="10"/>
  <c r="BI226" i="10"/>
  <c r="BH226" i="10"/>
  <c r="BG226" i="10"/>
  <c r="BE226" i="10"/>
  <c r="T226" i="10"/>
  <c r="T225" i="10" s="1"/>
  <c r="R226" i="10"/>
  <c r="R225" i="10" s="1"/>
  <c r="P226" i="10"/>
  <c r="P225" i="10" s="1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1" i="10"/>
  <c r="BH201" i="10"/>
  <c r="BG201" i="10"/>
  <c r="BE201" i="10"/>
  <c r="T201" i="10"/>
  <c r="R201" i="10"/>
  <c r="P201" i="10"/>
  <c r="BI198" i="10"/>
  <c r="BH198" i="10"/>
  <c r="BG198" i="10"/>
  <c r="BE198" i="10"/>
  <c r="T198" i="10"/>
  <c r="R198" i="10"/>
  <c r="P198" i="10"/>
  <c r="BI196" i="10"/>
  <c r="BH196" i="10"/>
  <c r="BG196" i="10"/>
  <c r="BE196" i="10"/>
  <c r="T196" i="10"/>
  <c r="R196" i="10"/>
  <c r="P196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89" i="10"/>
  <c r="BH189" i="10"/>
  <c r="BG189" i="10"/>
  <c r="BE189" i="10"/>
  <c r="T189" i="10"/>
  <c r="R189" i="10"/>
  <c r="P189" i="10"/>
  <c r="BI187" i="10"/>
  <c r="BH187" i="10"/>
  <c r="BG187" i="10"/>
  <c r="BE187" i="10"/>
  <c r="T187" i="10"/>
  <c r="R187" i="10"/>
  <c r="P187" i="10"/>
  <c r="BI185" i="10"/>
  <c r="BH185" i="10"/>
  <c r="BG185" i="10"/>
  <c r="BE185" i="10"/>
  <c r="T185" i="10"/>
  <c r="R185" i="10"/>
  <c r="P185" i="10"/>
  <c r="BI182" i="10"/>
  <c r="BH182" i="10"/>
  <c r="BG182" i="10"/>
  <c r="BE182" i="10"/>
  <c r="T182" i="10"/>
  <c r="T181" i="10" s="1"/>
  <c r="R182" i="10"/>
  <c r="R181" i="10" s="1"/>
  <c r="P182" i="10"/>
  <c r="P181" i="10" s="1"/>
  <c r="BI175" i="10"/>
  <c r="BH175" i="10"/>
  <c r="BG175" i="10"/>
  <c r="BE175" i="10"/>
  <c r="T175" i="10"/>
  <c r="R175" i="10"/>
  <c r="P175" i="10"/>
  <c r="BI173" i="10"/>
  <c r="BH173" i="10"/>
  <c r="BG173" i="10"/>
  <c r="BE173" i="10"/>
  <c r="T173" i="10"/>
  <c r="R173" i="10"/>
  <c r="P173" i="10"/>
  <c r="BI169" i="10"/>
  <c r="BH169" i="10"/>
  <c r="BG169" i="10"/>
  <c r="BE169" i="10"/>
  <c r="T169" i="10"/>
  <c r="R169" i="10"/>
  <c r="P169" i="10"/>
  <c r="BI167" i="10"/>
  <c r="BH167" i="10"/>
  <c r="BG167" i="10"/>
  <c r="BE167" i="10"/>
  <c r="T167" i="10"/>
  <c r="R167" i="10"/>
  <c r="P167" i="10"/>
  <c r="BI162" i="10"/>
  <c r="BH162" i="10"/>
  <c r="BG162" i="10"/>
  <c r="BE162" i="10"/>
  <c r="T162" i="10"/>
  <c r="R162" i="10"/>
  <c r="P162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R158" i="10"/>
  <c r="P158" i="10"/>
  <c r="BI155" i="10"/>
  <c r="BH155" i="10"/>
  <c r="BG155" i="10"/>
  <c r="BE155" i="10"/>
  <c r="T155" i="10"/>
  <c r="R155" i="10"/>
  <c r="P155" i="10"/>
  <c r="BI150" i="10"/>
  <c r="BH150" i="10"/>
  <c r="BG150" i="10"/>
  <c r="BE150" i="10"/>
  <c r="T150" i="10"/>
  <c r="R150" i="10"/>
  <c r="P150" i="10"/>
  <c r="BI148" i="10"/>
  <c r="BH148" i="10"/>
  <c r="BG148" i="10"/>
  <c r="BE148" i="10"/>
  <c r="T148" i="10"/>
  <c r="R148" i="10"/>
  <c r="P148" i="10"/>
  <c r="BI143" i="10"/>
  <c r="BH143" i="10"/>
  <c r="BG143" i="10"/>
  <c r="BE143" i="10"/>
  <c r="T143" i="10"/>
  <c r="R143" i="10"/>
  <c r="P143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6" i="10"/>
  <c r="BH136" i="10"/>
  <c r="BG136" i="10"/>
  <c r="BE136" i="10"/>
  <c r="T136" i="10"/>
  <c r="R136" i="10"/>
  <c r="P136" i="10"/>
  <c r="BI134" i="10"/>
  <c r="BH134" i="10"/>
  <c r="BG134" i="10"/>
  <c r="BE134" i="10"/>
  <c r="T134" i="10"/>
  <c r="R134" i="10"/>
  <c r="P134" i="10"/>
  <c r="J129" i="10"/>
  <c r="J128" i="10"/>
  <c r="F128" i="10"/>
  <c r="F126" i="10"/>
  <c r="E124" i="10"/>
  <c r="J92" i="10"/>
  <c r="J91" i="10"/>
  <c r="F91" i="10"/>
  <c r="F89" i="10"/>
  <c r="E87" i="10"/>
  <c r="J18" i="10"/>
  <c r="E18" i="10"/>
  <c r="F92" i="10"/>
  <c r="J17" i="10"/>
  <c r="J126" i="10"/>
  <c r="E7" i="10"/>
  <c r="E122" i="10" s="1"/>
  <c r="J39" i="9"/>
  <c r="J38" i="9"/>
  <c r="AY103" i="1"/>
  <c r="J37" i="9"/>
  <c r="AX103" i="1" s="1"/>
  <c r="BI170" i="9"/>
  <c r="BH170" i="9"/>
  <c r="BG170" i="9"/>
  <c r="BE170" i="9"/>
  <c r="T170" i="9"/>
  <c r="T169" i="9"/>
  <c r="R170" i="9"/>
  <c r="R169" i="9" s="1"/>
  <c r="P170" i="9"/>
  <c r="P169" i="9" s="1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6" i="9"/>
  <c r="BH126" i="9"/>
  <c r="BG126" i="9"/>
  <c r="BE126" i="9"/>
  <c r="T126" i="9"/>
  <c r="R126" i="9"/>
  <c r="P126" i="9"/>
  <c r="J121" i="9"/>
  <c r="J120" i="9"/>
  <c r="F120" i="9"/>
  <c r="F118" i="9"/>
  <c r="E116" i="9"/>
  <c r="J94" i="9"/>
  <c r="J93" i="9"/>
  <c r="F93" i="9"/>
  <c r="F91" i="9"/>
  <c r="E89" i="9"/>
  <c r="J20" i="9"/>
  <c r="E20" i="9"/>
  <c r="F121" i="9" s="1"/>
  <c r="J19" i="9"/>
  <c r="J118" i="9"/>
  <c r="E7" i="9"/>
  <c r="E112" i="9" s="1"/>
  <c r="J39" i="8"/>
  <c r="J38" i="8"/>
  <c r="AY102" i="1" s="1"/>
  <c r="J37" i="8"/>
  <c r="AX102" i="1" s="1"/>
  <c r="BI266" i="8"/>
  <c r="BH266" i="8"/>
  <c r="BG266" i="8"/>
  <c r="BE266" i="8"/>
  <c r="T266" i="8"/>
  <c r="R266" i="8"/>
  <c r="P266" i="8"/>
  <c r="BI263" i="8"/>
  <c r="BH263" i="8"/>
  <c r="BG263" i="8"/>
  <c r="BE263" i="8"/>
  <c r="T263" i="8"/>
  <c r="R263" i="8"/>
  <c r="P263" i="8"/>
  <c r="BI260" i="8"/>
  <c r="BH260" i="8"/>
  <c r="BG260" i="8"/>
  <c r="BE260" i="8"/>
  <c r="T260" i="8"/>
  <c r="R260" i="8"/>
  <c r="P260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J122" i="8"/>
  <c r="J121" i="8"/>
  <c r="F121" i="8"/>
  <c r="F119" i="8"/>
  <c r="E117" i="8"/>
  <c r="J94" i="8"/>
  <c r="J93" i="8"/>
  <c r="F93" i="8"/>
  <c r="F91" i="8"/>
  <c r="E89" i="8"/>
  <c r="J20" i="8"/>
  <c r="E20" i="8"/>
  <c r="F122" i="8" s="1"/>
  <c r="J19" i="8"/>
  <c r="J91" i="8"/>
  <c r="E7" i="8"/>
  <c r="E113" i="8" s="1"/>
  <c r="J39" i="7"/>
  <c r="J38" i="7"/>
  <c r="AY101" i="1" s="1"/>
  <c r="J37" i="7"/>
  <c r="AX101" i="1"/>
  <c r="BI369" i="7"/>
  <c r="BH369" i="7"/>
  <c r="BG369" i="7"/>
  <c r="BE369" i="7"/>
  <c r="T369" i="7"/>
  <c r="R369" i="7"/>
  <c r="P369" i="7"/>
  <c r="BI368" i="7"/>
  <c r="BH368" i="7"/>
  <c r="BG368" i="7"/>
  <c r="BE368" i="7"/>
  <c r="T368" i="7"/>
  <c r="R368" i="7"/>
  <c r="P368" i="7"/>
  <c r="BI367" i="7"/>
  <c r="BH367" i="7"/>
  <c r="BG367" i="7"/>
  <c r="BE367" i="7"/>
  <c r="T367" i="7"/>
  <c r="R367" i="7"/>
  <c r="P367" i="7"/>
  <c r="BI366" i="7"/>
  <c r="BH366" i="7"/>
  <c r="BG366" i="7"/>
  <c r="BE366" i="7"/>
  <c r="T366" i="7"/>
  <c r="R366" i="7"/>
  <c r="P366" i="7"/>
  <c r="BI362" i="7"/>
  <c r="BH362" i="7"/>
  <c r="BG362" i="7"/>
  <c r="BE362" i="7"/>
  <c r="T362" i="7"/>
  <c r="R362" i="7"/>
  <c r="P362" i="7"/>
  <c r="BI359" i="7"/>
  <c r="BH359" i="7"/>
  <c r="BG359" i="7"/>
  <c r="BE359" i="7"/>
  <c r="T359" i="7"/>
  <c r="R359" i="7"/>
  <c r="P359" i="7"/>
  <c r="BI358" i="7"/>
  <c r="BH358" i="7"/>
  <c r="BG358" i="7"/>
  <c r="BE358" i="7"/>
  <c r="T358" i="7"/>
  <c r="R358" i="7"/>
  <c r="P358" i="7"/>
  <c r="BI355" i="7"/>
  <c r="BH355" i="7"/>
  <c r="BG355" i="7"/>
  <c r="BE355" i="7"/>
  <c r="T355" i="7"/>
  <c r="R355" i="7"/>
  <c r="P355" i="7"/>
  <c r="BI352" i="7"/>
  <c r="BH352" i="7"/>
  <c r="BG352" i="7"/>
  <c r="BE352" i="7"/>
  <c r="T352" i="7"/>
  <c r="R352" i="7"/>
  <c r="P352" i="7"/>
  <c r="BI350" i="7"/>
  <c r="BH350" i="7"/>
  <c r="BG350" i="7"/>
  <c r="BE350" i="7"/>
  <c r="T350" i="7"/>
  <c r="R350" i="7"/>
  <c r="P350" i="7"/>
  <c r="BI347" i="7"/>
  <c r="BH347" i="7"/>
  <c r="BG347" i="7"/>
  <c r="BE347" i="7"/>
  <c r="T347" i="7"/>
  <c r="R347" i="7"/>
  <c r="P347" i="7"/>
  <c r="BI344" i="7"/>
  <c r="BH344" i="7"/>
  <c r="BG344" i="7"/>
  <c r="BE344" i="7"/>
  <c r="T344" i="7"/>
  <c r="R344" i="7"/>
  <c r="P344" i="7"/>
  <c r="BI341" i="7"/>
  <c r="BH341" i="7"/>
  <c r="BG341" i="7"/>
  <c r="BE341" i="7"/>
  <c r="T341" i="7"/>
  <c r="R341" i="7"/>
  <c r="P341" i="7"/>
  <c r="BI338" i="7"/>
  <c r="BH338" i="7"/>
  <c r="BG338" i="7"/>
  <c r="BE338" i="7"/>
  <c r="T338" i="7"/>
  <c r="R338" i="7"/>
  <c r="P338" i="7"/>
  <c r="BI336" i="7"/>
  <c r="BH336" i="7"/>
  <c r="BG336" i="7"/>
  <c r="BE336" i="7"/>
  <c r="T336" i="7"/>
  <c r="R336" i="7"/>
  <c r="P336" i="7"/>
  <c r="BI333" i="7"/>
  <c r="BH333" i="7"/>
  <c r="BG333" i="7"/>
  <c r="BE333" i="7"/>
  <c r="T333" i="7"/>
  <c r="R333" i="7"/>
  <c r="P333" i="7"/>
  <c r="BI330" i="7"/>
  <c r="BH330" i="7"/>
  <c r="BG330" i="7"/>
  <c r="BE330" i="7"/>
  <c r="T330" i="7"/>
  <c r="R330" i="7"/>
  <c r="P330" i="7"/>
  <c r="BI327" i="7"/>
  <c r="BH327" i="7"/>
  <c r="BG327" i="7"/>
  <c r="BE327" i="7"/>
  <c r="T327" i="7"/>
  <c r="R327" i="7"/>
  <c r="P327" i="7"/>
  <c r="BI324" i="7"/>
  <c r="BH324" i="7"/>
  <c r="BG324" i="7"/>
  <c r="BE324" i="7"/>
  <c r="T324" i="7"/>
  <c r="R324" i="7"/>
  <c r="P324" i="7"/>
  <c r="BI321" i="7"/>
  <c r="BH321" i="7"/>
  <c r="BG321" i="7"/>
  <c r="BE321" i="7"/>
  <c r="T321" i="7"/>
  <c r="R321" i="7"/>
  <c r="P321" i="7"/>
  <c r="BI318" i="7"/>
  <c r="BH318" i="7"/>
  <c r="BG318" i="7"/>
  <c r="BE318" i="7"/>
  <c r="T318" i="7"/>
  <c r="R318" i="7"/>
  <c r="P318" i="7"/>
  <c r="BI314" i="7"/>
  <c r="BH314" i="7"/>
  <c r="BG314" i="7"/>
  <c r="BE314" i="7"/>
  <c r="T314" i="7"/>
  <c r="R314" i="7"/>
  <c r="P314" i="7"/>
  <c r="BI311" i="7"/>
  <c r="BH311" i="7"/>
  <c r="BG311" i="7"/>
  <c r="BE311" i="7"/>
  <c r="T311" i="7"/>
  <c r="R311" i="7"/>
  <c r="P311" i="7"/>
  <c r="BI308" i="7"/>
  <c r="BH308" i="7"/>
  <c r="BG308" i="7"/>
  <c r="BE308" i="7"/>
  <c r="T308" i="7"/>
  <c r="R308" i="7"/>
  <c r="P308" i="7"/>
  <c r="BI305" i="7"/>
  <c r="BH305" i="7"/>
  <c r="BG305" i="7"/>
  <c r="BE305" i="7"/>
  <c r="T305" i="7"/>
  <c r="R305" i="7"/>
  <c r="P305" i="7"/>
  <c r="BI302" i="7"/>
  <c r="BH302" i="7"/>
  <c r="BG302" i="7"/>
  <c r="BE302" i="7"/>
  <c r="T302" i="7"/>
  <c r="R302" i="7"/>
  <c r="P302" i="7"/>
  <c r="BI299" i="7"/>
  <c r="BH299" i="7"/>
  <c r="BG299" i="7"/>
  <c r="BE299" i="7"/>
  <c r="T299" i="7"/>
  <c r="R299" i="7"/>
  <c r="P299" i="7"/>
  <c r="BI296" i="7"/>
  <c r="BH296" i="7"/>
  <c r="BG296" i="7"/>
  <c r="BE296" i="7"/>
  <c r="T296" i="7"/>
  <c r="R296" i="7"/>
  <c r="P296" i="7"/>
  <c r="BI293" i="7"/>
  <c r="BH293" i="7"/>
  <c r="BG293" i="7"/>
  <c r="BE293" i="7"/>
  <c r="T293" i="7"/>
  <c r="R293" i="7"/>
  <c r="P293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79" i="7"/>
  <c r="BH279" i="7"/>
  <c r="BG279" i="7"/>
  <c r="BE279" i="7"/>
  <c r="T279" i="7"/>
  <c r="R279" i="7"/>
  <c r="P279" i="7"/>
  <c r="BI276" i="7"/>
  <c r="BH276" i="7"/>
  <c r="BG276" i="7"/>
  <c r="BE276" i="7"/>
  <c r="T276" i="7"/>
  <c r="R276" i="7"/>
  <c r="P276" i="7"/>
  <c r="BI273" i="7"/>
  <c r="BH273" i="7"/>
  <c r="BG273" i="7"/>
  <c r="BE273" i="7"/>
  <c r="T273" i="7"/>
  <c r="R273" i="7"/>
  <c r="P273" i="7"/>
  <c r="BI270" i="7"/>
  <c r="BH270" i="7"/>
  <c r="BG270" i="7"/>
  <c r="BE270" i="7"/>
  <c r="T270" i="7"/>
  <c r="R270" i="7"/>
  <c r="P270" i="7"/>
  <c r="BI267" i="7"/>
  <c r="BH267" i="7"/>
  <c r="BG267" i="7"/>
  <c r="BE267" i="7"/>
  <c r="T267" i="7"/>
  <c r="R267" i="7"/>
  <c r="P267" i="7"/>
  <c r="BI264" i="7"/>
  <c r="BH264" i="7"/>
  <c r="BG264" i="7"/>
  <c r="BE264" i="7"/>
  <c r="T264" i="7"/>
  <c r="R264" i="7"/>
  <c r="P264" i="7"/>
  <c r="BI261" i="7"/>
  <c r="BH261" i="7"/>
  <c r="BG261" i="7"/>
  <c r="BE261" i="7"/>
  <c r="T261" i="7"/>
  <c r="R261" i="7"/>
  <c r="P261" i="7"/>
  <c r="BI258" i="7"/>
  <c r="BH258" i="7"/>
  <c r="BG258" i="7"/>
  <c r="BE258" i="7"/>
  <c r="T258" i="7"/>
  <c r="R258" i="7"/>
  <c r="P258" i="7"/>
  <c r="BI255" i="7"/>
  <c r="BH255" i="7"/>
  <c r="BG255" i="7"/>
  <c r="BE255" i="7"/>
  <c r="T255" i="7"/>
  <c r="R255" i="7"/>
  <c r="P255" i="7"/>
  <c r="BI252" i="7"/>
  <c r="BH252" i="7"/>
  <c r="BG252" i="7"/>
  <c r="BE252" i="7"/>
  <c r="T252" i="7"/>
  <c r="R252" i="7"/>
  <c r="P252" i="7"/>
  <c r="BI249" i="7"/>
  <c r="BH249" i="7"/>
  <c r="BG249" i="7"/>
  <c r="BE249" i="7"/>
  <c r="T249" i="7"/>
  <c r="R249" i="7"/>
  <c r="P249" i="7"/>
  <c r="BI246" i="7"/>
  <c r="BH246" i="7"/>
  <c r="BG246" i="7"/>
  <c r="BE246" i="7"/>
  <c r="T246" i="7"/>
  <c r="R246" i="7"/>
  <c r="P246" i="7"/>
  <c r="BI243" i="7"/>
  <c r="BH243" i="7"/>
  <c r="BG243" i="7"/>
  <c r="BE243" i="7"/>
  <c r="T243" i="7"/>
  <c r="R243" i="7"/>
  <c r="P243" i="7"/>
  <c r="BI240" i="7"/>
  <c r="BH240" i="7"/>
  <c r="BG240" i="7"/>
  <c r="BE240" i="7"/>
  <c r="T240" i="7"/>
  <c r="R240" i="7"/>
  <c r="P240" i="7"/>
  <c r="BI237" i="7"/>
  <c r="BH237" i="7"/>
  <c r="BG237" i="7"/>
  <c r="BE237" i="7"/>
  <c r="T237" i="7"/>
  <c r="R237" i="7"/>
  <c r="P237" i="7"/>
  <c r="BI234" i="7"/>
  <c r="BH234" i="7"/>
  <c r="BG234" i="7"/>
  <c r="BE234" i="7"/>
  <c r="T234" i="7"/>
  <c r="R234" i="7"/>
  <c r="P234" i="7"/>
  <c r="BI231" i="7"/>
  <c r="BH231" i="7"/>
  <c r="BG231" i="7"/>
  <c r="BE231" i="7"/>
  <c r="T231" i="7"/>
  <c r="R231" i="7"/>
  <c r="P231" i="7"/>
  <c r="BI228" i="7"/>
  <c r="BH228" i="7"/>
  <c r="BG228" i="7"/>
  <c r="BE228" i="7"/>
  <c r="T228" i="7"/>
  <c r="R228" i="7"/>
  <c r="P228" i="7"/>
  <c r="BI225" i="7"/>
  <c r="BH225" i="7"/>
  <c r="BG225" i="7"/>
  <c r="BE225" i="7"/>
  <c r="T225" i="7"/>
  <c r="R225" i="7"/>
  <c r="P225" i="7"/>
  <c r="BI222" i="7"/>
  <c r="BH222" i="7"/>
  <c r="BG222" i="7"/>
  <c r="BE222" i="7"/>
  <c r="T222" i="7"/>
  <c r="R222" i="7"/>
  <c r="P222" i="7"/>
  <c r="BI219" i="7"/>
  <c r="BH219" i="7"/>
  <c r="BG219" i="7"/>
  <c r="BE219" i="7"/>
  <c r="T219" i="7"/>
  <c r="R219" i="7"/>
  <c r="P219" i="7"/>
  <c r="BI216" i="7"/>
  <c r="BH216" i="7"/>
  <c r="BG216" i="7"/>
  <c r="BE216" i="7"/>
  <c r="T216" i="7"/>
  <c r="R216" i="7"/>
  <c r="P216" i="7"/>
  <c r="BI213" i="7"/>
  <c r="BH213" i="7"/>
  <c r="BG213" i="7"/>
  <c r="BE213" i="7"/>
  <c r="T213" i="7"/>
  <c r="R213" i="7"/>
  <c r="P213" i="7"/>
  <c r="BI210" i="7"/>
  <c r="BH210" i="7"/>
  <c r="BG210" i="7"/>
  <c r="BE210" i="7"/>
  <c r="T210" i="7"/>
  <c r="R210" i="7"/>
  <c r="P210" i="7"/>
  <c r="BI207" i="7"/>
  <c r="BH207" i="7"/>
  <c r="BG207" i="7"/>
  <c r="BE207" i="7"/>
  <c r="T207" i="7"/>
  <c r="R207" i="7"/>
  <c r="P207" i="7"/>
  <c r="BI201" i="7"/>
  <c r="BH201" i="7"/>
  <c r="BG201" i="7"/>
  <c r="BE201" i="7"/>
  <c r="T201" i="7"/>
  <c r="R201" i="7"/>
  <c r="P201" i="7"/>
  <c r="BI198" i="7"/>
  <c r="BH198" i="7"/>
  <c r="BG198" i="7"/>
  <c r="BE198" i="7"/>
  <c r="T198" i="7"/>
  <c r="R198" i="7"/>
  <c r="P198" i="7"/>
  <c r="BI195" i="7"/>
  <c r="BH195" i="7"/>
  <c r="BG195" i="7"/>
  <c r="BE195" i="7"/>
  <c r="T195" i="7"/>
  <c r="R195" i="7"/>
  <c r="P195" i="7"/>
  <c r="BI192" i="7"/>
  <c r="BH192" i="7"/>
  <c r="BG192" i="7"/>
  <c r="BE192" i="7"/>
  <c r="T192" i="7"/>
  <c r="R192" i="7"/>
  <c r="P192" i="7"/>
  <c r="BI189" i="7"/>
  <c r="BH189" i="7"/>
  <c r="BG189" i="7"/>
  <c r="BE189" i="7"/>
  <c r="T189" i="7"/>
  <c r="R189" i="7"/>
  <c r="P189" i="7"/>
  <c r="BI186" i="7"/>
  <c r="BH186" i="7"/>
  <c r="BG186" i="7"/>
  <c r="BE186" i="7"/>
  <c r="T186" i="7"/>
  <c r="R186" i="7"/>
  <c r="P186" i="7"/>
  <c r="BI183" i="7"/>
  <c r="BH183" i="7"/>
  <c r="BG183" i="7"/>
  <c r="BE183" i="7"/>
  <c r="T183" i="7"/>
  <c r="R183" i="7"/>
  <c r="P183" i="7"/>
  <c r="BI180" i="7"/>
  <c r="BH180" i="7"/>
  <c r="BG180" i="7"/>
  <c r="BE180" i="7"/>
  <c r="T180" i="7"/>
  <c r="R180" i="7"/>
  <c r="P180" i="7"/>
  <c r="BI177" i="7"/>
  <c r="BH177" i="7"/>
  <c r="BG177" i="7"/>
  <c r="BE177" i="7"/>
  <c r="T177" i="7"/>
  <c r="R177" i="7"/>
  <c r="P177" i="7"/>
  <c r="BI174" i="7"/>
  <c r="BH174" i="7"/>
  <c r="BG174" i="7"/>
  <c r="BE174" i="7"/>
  <c r="T174" i="7"/>
  <c r="R174" i="7"/>
  <c r="P174" i="7"/>
  <c r="BI171" i="7"/>
  <c r="BH171" i="7"/>
  <c r="BG171" i="7"/>
  <c r="BE171" i="7"/>
  <c r="T171" i="7"/>
  <c r="R171" i="7"/>
  <c r="P171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0" i="7"/>
  <c r="BH160" i="7"/>
  <c r="BG160" i="7"/>
  <c r="BE160" i="7"/>
  <c r="T160" i="7"/>
  <c r="R160" i="7"/>
  <c r="P160" i="7"/>
  <c r="BI157" i="7"/>
  <c r="BH157" i="7"/>
  <c r="BG157" i="7"/>
  <c r="BE157" i="7"/>
  <c r="T157" i="7"/>
  <c r="R157" i="7"/>
  <c r="P157" i="7"/>
  <c r="BI154" i="7"/>
  <c r="BH154" i="7"/>
  <c r="BG154" i="7"/>
  <c r="BE154" i="7"/>
  <c r="T154" i="7"/>
  <c r="R154" i="7"/>
  <c r="P154" i="7"/>
  <c r="BI151" i="7"/>
  <c r="BH151" i="7"/>
  <c r="BG151" i="7"/>
  <c r="BE151" i="7"/>
  <c r="T151" i="7"/>
  <c r="R151" i="7"/>
  <c r="P151" i="7"/>
  <c r="BI148" i="7"/>
  <c r="BH148" i="7"/>
  <c r="BG148" i="7"/>
  <c r="BE148" i="7"/>
  <c r="T148" i="7"/>
  <c r="R148" i="7"/>
  <c r="P148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BI133" i="7"/>
  <c r="BH133" i="7"/>
  <c r="BG133" i="7"/>
  <c r="BE133" i="7"/>
  <c r="T133" i="7"/>
  <c r="R133" i="7"/>
  <c r="P133" i="7"/>
  <c r="BI129" i="7"/>
  <c r="BH129" i="7"/>
  <c r="BG129" i="7"/>
  <c r="BE129" i="7"/>
  <c r="T129" i="7"/>
  <c r="T128" i="7" s="1"/>
  <c r="R129" i="7"/>
  <c r="R128" i="7" s="1"/>
  <c r="P129" i="7"/>
  <c r="P128" i="7" s="1"/>
  <c r="P126" i="7" s="1"/>
  <c r="BI127" i="7"/>
  <c r="BH127" i="7"/>
  <c r="BG127" i="7"/>
  <c r="BE127" i="7"/>
  <c r="T127" i="7"/>
  <c r="R127" i="7"/>
  <c r="P127" i="7"/>
  <c r="J122" i="7"/>
  <c r="J121" i="7"/>
  <c r="F121" i="7"/>
  <c r="F119" i="7"/>
  <c r="E117" i="7"/>
  <c r="J94" i="7"/>
  <c r="J93" i="7"/>
  <c r="F93" i="7"/>
  <c r="F91" i="7"/>
  <c r="E89" i="7"/>
  <c r="J20" i="7"/>
  <c r="E20" i="7"/>
  <c r="F122" i="7"/>
  <c r="J19" i="7"/>
  <c r="J119" i="7"/>
  <c r="E7" i="7"/>
  <c r="E113" i="7" s="1"/>
  <c r="J39" i="6"/>
  <c r="J38" i="6"/>
  <c r="AY100" i="1" s="1"/>
  <c r="J37" i="6"/>
  <c r="AX100" i="1" s="1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R129" i="6"/>
  <c r="P129" i="6"/>
  <c r="J124" i="6"/>
  <c r="J123" i="6"/>
  <c r="F123" i="6"/>
  <c r="F121" i="6"/>
  <c r="E119" i="6"/>
  <c r="J94" i="6"/>
  <c r="J93" i="6"/>
  <c r="F93" i="6"/>
  <c r="F91" i="6"/>
  <c r="E89" i="6"/>
  <c r="J20" i="6"/>
  <c r="E20" i="6"/>
  <c r="F94" i="6" s="1"/>
  <c r="J19" i="6"/>
  <c r="J121" i="6"/>
  <c r="E7" i="6"/>
  <c r="E85" i="6" s="1"/>
  <c r="J39" i="5"/>
  <c r="J38" i="5"/>
  <c r="AY99" i="1" s="1"/>
  <c r="J37" i="5"/>
  <c r="AX99" i="1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8" i="5"/>
  <c r="BH298" i="5"/>
  <c r="BG298" i="5"/>
  <c r="BE298" i="5"/>
  <c r="T298" i="5"/>
  <c r="R298" i="5"/>
  <c r="P298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19" i="5"/>
  <c r="BH219" i="5"/>
  <c r="BG219" i="5"/>
  <c r="BE219" i="5"/>
  <c r="T219" i="5"/>
  <c r="R219" i="5"/>
  <c r="P219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199" i="5"/>
  <c r="BH199" i="5"/>
  <c r="BG199" i="5"/>
  <c r="BE199" i="5"/>
  <c r="T199" i="5"/>
  <c r="R199" i="5"/>
  <c r="P199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J129" i="5"/>
  <c r="J128" i="5"/>
  <c r="F128" i="5"/>
  <c r="F126" i="5"/>
  <c r="E124" i="5"/>
  <c r="J94" i="5"/>
  <c r="J93" i="5"/>
  <c r="F93" i="5"/>
  <c r="F91" i="5"/>
  <c r="E89" i="5"/>
  <c r="J20" i="5"/>
  <c r="E20" i="5"/>
  <c r="F129" i="5" s="1"/>
  <c r="J19" i="5"/>
  <c r="J91" i="5"/>
  <c r="E7" i="5"/>
  <c r="E120" i="5" s="1"/>
  <c r="J39" i="4"/>
  <c r="J38" i="4"/>
  <c r="AY98" i="1"/>
  <c r="J37" i="4"/>
  <c r="AX98" i="1" s="1"/>
  <c r="BI246" i="4"/>
  <c r="BH246" i="4"/>
  <c r="BG246" i="4"/>
  <c r="BE246" i="4"/>
  <c r="T246" i="4"/>
  <c r="T245" i="4" s="1"/>
  <c r="R246" i="4"/>
  <c r="R245" i="4" s="1"/>
  <c r="P246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0" i="4"/>
  <c r="BH240" i="4"/>
  <c r="BG240" i="4"/>
  <c r="BE240" i="4"/>
  <c r="T240" i="4"/>
  <c r="R240" i="4"/>
  <c r="P240" i="4"/>
  <c r="BI238" i="4"/>
  <c r="BH238" i="4"/>
  <c r="BG238" i="4"/>
  <c r="BE238" i="4"/>
  <c r="T238" i="4"/>
  <c r="R238" i="4"/>
  <c r="P238" i="4"/>
  <c r="BI236" i="4"/>
  <c r="BH236" i="4"/>
  <c r="BG236" i="4"/>
  <c r="BE236" i="4"/>
  <c r="T236" i="4"/>
  <c r="R236" i="4"/>
  <c r="P236" i="4"/>
  <c r="BI232" i="4"/>
  <c r="BH232" i="4"/>
  <c r="BG232" i="4"/>
  <c r="BE232" i="4"/>
  <c r="T232" i="4"/>
  <c r="R232" i="4"/>
  <c r="P232" i="4"/>
  <c r="BI229" i="4"/>
  <c r="BH229" i="4"/>
  <c r="BG229" i="4"/>
  <c r="BE229" i="4"/>
  <c r="T229" i="4"/>
  <c r="R229" i="4"/>
  <c r="P229" i="4"/>
  <c r="BI226" i="4"/>
  <c r="BH226" i="4"/>
  <c r="BG226" i="4"/>
  <c r="BE226" i="4"/>
  <c r="T226" i="4"/>
  <c r="R226" i="4"/>
  <c r="P226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18" i="4"/>
  <c r="BH218" i="4"/>
  <c r="BG218" i="4"/>
  <c r="BE218" i="4"/>
  <c r="T218" i="4"/>
  <c r="R218" i="4"/>
  <c r="P218" i="4"/>
  <c r="BI215" i="4"/>
  <c r="BH215" i="4"/>
  <c r="BG215" i="4"/>
  <c r="BE215" i="4"/>
  <c r="T215" i="4"/>
  <c r="R215" i="4"/>
  <c r="P215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6" i="4"/>
  <c r="BH206" i="4"/>
  <c r="BG206" i="4"/>
  <c r="BE206" i="4"/>
  <c r="T206" i="4"/>
  <c r="R206" i="4"/>
  <c r="P206" i="4"/>
  <c r="BI203" i="4"/>
  <c r="BH203" i="4"/>
  <c r="BG203" i="4"/>
  <c r="BE203" i="4"/>
  <c r="T203" i="4"/>
  <c r="R203" i="4"/>
  <c r="P203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R197" i="4"/>
  <c r="P197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R191" i="4"/>
  <c r="P191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73" i="4"/>
  <c r="BH173" i="4"/>
  <c r="BG173" i="4"/>
  <c r="BE173" i="4"/>
  <c r="T173" i="4"/>
  <c r="R173" i="4"/>
  <c r="P173" i="4"/>
  <c r="BI170" i="4"/>
  <c r="BH170" i="4"/>
  <c r="BG170" i="4"/>
  <c r="BE170" i="4"/>
  <c r="T170" i="4"/>
  <c r="R170" i="4"/>
  <c r="P170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J123" i="4"/>
  <c r="J122" i="4"/>
  <c r="F122" i="4"/>
  <c r="F120" i="4"/>
  <c r="E118" i="4"/>
  <c r="J94" i="4"/>
  <c r="J93" i="4"/>
  <c r="F93" i="4"/>
  <c r="F91" i="4"/>
  <c r="E89" i="4"/>
  <c r="J20" i="4"/>
  <c r="E20" i="4"/>
  <c r="F123" i="4" s="1"/>
  <c r="J19" i="4"/>
  <c r="J120" i="4"/>
  <c r="E7" i="4"/>
  <c r="E114" i="4" s="1"/>
  <c r="J39" i="3"/>
  <c r="J38" i="3"/>
  <c r="AY97" i="1" s="1"/>
  <c r="J37" i="3"/>
  <c r="AX97" i="1" s="1"/>
  <c r="BI1063" i="3"/>
  <c r="BH1063" i="3"/>
  <c r="BG1063" i="3"/>
  <c r="BE1063" i="3"/>
  <c r="T1063" i="3"/>
  <c r="R1063" i="3"/>
  <c r="P1063" i="3"/>
  <c r="BI1051" i="3"/>
  <c r="BH1051" i="3"/>
  <c r="BG1051" i="3"/>
  <c r="BE1051" i="3"/>
  <c r="T1051" i="3"/>
  <c r="T1050" i="3" s="1"/>
  <c r="R1051" i="3"/>
  <c r="R1050" i="3" s="1"/>
  <c r="P1051" i="3"/>
  <c r="P1050" i="3" s="1"/>
  <c r="BI1036" i="3"/>
  <c r="BH1036" i="3"/>
  <c r="BG1036" i="3"/>
  <c r="BE1036" i="3"/>
  <c r="T1036" i="3"/>
  <c r="R1036" i="3"/>
  <c r="P1036" i="3"/>
  <c r="BI1030" i="3"/>
  <c r="BH1030" i="3"/>
  <c r="BG1030" i="3"/>
  <c r="BE1030" i="3"/>
  <c r="T1030" i="3"/>
  <c r="R1030" i="3"/>
  <c r="P1030" i="3"/>
  <c r="BI1024" i="3"/>
  <c r="BH1024" i="3"/>
  <c r="BG1024" i="3"/>
  <c r="BE1024" i="3"/>
  <c r="T1024" i="3"/>
  <c r="R1024" i="3"/>
  <c r="P1024" i="3"/>
  <c r="BI1018" i="3"/>
  <c r="BH1018" i="3"/>
  <c r="BG1018" i="3"/>
  <c r="BE1018" i="3"/>
  <c r="T1018" i="3"/>
  <c r="R1018" i="3"/>
  <c r="P1018" i="3"/>
  <c r="BI1016" i="3"/>
  <c r="BH1016" i="3"/>
  <c r="BG1016" i="3"/>
  <c r="BE1016" i="3"/>
  <c r="T1016" i="3"/>
  <c r="R1016" i="3"/>
  <c r="P1016" i="3"/>
  <c r="BI1015" i="3"/>
  <c r="BH1015" i="3"/>
  <c r="BG1015" i="3"/>
  <c r="BE1015" i="3"/>
  <c r="T1015" i="3"/>
  <c r="R1015" i="3"/>
  <c r="P1015" i="3"/>
  <c r="BI1012" i="3"/>
  <c r="BH1012" i="3"/>
  <c r="BG1012" i="3"/>
  <c r="BE1012" i="3"/>
  <c r="T1012" i="3"/>
  <c r="R1012" i="3"/>
  <c r="P1012" i="3"/>
  <c r="BI1009" i="3"/>
  <c r="BH1009" i="3"/>
  <c r="BG1009" i="3"/>
  <c r="BE1009" i="3"/>
  <c r="T1009" i="3"/>
  <c r="R1009" i="3"/>
  <c r="P1009" i="3"/>
  <c r="BI1008" i="3"/>
  <c r="BH1008" i="3"/>
  <c r="BG1008" i="3"/>
  <c r="BE1008" i="3"/>
  <c r="T1008" i="3"/>
  <c r="R1008" i="3"/>
  <c r="P1008" i="3"/>
  <c r="BI1004" i="3"/>
  <c r="BH1004" i="3"/>
  <c r="BG1004" i="3"/>
  <c r="BE1004" i="3"/>
  <c r="T1004" i="3"/>
  <c r="R1004" i="3"/>
  <c r="P1004" i="3"/>
  <c r="BI1002" i="3"/>
  <c r="BH1002" i="3"/>
  <c r="BG1002" i="3"/>
  <c r="BE1002" i="3"/>
  <c r="T1002" i="3"/>
  <c r="R1002" i="3"/>
  <c r="P1002" i="3"/>
  <c r="BI997" i="3"/>
  <c r="BH997" i="3"/>
  <c r="BG997" i="3"/>
  <c r="BE997" i="3"/>
  <c r="T997" i="3"/>
  <c r="R997" i="3"/>
  <c r="P997" i="3"/>
  <c r="BI994" i="3"/>
  <c r="BH994" i="3"/>
  <c r="BG994" i="3"/>
  <c r="BE994" i="3"/>
  <c r="T994" i="3"/>
  <c r="R994" i="3"/>
  <c r="P994" i="3"/>
  <c r="BI993" i="3"/>
  <c r="BH993" i="3"/>
  <c r="BG993" i="3"/>
  <c r="BE993" i="3"/>
  <c r="T993" i="3"/>
  <c r="R993" i="3"/>
  <c r="P993" i="3"/>
  <c r="BI988" i="3"/>
  <c r="BH988" i="3"/>
  <c r="BG988" i="3"/>
  <c r="BE988" i="3"/>
  <c r="T988" i="3"/>
  <c r="R988" i="3"/>
  <c r="P988" i="3"/>
  <c r="BI985" i="3"/>
  <c r="BH985" i="3"/>
  <c r="BG985" i="3"/>
  <c r="BE985" i="3"/>
  <c r="T985" i="3"/>
  <c r="R985" i="3"/>
  <c r="P985" i="3"/>
  <c r="BI982" i="3"/>
  <c r="BH982" i="3"/>
  <c r="BG982" i="3"/>
  <c r="BE982" i="3"/>
  <c r="T982" i="3"/>
  <c r="R982" i="3"/>
  <c r="P982" i="3"/>
  <c r="BI978" i="3"/>
  <c r="BH978" i="3"/>
  <c r="BG978" i="3"/>
  <c r="BE978" i="3"/>
  <c r="T978" i="3"/>
  <c r="R978" i="3"/>
  <c r="P978" i="3"/>
  <c r="BI975" i="3"/>
  <c r="BH975" i="3"/>
  <c r="BG975" i="3"/>
  <c r="BE975" i="3"/>
  <c r="T975" i="3"/>
  <c r="R975" i="3"/>
  <c r="P975" i="3"/>
  <c r="BI973" i="3"/>
  <c r="BH973" i="3"/>
  <c r="BG973" i="3"/>
  <c r="BE973" i="3"/>
  <c r="T973" i="3"/>
  <c r="R973" i="3"/>
  <c r="P973" i="3"/>
  <c r="BI972" i="3"/>
  <c r="BH972" i="3"/>
  <c r="BG972" i="3"/>
  <c r="BE972" i="3"/>
  <c r="T972" i="3"/>
  <c r="R972" i="3"/>
  <c r="P972" i="3"/>
  <c r="BI945" i="3"/>
  <c r="BH945" i="3"/>
  <c r="BG945" i="3"/>
  <c r="BE945" i="3"/>
  <c r="T945" i="3"/>
  <c r="R945" i="3"/>
  <c r="P945" i="3"/>
  <c r="BI918" i="3"/>
  <c r="BH918" i="3"/>
  <c r="BG918" i="3"/>
  <c r="BE918" i="3"/>
  <c r="T918" i="3"/>
  <c r="R918" i="3"/>
  <c r="P918" i="3"/>
  <c r="BI914" i="3"/>
  <c r="BH914" i="3"/>
  <c r="BG914" i="3"/>
  <c r="BE914" i="3"/>
  <c r="T914" i="3"/>
  <c r="R914" i="3"/>
  <c r="P914" i="3"/>
  <c r="BI903" i="3"/>
  <c r="BH903" i="3"/>
  <c r="BG903" i="3"/>
  <c r="BE903" i="3"/>
  <c r="T903" i="3"/>
  <c r="R903" i="3"/>
  <c r="P903" i="3"/>
  <c r="BI897" i="3"/>
  <c r="BH897" i="3"/>
  <c r="BG897" i="3"/>
  <c r="BE897" i="3"/>
  <c r="T897" i="3"/>
  <c r="R897" i="3"/>
  <c r="P897" i="3"/>
  <c r="BI896" i="3"/>
  <c r="BH896" i="3"/>
  <c r="BG896" i="3"/>
  <c r="BE896" i="3"/>
  <c r="T896" i="3"/>
  <c r="R896" i="3"/>
  <c r="P896" i="3"/>
  <c r="BI885" i="3"/>
  <c r="BH885" i="3"/>
  <c r="BG885" i="3"/>
  <c r="BE885" i="3"/>
  <c r="T885" i="3"/>
  <c r="R885" i="3"/>
  <c r="P885" i="3"/>
  <c r="BI879" i="3"/>
  <c r="BH879" i="3"/>
  <c r="BG879" i="3"/>
  <c r="BE879" i="3"/>
  <c r="T879" i="3"/>
  <c r="R879" i="3"/>
  <c r="P879" i="3"/>
  <c r="BI873" i="3"/>
  <c r="BH873" i="3"/>
  <c r="BG873" i="3"/>
  <c r="BE873" i="3"/>
  <c r="T873" i="3"/>
  <c r="R873" i="3"/>
  <c r="P873" i="3"/>
  <c r="BI872" i="3"/>
  <c r="BH872" i="3"/>
  <c r="BG872" i="3"/>
  <c r="BE872" i="3"/>
  <c r="T872" i="3"/>
  <c r="R872" i="3"/>
  <c r="P872" i="3"/>
  <c r="BI871" i="3"/>
  <c r="BH871" i="3"/>
  <c r="BG871" i="3"/>
  <c r="BE871" i="3"/>
  <c r="T871" i="3"/>
  <c r="R871" i="3"/>
  <c r="P871" i="3"/>
  <c r="BI865" i="3"/>
  <c r="BH865" i="3"/>
  <c r="BG865" i="3"/>
  <c r="BE865" i="3"/>
  <c r="T865" i="3"/>
  <c r="R865" i="3"/>
  <c r="P865" i="3"/>
  <c r="BI862" i="3"/>
  <c r="BH862" i="3"/>
  <c r="BG862" i="3"/>
  <c r="BE862" i="3"/>
  <c r="T862" i="3"/>
  <c r="R862" i="3"/>
  <c r="P862" i="3"/>
  <c r="BI859" i="3"/>
  <c r="BH859" i="3"/>
  <c r="BG859" i="3"/>
  <c r="BE859" i="3"/>
  <c r="T859" i="3"/>
  <c r="R859" i="3"/>
  <c r="P859" i="3"/>
  <c r="BI856" i="3"/>
  <c r="BH856" i="3"/>
  <c r="BG856" i="3"/>
  <c r="BE856" i="3"/>
  <c r="T856" i="3"/>
  <c r="R856" i="3"/>
  <c r="P856" i="3"/>
  <c r="BI853" i="3"/>
  <c r="BH853" i="3"/>
  <c r="BG853" i="3"/>
  <c r="BE853" i="3"/>
  <c r="T853" i="3"/>
  <c r="R853" i="3"/>
  <c r="P853" i="3"/>
  <c r="BI850" i="3"/>
  <c r="BH850" i="3"/>
  <c r="BG850" i="3"/>
  <c r="BE850" i="3"/>
  <c r="T850" i="3"/>
  <c r="R850" i="3"/>
  <c r="P850" i="3"/>
  <c r="BI847" i="3"/>
  <c r="BH847" i="3"/>
  <c r="BG847" i="3"/>
  <c r="BE847" i="3"/>
  <c r="T847" i="3"/>
  <c r="R847" i="3"/>
  <c r="P847" i="3"/>
  <c r="BI844" i="3"/>
  <c r="BH844" i="3"/>
  <c r="BG844" i="3"/>
  <c r="BE844" i="3"/>
  <c r="T844" i="3"/>
  <c r="R844" i="3"/>
  <c r="P844" i="3"/>
  <c r="BI841" i="3"/>
  <c r="BH841" i="3"/>
  <c r="BG841" i="3"/>
  <c r="BE841" i="3"/>
  <c r="T841" i="3"/>
  <c r="R841" i="3"/>
  <c r="P841" i="3"/>
  <c r="BI838" i="3"/>
  <c r="BH838" i="3"/>
  <c r="BG838" i="3"/>
  <c r="BE838" i="3"/>
  <c r="T838" i="3"/>
  <c r="R838" i="3"/>
  <c r="P838" i="3"/>
  <c r="BI835" i="3"/>
  <c r="BH835" i="3"/>
  <c r="BG835" i="3"/>
  <c r="BE835" i="3"/>
  <c r="T835" i="3"/>
  <c r="R835" i="3"/>
  <c r="P835" i="3"/>
  <c r="BI832" i="3"/>
  <c r="BH832" i="3"/>
  <c r="BG832" i="3"/>
  <c r="BE832" i="3"/>
  <c r="T832" i="3"/>
  <c r="R832" i="3"/>
  <c r="P832" i="3"/>
  <c r="BI804" i="3"/>
  <c r="BH804" i="3"/>
  <c r="BG804" i="3"/>
  <c r="BE804" i="3"/>
  <c r="T804" i="3"/>
  <c r="R804" i="3"/>
  <c r="P804" i="3"/>
  <c r="BI802" i="3"/>
  <c r="BH802" i="3"/>
  <c r="BG802" i="3"/>
  <c r="BE802" i="3"/>
  <c r="T802" i="3"/>
  <c r="R802" i="3"/>
  <c r="P802" i="3"/>
  <c r="BI799" i="3"/>
  <c r="BH799" i="3"/>
  <c r="BG799" i="3"/>
  <c r="BE799" i="3"/>
  <c r="T799" i="3"/>
  <c r="R799" i="3"/>
  <c r="P799" i="3"/>
  <c r="BI796" i="3"/>
  <c r="BH796" i="3"/>
  <c r="BG796" i="3"/>
  <c r="BE796" i="3"/>
  <c r="T796" i="3"/>
  <c r="R796" i="3"/>
  <c r="P796" i="3"/>
  <c r="BI792" i="3"/>
  <c r="BH792" i="3"/>
  <c r="BG792" i="3"/>
  <c r="BE792" i="3"/>
  <c r="T792" i="3"/>
  <c r="R792" i="3"/>
  <c r="P792" i="3"/>
  <c r="BI790" i="3"/>
  <c r="BH790" i="3"/>
  <c r="BG790" i="3"/>
  <c r="BE790" i="3"/>
  <c r="T790" i="3"/>
  <c r="R790" i="3"/>
  <c r="P790" i="3"/>
  <c r="BI778" i="3"/>
  <c r="BH778" i="3"/>
  <c r="BG778" i="3"/>
  <c r="BE778" i="3"/>
  <c r="T778" i="3"/>
  <c r="R778" i="3"/>
  <c r="P778" i="3"/>
  <c r="BI773" i="3"/>
  <c r="BH773" i="3"/>
  <c r="BG773" i="3"/>
  <c r="BE773" i="3"/>
  <c r="T773" i="3"/>
  <c r="R773" i="3"/>
  <c r="P773" i="3"/>
  <c r="BI771" i="3"/>
  <c r="BH771" i="3"/>
  <c r="BG771" i="3"/>
  <c r="BE771" i="3"/>
  <c r="T771" i="3"/>
  <c r="R771" i="3"/>
  <c r="P771" i="3"/>
  <c r="BI769" i="3"/>
  <c r="BH769" i="3"/>
  <c r="BG769" i="3"/>
  <c r="BE769" i="3"/>
  <c r="T769" i="3"/>
  <c r="R769" i="3"/>
  <c r="P769" i="3"/>
  <c r="BI761" i="3"/>
  <c r="BH761" i="3"/>
  <c r="BG761" i="3"/>
  <c r="BE761" i="3"/>
  <c r="T761" i="3"/>
  <c r="R761" i="3"/>
  <c r="P761" i="3"/>
  <c r="BI753" i="3"/>
  <c r="BH753" i="3"/>
  <c r="BG753" i="3"/>
  <c r="BE753" i="3"/>
  <c r="T753" i="3"/>
  <c r="R753" i="3"/>
  <c r="P753" i="3"/>
  <c r="BI748" i="3"/>
  <c r="BH748" i="3"/>
  <c r="BG748" i="3"/>
  <c r="BE748" i="3"/>
  <c r="T748" i="3"/>
  <c r="R748" i="3"/>
  <c r="P748" i="3"/>
  <c r="BI743" i="3"/>
  <c r="BH743" i="3"/>
  <c r="BG743" i="3"/>
  <c r="BE743" i="3"/>
  <c r="T743" i="3"/>
  <c r="R743" i="3"/>
  <c r="P743" i="3"/>
  <c r="BI735" i="3"/>
  <c r="BH735" i="3"/>
  <c r="BG735" i="3"/>
  <c r="BE735" i="3"/>
  <c r="T735" i="3"/>
  <c r="R735" i="3"/>
  <c r="P735" i="3"/>
  <c r="BI727" i="3"/>
  <c r="BH727" i="3"/>
  <c r="BG727" i="3"/>
  <c r="BE727" i="3"/>
  <c r="T727" i="3"/>
  <c r="R727" i="3"/>
  <c r="P727" i="3"/>
  <c r="BI723" i="3"/>
  <c r="BH723" i="3"/>
  <c r="BG723" i="3"/>
  <c r="BE723" i="3"/>
  <c r="T723" i="3"/>
  <c r="T722" i="3" s="1"/>
  <c r="R723" i="3"/>
  <c r="R722" i="3" s="1"/>
  <c r="P723" i="3"/>
  <c r="P722" i="3" s="1"/>
  <c r="BI721" i="3"/>
  <c r="BH721" i="3"/>
  <c r="BG721" i="3"/>
  <c r="BE721" i="3"/>
  <c r="T721" i="3"/>
  <c r="R721" i="3"/>
  <c r="P721" i="3"/>
  <c r="BI718" i="3"/>
  <c r="BH718" i="3"/>
  <c r="BG718" i="3"/>
  <c r="BE718" i="3"/>
  <c r="T718" i="3"/>
  <c r="R718" i="3"/>
  <c r="P718" i="3"/>
  <c r="BI715" i="3"/>
  <c r="BH715" i="3"/>
  <c r="BG715" i="3"/>
  <c r="BE715" i="3"/>
  <c r="T715" i="3"/>
  <c r="R715" i="3"/>
  <c r="P715" i="3"/>
  <c r="BI713" i="3"/>
  <c r="BH713" i="3"/>
  <c r="BG713" i="3"/>
  <c r="BE713" i="3"/>
  <c r="T713" i="3"/>
  <c r="R713" i="3"/>
  <c r="P713" i="3"/>
  <c r="BI711" i="3"/>
  <c r="BH711" i="3"/>
  <c r="BG711" i="3"/>
  <c r="BE711" i="3"/>
  <c r="T711" i="3"/>
  <c r="R711" i="3"/>
  <c r="P711" i="3"/>
  <c r="BI708" i="3"/>
  <c r="BH708" i="3"/>
  <c r="BG708" i="3"/>
  <c r="BE708" i="3"/>
  <c r="T708" i="3"/>
  <c r="R708" i="3"/>
  <c r="P708" i="3"/>
  <c r="BI704" i="3"/>
  <c r="BH704" i="3"/>
  <c r="BG704" i="3"/>
  <c r="BE704" i="3"/>
  <c r="T704" i="3"/>
  <c r="R704" i="3"/>
  <c r="P704" i="3"/>
  <c r="BI702" i="3"/>
  <c r="BH702" i="3"/>
  <c r="BG702" i="3"/>
  <c r="BE702" i="3"/>
  <c r="T702" i="3"/>
  <c r="R702" i="3"/>
  <c r="P702" i="3"/>
  <c r="BI689" i="3"/>
  <c r="BH689" i="3"/>
  <c r="BG689" i="3"/>
  <c r="BE689" i="3"/>
  <c r="T689" i="3"/>
  <c r="R689" i="3"/>
  <c r="P689" i="3"/>
  <c r="BI687" i="3"/>
  <c r="BH687" i="3"/>
  <c r="BG687" i="3"/>
  <c r="BE687" i="3"/>
  <c r="T687" i="3"/>
  <c r="R687" i="3"/>
  <c r="P687" i="3"/>
  <c r="BI673" i="3"/>
  <c r="BH673" i="3"/>
  <c r="BG673" i="3"/>
  <c r="BE673" i="3"/>
  <c r="T673" i="3"/>
  <c r="R673" i="3"/>
  <c r="P673" i="3"/>
  <c r="BI671" i="3"/>
  <c r="BH671" i="3"/>
  <c r="BG671" i="3"/>
  <c r="BE671" i="3"/>
  <c r="T671" i="3"/>
  <c r="R671" i="3"/>
  <c r="P671" i="3"/>
  <c r="BI667" i="3"/>
  <c r="BH667" i="3"/>
  <c r="BG667" i="3"/>
  <c r="BE667" i="3"/>
  <c r="T667" i="3"/>
  <c r="R667" i="3"/>
  <c r="P667" i="3"/>
  <c r="BI665" i="3"/>
  <c r="BH665" i="3"/>
  <c r="BG665" i="3"/>
  <c r="BE665" i="3"/>
  <c r="T665" i="3"/>
  <c r="R665" i="3"/>
  <c r="P665" i="3"/>
  <c r="BI656" i="3"/>
  <c r="BH656" i="3"/>
  <c r="BG656" i="3"/>
  <c r="BE656" i="3"/>
  <c r="T656" i="3"/>
  <c r="R656" i="3"/>
  <c r="P656" i="3"/>
  <c r="BI654" i="3"/>
  <c r="BH654" i="3"/>
  <c r="BG654" i="3"/>
  <c r="BE654" i="3"/>
  <c r="T654" i="3"/>
  <c r="R654" i="3"/>
  <c r="P654" i="3"/>
  <c r="BI650" i="3"/>
  <c r="BH650" i="3"/>
  <c r="BG650" i="3"/>
  <c r="BE650" i="3"/>
  <c r="T650" i="3"/>
  <c r="R650" i="3"/>
  <c r="P650" i="3"/>
  <c r="BI648" i="3"/>
  <c r="BH648" i="3"/>
  <c r="BG648" i="3"/>
  <c r="BE648" i="3"/>
  <c r="T648" i="3"/>
  <c r="R648" i="3"/>
  <c r="P648" i="3"/>
  <c r="BI646" i="3"/>
  <c r="BH646" i="3"/>
  <c r="BG646" i="3"/>
  <c r="BE646" i="3"/>
  <c r="T646" i="3"/>
  <c r="R646" i="3"/>
  <c r="P646" i="3"/>
  <c r="BI636" i="3"/>
  <c r="BH636" i="3"/>
  <c r="BG636" i="3"/>
  <c r="BE636" i="3"/>
  <c r="T636" i="3"/>
  <c r="R636" i="3"/>
  <c r="P636" i="3"/>
  <c r="BI634" i="3"/>
  <c r="BH634" i="3"/>
  <c r="BG634" i="3"/>
  <c r="BE634" i="3"/>
  <c r="T634" i="3"/>
  <c r="R634" i="3"/>
  <c r="P634" i="3"/>
  <c r="BI624" i="3"/>
  <c r="BH624" i="3"/>
  <c r="BG624" i="3"/>
  <c r="BE624" i="3"/>
  <c r="T624" i="3"/>
  <c r="R624" i="3"/>
  <c r="P624" i="3"/>
  <c r="BI622" i="3"/>
  <c r="BH622" i="3"/>
  <c r="BG622" i="3"/>
  <c r="BE622" i="3"/>
  <c r="T622" i="3"/>
  <c r="R622" i="3"/>
  <c r="P622" i="3"/>
  <c r="BI619" i="3"/>
  <c r="BH619" i="3"/>
  <c r="BG619" i="3"/>
  <c r="BE619" i="3"/>
  <c r="T619" i="3"/>
  <c r="R619" i="3"/>
  <c r="P619" i="3"/>
  <c r="BI617" i="3"/>
  <c r="BH617" i="3"/>
  <c r="BG617" i="3"/>
  <c r="BE617" i="3"/>
  <c r="T617" i="3"/>
  <c r="R617" i="3"/>
  <c r="P617" i="3"/>
  <c r="BI612" i="3"/>
  <c r="BH612" i="3"/>
  <c r="BG612" i="3"/>
  <c r="BE612" i="3"/>
  <c r="T612" i="3"/>
  <c r="R612" i="3"/>
  <c r="P612" i="3"/>
  <c r="BI610" i="3"/>
  <c r="BH610" i="3"/>
  <c r="BG610" i="3"/>
  <c r="BE610" i="3"/>
  <c r="T610" i="3"/>
  <c r="R610" i="3"/>
  <c r="P610" i="3"/>
  <c r="BI603" i="3"/>
  <c r="BH603" i="3"/>
  <c r="BG603" i="3"/>
  <c r="BE603" i="3"/>
  <c r="T603" i="3"/>
  <c r="R603" i="3"/>
  <c r="P603" i="3"/>
  <c r="BI600" i="3"/>
  <c r="BH600" i="3"/>
  <c r="BG600" i="3"/>
  <c r="BE600" i="3"/>
  <c r="T600" i="3"/>
  <c r="R600" i="3"/>
  <c r="P600" i="3"/>
  <c r="BI597" i="3"/>
  <c r="BH597" i="3"/>
  <c r="BG597" i="3"/>
  <c r="BE597" i="3"/>
  <c r="T597" i="3"/>
  <c r="R597" i="3"/>
  <c r="P597" i="3"/>
  <c r="BI593" i="3"/>
  <c r="BH593" i="3"/>
  <c r="BG593" i="3"/>
  <c r="BE593" i="3"/>
  <c r="T593" i="3"/>
  <c r="R593" i="3"/>
  <c r="P593" i="3"/>
  <c r="BI590" i="3"/>
  <c r="BH590" i="3"/>
  <c r="BG590" i="3"/>
  <c r="BE590" i="3"/>
  <c r="T590" i="3"/>
  <c r="R590" i="3"/>
  <c r="P590" i="3"/>
  <c r="BI587" i="3"/>
  <c r="BH587" i="3"/>
  <c r="BG587" i="3"/>
  <c r="BE587" i="3"/>
  <c r="T587" i="3"/>
  <c r="R587" i="3"/>
  <c r="P587" i="3"/>
  <c r="BI583" i="3"/>
  <c r="BH583" i="3"/>
  <c r="BG583" i="3"/>
  <c r="BE583" i="3"/>
  <c r="T583" i="3"/>
  <c r="R583" i="3"/>
  <c r="P583" i="3"/>
  <c r="BI580" i="3"/>
  <c r="BH580" i="3"/>
  <c r="BG580" i="3"/>
  <c r="BE580" i="3"/>
  <c r="T580" i="3"/>
  <c r="R580" i="3"/>
  <c r="P580" i="3"/>
  <c r="BI577" i="3"/>
  <c r="BH577" i="3"/>
  <c r="BG577" i="3"/>
  <c r="BE577" i="3"/>
  <c r="T577" i="3"/>
  <c r="R577" i="3"/>
  <c r="P577" i="3"/>
  <c r="BI574" i="3"/>
  <c r="BH574" i="3"/>
  <c r="BG574" i="3"/>
  <c r="BE574" i="3"/>
  <c r="T574" i="3"/>
  <c r="R574" i="3"/>
  <c r="P574" i="3"/>
  <c r="BI571" i="3"/>
  <c r="BH571" i="3"/>
  <c r="BG571" i="3"/>
  <c r="BE571" i="3"/>
  <c r="T571" i="3"/>
  <c r="R571" i="3"/>
  <c r="P571" i="3"/>
  <c r="BI567" i="3"/>
  <c r="BH567" i="3"/>
  <c r="BG567" i="3"/>
  <c r="BE567" i="3"/>
  <c r="T567" i="3"/>
  <c r="R567" i="3"/>
  <c r="P567" i="3"/>
  <c r="BI563" i="3"/>
  <c r="BH563" i="3"/>
  <c r="BG563" i="3"/>
  <c r="BE563" i="3"/>
  <c r="T563" i="3"/>
  <c r="R563" i="3"/>
  <c r="P563" i="3"/>
  <c r="BI559" i="3"/>
  <c r="BH559" i="3"/>
  <c r="BG559" i="3"/>
  <c r="BE559" i="3"/>
  <c r="T559" i="3"/>
  <c r="R559" i="3"/>
  <c r="P559" i="3"/>
  <c r="BI554" i="3"/>
  <c r="BH554" i="3"/>
  <c r="BG554" i="3"/>
  <c r="BE554" i="3"/>
  <c r="T554" i="3"/>
  <c r="R554" i="3"/>
  <c r="P554" i="3"/>
  <c r="BI551" i="3"/>
  <c r="BH551" i="3"/>
  <c r="BG551" i="3"/>
  <c r="BE551" i="3"/>
  <c r="T551" i="3"/>
  <c r="R551" i="3"/>
  <c r="P551" i="3"/>
  <c r="BI541" i="3"/>
  <c r="BH541" i="3"/>
  <c r="BG541" i="3"/>
  <c r="BE541" i="3"/>
  <c r="T541" i="3"/>
  <c r="R541" i="3"/>
  <c r="P541" i="3"/>
  <c r="BI533" i="3"/>
  <c r="BH533" i="3"/>
  <c r="BG533" i="3"/>
  <c r="BE533" i="3"/>
  <c r="T533" i="3"/>
  <c r="R533" i="3"/>
  <c r="P533" i="3"/>
  <c r="BI529" i="3"/>
  <c r="BH529" i="3"/>
  <c r="BG529" i="3"/>
  <c r="BE529" i="3"/>
  <c r="T529" i="3"/>
  <c r="R529" i="3"/>
  <c r="P529" i="3"/>
  <c r="BI514" i="3"/>
  <c r="BH514" i="3"/>
  <c r="BG514" i="3"/>
  <c r="BE514" i="3"/>
  <c r="T514" i="3"/>
  <c r="R514" i="3"/>
  <c r="P514" i="3"/>
  <c r="BI486" i="3"/>
  <c r="BH486" i="3"/>
  <c r="BG486" i="3"/>
  <c r="BE486" i="3"/>
  <c r="T486" i="3"/>
  <c r="R486" i="3"/>
  <c r="P486" i="3"/>
  <c r="BI449" i="3"/>
  <c r="BH449" i="3"/>
  <c r="BG449" i="3"/>
  <c r="BE449" i="3"/>
  <c r="T449" i="3"/>
  <c r="R449" i="3"/>
  <c r="P449" i="3"/>
  <c r="BI415" i="3"/>
  <c r="BH415" i="3"/>
  <c r="BG415" i="3"/>
  <c r="BE415" i="3"/>
  <c r="T415" i="3"/>
  <c r="R415" i="3"/>
  <c r="P415" i="3"/>
  <c r="BI412" i="3"/>
  <c r="BH412" i="3"/>
  <c r="BG412" i="3"/>
  <c r="BE412" i="3"/>
  <c r="T412" i="3"/>
  <c r="R412" i="3"/>
  <c r="P412" i="3"/>
  <c r="BI409" i="3"/>
  <c r="BH409" i="3"/>
  <c r="BG409" i="3"/>
  <c r="BE409" i="3"/>
  <c r="T409" i="3"/>
  <c r="R409" i="3"/>
  <c r="P409" i="3"/>
  <c r="BI405" i="3"/>
  <c r="BH405" i="3"/>
  <c r="BG405" i="3"/>
  <c r="BE405" i="3"/>
  <c r="T405" i="3"/>
  <c r="R405" i="3"/>
  <c r="P405" i="3"/>
  <c r="BI401" i="3"/>
  <c r="BH401" i="3"/>
  <c r="BG401" i="3"/>
  <c r="BE401" i="3"/>
  <c r="T401" i="3"/>
  <c r="R401" i="3"/>
  <c r="P401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84" i="3"/>
  <c r="BH384" i="3"/>
  <c r="BG384" i="3"/>
  <c r="BE384" i="3"/>
  <c r="T384" i="3"/>
  <c r="R384" i="3"/>
  <c r="P384" i="3"/>
  <c r="BI378" i="3"/>
  <c r="BH378" i="3"/>
  <c r="BG378" i="3"/>
  <c r="BE378" i="3"/>
  <c r="T378" i="3"/>
  <c r="R378" i="3"/>
  <c r="P378" i="3"/>
  <c r="BI372" i="3"/>
  <c r="BH372" i="3"/>
  <c r="BG372" i="3"/>
  <c r="BE372" i="3"/>
  <c r="T372" i="3"/>
  <c r="R372" i="3"/>
  <c r="P372" i="3"/>
  <c r="BI361" i="3"/>
  <c r="BH361" i="3"/>
  <c r="BG361" i="3"/>
  <c r="BE361" i="3"/>
  <c r="T361" i="3"/>
  <c r="R361" i="3"/>
  <c r="P361" i="3"/>
  <c r="BI350" i="3"/>
  <c r="BH350" i="3"/>
  <c r="BG350" i="3"/>
  <c r="BE350" i="3"/>
  <c r="T350" i="3"/>
  <c r="R350" i="3"/>
  <c r="P350" i="3"/>
  <c r="BI344" i="3"/>
  <c r="BH344" i="3"/>
  <c r="BG344" i="3"/>
  <c r="BE344" i="3"/>
  <c r="T344" i="3"/>
  <c r="R344" i="3"/>
  <c r="P344" i="3"/>
  <c r="BI338" i="3"/>
  <c r="BH338" i="3"/>
  <c r="BG338" i="3"/>
  <c r="BE338" i="3"/>
  <c r="T338" i="3"/>
  <c r="R338" i="3"/>
  <c r="P338" i="3"/>
  <c r="BI333" i="3"/>
  <c r="BH333" i="3"/>
  <c r="BG333" i="3"/>
  <c r="BE333" i="3"/>
  <c r="T333" i="3"/>
  <c r="R333" i="3"/>
  <c r="P333" i="3"/>
  <c r="BI328" i="3"/>
  <c r="BH328" i="3"/>
  <c r="BG328" i="3"/>
  <c r="BE328" i="3"/>
  <c r="T328" i="3"/>
  <c r="R328" i="3"/>
  <c r="P328" i="3"/>
  <c r="BI324" i="3"/>
  <c r="BH324" i="3"/>
  <c r="BG324" i="3"/>
  <c r="BE324" i="3"/>
  <c r="T324" i="3"/>
  <c r="R324" i="3"/>
  <c r="P324" i="3"/>
  <c r="BI321" i="3"/>
  <c r="BH321" i="3"/>
  <c r="BG321" i="3"/>
  <c r="BE321" i="3"/>
  <c r="T321" i="3"/>
  <c r="R321" i="3"/>
  <c r="P321" i="3"/>
  <c r="BI317" i="3"/>
  <c r="BH317" i="3"/>
  <c r="BG317" i="3"/>
  <c r="BE317" i="3"/>
  <c r="T317" i="3"/>
  <c r="R317" i="3"/>
  <c r="P317" i="3"/>
  <c r="BI303" i="3"/>
  <c r="BH303" i="3"/>
  <c r="BG303" i="3"/>
  <c r="BE303" i="3"/>
  <c r="T303" i="3"/>
  <c r="R303" i="3"/>
  <c r="P303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R297" i="3"/>
  <c r="P297" i="3"/>
  <c r="BI285" i="3"/>
  <c r="BH285" i="3"/>
  <c r="BG285" i="3"/>
  <c r="BE285" i="3"/>
  <c r="T285" i="3"/>
  <c r="R285" i="3"/>
  <c r="P285" i="3"/>
  <c r="BI281" i="3"/>
  <c r="BH281" i="3"/>
  <c r="BG281" i="3"/>
  <c r="BE281" i="3"/>
  <c r="T281" i="3"/>
  <c r="R281" i="3"/>
  <c r="P281" i="3"/>
  <c r="BI277" i="3"/>
  <c r="BH277" i="3"/>
  <c r="BG277" i="3"/>
  <c r="BE277" i="3"/>
  <c r="T277" i="3"/>
  <c r="R277" i="3"/>
  <c r="P277" i="3"/>
  <c r="BI273" i="3"/>
  <c r="BH273" i="3"/>
  <c r="BG273" i="3"/>
  <c r="BE273" i="3"/>
  <c r="T273" i="3"/>
  <c r="R273" i="3"/>
  <c r="P273" i="3"/>
  <c r="BI269" i="3"/>
  <c r="BH269" i="3"/>
  <c r="BG269" i="3"/>
  <c r="BE269" i="3"/>
  <c r="T269" i="3"/>
  <c r="R269" i="3"/>
  <c r="P269" i="3"/>
  <c r="BI262" i="3"/>
  <c r="BH262" i="3"/>
  <c r="BG262" i="3"/>
  <c r="BE262" i="3"/>
  <c r="T262" i="3"/>
  <c r="R262" i="3"/>
  <c r="P262" i="3"/>
  <c r="BI259" i="3"/>
  <c r="BH259" i="3"/>
  <c r="BG259" i="3"/>
  <c r="BE259" i="3"/>
  <c r="T259" i="3"/>
  <c r="R259" i="3"/>
  <c r="P259" i="3"/>
  <c r="BI245" i="3"/>
  <c r="BH245" i="3"/>
  <c r="BG245" i="3"/>
  <c r="BE245" i="3"/>
  <c r="T245" i="3"/>
  <c r="R245" i="3"/>
  <c r="P245" i="3"/>
  <c r="BI241" i="3"/>
  <c r="BH241" i="3"/>
  <c r="BG241" i="3"/>
  <c r="BE241" i="3"/>
  <c r="T241" i="3"/>
  <c r="R241" i="3"/>
  <c r="P241" i="3"/>
  <c r="BI236" i="3"/>
  <c r="BH236" i="3"/>
  <c r="BG236" i="3"/>
  <c r="BE236" i="3"/>
  <c r="T236" i="3"/>
  <c r="R236" i="3"/>
  <c r="P236" i="3"/>
  <c r="BI233" i="3"/>
  <c r="BH233" i="3"/>
  <c r="BG233" i="3"/>
  <c r="BE233" i="3"/>
  <c r="T233" i="3"/>
  <c r="R233" i="3"/>
  <c r="P233" i="3"/>
  <c r="BI231" i="3"/>
  <c r="BH231" i="3"/>
  <c r="BG231" i="3"/>
  <c r="BE231" i="3"/>
  <c r="T231" i="3"/>
  <c r="R231" i="3"/>
  <c r="P231" i="3"/>
  <c r="BI228" i="3"/>
  <c r="BH228" i="3"/>
  <c r="BG228" i="3"/>
  <c r="BE228" i="3"/>
  <c r="T228" i="3"/>
  <c r="R228" i="3"/>
  <c r="P228" i="3"/>
  <c r="BI225" i="3"/>
  <c r="BH225" i="3"/>
  <c r="BG225" i="3"/>
  <c r="BE225" i="3"/>
  <c r="T225" i="3"/>
  <c r="R225" i="3"/>
  <c r="P225" i="3"/>
  <c r="BI221" i="3"/>
  <c r="BH221" i="3"/>
  <c r="BG221" i="3"/>
  <c r="BE221" i="3"/>
  <c r="T221" i="3"/>
  <c r="R221" i="3"/>
  <c r="P221" i="3"/>
  <c r="BI204" i="3"/>
  <c r="BH204" i="3"/>
  <c r="BG204" i="3"/>
  <c r="BE204" i="3"/>
  <c r="T204" i="3"/>
  <c r="R204" i="3"/>
  <c r="P204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R195" i="3"/>
  <c r="P195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3" i="3"/>
  <c r="BH183" i="3"/>
  <c r="BG183" i="3"/>
  <c r="BE183" i="3"/>
  <c r="T183" i="3"/>
  <c r="R183" i="3"/>
  <c r="P183" i="3"/>
  <c r="BI180" i="3"/>
  <c r="BH180" i="3"/>
  <c r="BG180" i="3"/>
  <c r="BE180" i="3"/>
  <c r="T180" i="3"/>
  <c r="R180" i="3"/>
  <c r="P180" i="3"/>
  <c r="BI160" i="3"/>
  <c r="BH160" i="3"/>
  <c r="BG160" i="3"/>
  <c r="BE160" i="3"/>
  <c r="T160" i="3"/>
  <c r="R160" i="3"/>
  <c r="P160" i="3"/>
  <c r="BI156" i="3"/>
  <c r="BH156" i="3"/>
  <c r="BG156" i="3"/>
  <c r="BE156" i="3"/>
  <c r="T156" i="3"/>
  <c r="R156" i="3"/>
  <c r="P156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J143" i="3"/>
  <c r="J142" i="3"/>
  <c r="F142" i="3"/>
  <c r="F140" i="3"/>
  <c r="E138" i="3"/>
  <c r="J94" i="3"/>
  <c r="J93" i="3"/>
  <c r="F93" i="3"/>
  <c r="F91" i="3"/>
  <c r="E89" i="3"/>
  <c r="J20" i="3"/>
  <c r="E20" i="3"/>
  <c r="F143" i="3" s="1"/>
  <c r="J19" i="3"/>
  <c r="J140" i="3"/>
  <c r="E7" i="3"/>
  <c r="E134" i="3" s="1"/>
  <c r="J39" i="2"/>
  <c r="J38" i="2"/>
  <c r="AY96" i="1"/>
  <c r="J37" i="2"/>
  <c r="AX96" i="1" s="1"/>
  <c r="BI494" i="2"/>
  <c r="BH494" i="2"/>
  <c r="BG494" i="2"/>
  <c r="BE494" i="2"/>
  <c r="T494" i="2"/>
  <c r="R494" i="2"/>
  <c r="P494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3" i="2"/>
  <c r="BH483" i="2"/>
  <c r="BG483" i="2"/>
  <c r="BE483" i="2"/>
  <c r="T483" i="2"/>
  <c r="R483" i="2"/>
  <c r="P483" i="2"/>
  <c r="BI479" i="2"/>
  <c r="BH479" i="2"/>
  <c r="BG479" i="2"/>
  <c r="BE479" i="2"/>
  <c r="T479" i="2"/>
  <c r="R479" i="2"/>
  <c r="P479" i="2"/>
  <c r="BI473" i="2"/>
  <c r="BH473" i="2"/>
  <c r="BG473" i="2"/>
  <c r="BE473" i="2"/>
  <c r="T473" i="2"/>
  <c r="R473" i="2"/>
  <c r="P473" i="2"/>
  <c r="BI469" i="2"/>
  <c r="BH469" i="2"/>
  <c r="BG469" i="2"/>
  <c r="BE469" i="2"/>
  <c r="T469" i="2"/>
  <c r="R469" i="2"/>
  <c r="P469" i="2"/>
  <c r="BI462" i="2"/>
  <c r="BH462" i="2"/>
  <c r="BG462" i="2"/>
  <c r="BE462" i="2"/>
  <c r="T462" i="2"/>
  <c r="R462" i="2"/>
  <c r="P462" i="2"/>
  <c r="BI457" i="2"/>
  <c r="BH457" i="2"/>
  <c r="BG457" i="2"/>
  <c r="BE457" i="2"/>
  <c r="T457" i="2"/>
  <c r="R457" i="2"/>
  <c r="P457" i="2"/>
  <c r="BI453" i="2"/>
  <c r="BH453" i="2"/>
  <c r="BG453" i="2"/>
  <c r="BE453" i="2"/>
  <c r="T453" i="2"/>
  <c r="R453" i="2"/>
  <c r="P453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34" i="2"/>
  <c r="BH434" i="2"/>
  <c r="BG434" i="2"/>
  <c r="BE434" i="2"/>
  <c r="T434" i="2"/>
  <c r="R434" i="2"/>
  <c r="P434" i="2"/>
  <c r="BI427" i="2"/>
  <c r="BH427" i="2"/>
  <c r="BG427" i="2"/>
  <c r="BE427" i="2"/>
  <c r="T427" i="2"/>
  <c r="T426" i="2"/>
  <c r="R427" i="2"/>
  <c r="R426" i="2"/>
  <c r="P427" i="2"/>
  <c r="P426" i="2"/>
  <c r="BI423" i="2"/>
  <c r="BH423" i="2"/>
  <c r="BG423" i="2"/>
  <c r="BE423" i="2"/>
  <c r="T423" i="2"/>
  <c r="R423" i="2"/>
  <c r="P423" i="2"/>
  <c r="BI417" i="2"/>
  <c r="BH417" i="2"/>
  <c r="BG417" i="2"/>
  <c r="BE417" i="2"/>
  <c r="T417" i="2"/>
  <c r="R417" i="2"/>
  <c r="P417" i="2"/>
  <c r="BI412" i="2"/>
  <c r="BH412" i="2"/>
  <c r="BG412" i="2"/>
  <c r="BE412" i="2"/>
  <c r="T412" i="2"/>
  <c r="T411" i="2" s="1"/>
  <c r="R412" i="2"/>
  <c r="R411" i="2" s="1"/>
  <c r="P412" i="2"/>
  <c r="P411" i="2" s="1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9" i="2"/>
  <c r="BH399" i="2"/>
  <c r="BG399" i="2"/>
  <c r="BE399" i="2"/>
  <c r="T399" i="2"/>
  <c r="T398" i="2" s="1"/>
  <c r="R399" i="2"/>
  <c r="R398" i="2" s="1"/>
  <c r="P399" i="2"/>
  <c r="P398" i="2" s="1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89" i="2"/>
  <c r="BH389" i="2"/>
  <c r="BG389" i="2"/>
  <c r="BE389" i="2"/>
  <c r="T389" i="2"/>
  <c r="R389" i="2"/>
  <c r="P389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5" i="2"/>
  <c r="BH365" i="2"/>
  <c r="BG365" i="2"/>
  <c r="BE365" i="2"/>
  <c r="T365" i="2"/>
  <c r="R365" i="2"/>
  <c r="P365" i="2"/>
  <c r="BI359" i="2"/>
  <c r="BH359" i="2"/>
  <c r="BG359" i="2"/>
  <c r="BE359" i="2"/>
  <c r="T359" i="2"/>
  <c r="R359" i="2"/>
  <c r="P359" i="2"/>
  <c r="BI353" i="2"/>
  <c r="BH353" i="2"/>
  <c r="BG353" i="2"/>
  <c r="BE353" i="2"/>
  <c r="T353" i="2"/>
  <c r="R353" i="2"/>
  <c r="P353" i="2"/>
  <c r="BI348" i="2"/>
  <c r="BH348" i="2"/>
  <c r="BG348" i="2"/>
  <c r="BE348" i="2"/>
  <c r="T348" i="2"/>
  <c r="R348" i="2"/>
  <c r="P348" i="2"/>
  <c r="BI343" i="2"/>
  <c r="BH343" i="2"/>
  <c r="BG343" i="2"/>
  <c r="BE343" i="2"/>
  <c r="T343" i="2"/>
  <c r="R343" i="2"/>
  <c r="P343" i="2"/>
  <c r="BI323" i="2"/>
  <c r="BH323" i="2"/>
  <c r="BG323" i="2"/>
  <c r="BE323" i="2"/>
  <c r="T323" i="2"/>
  <c r="R323" i="2"/>
  <c r="P323" i="2"/>
  <c r="BI303" i="2"/>
  <c r="BH303" i="2"/>
  <c r="BG303" i="2"/>
  <c r="BE303" i="2"/>
  <c r="T303" i="2"/>
  <c r="R303" i="2"/>
  <c r="P303" i="2"/>
  <c r="BI291" i="2"/>
  <c r="BH291" i="2"/>
  <c r="BG291" i="2"/>
  <c r="BE291" i="2"/>
  <c r="T291" i="2"/>
  <c r="R291" i="2"/>
  <c r="P291" i="2"/>
  <c r="BI286" i="2"/>
  <c r="BH286" i="2"/>
  <c r="BG286" i="2"/>
  <c r="BE286" i="2"/>
  <c r="T286" i="2"/>
  <c r="R286" i="2"/>
  <c r="P286" i="2"/>
  <c r="BI278" i="2"/>
  <c r="BH278" i="2"/>
  <c r="BG278" i="2"/>
  <c r="BE278" i="2"/>
  <c r="T278" i="2"/>
  <c r="R278" i="2"/>
  <c r="P278" i="2"/>
  <c r="BI274" i="2"/>
  <c r="BH274" i="2"/>
  <c r="BG274" i="2"/>
  <c r="BE274" i="2"/>
  <c r="T274" i="2"/>
  <c r="R274" i="2"/>
  <c r="P274" i="2"/>
  <c r="BI270" i="2"/>
  <c r="BH270" i="2"/>
  <c r="BG270" i="2"/>
  <c r="BE270" i="2"/>
  <c r="T270" i="2"/>
  <c r="R270" i="2"/>
  <c r="P270" i="2"/>
  <c r="BI258" i="2"/>
  <c r="BH258" i="2"/>
  <c r="BG258" i="2"/>
  <c r="BE258" i="2"/>
  <c r="T258" i="2"/>
  <c r="R258" i="2"/>
  <c r="P258" i="2"/>
  <c r="BI251" i="2"/>
  <c r="BH251" i="2"/>
  <c r="BG251" i="2"/>
  <c r="BE251" i="2"/>
  <c r="T251" i="2"/>
  <c r="R251" i="2"/>
  <c r="P251" i="2"/>
  <c r="BI246" i="2"/>
  <c r="BH246" i="2"/>
  <c r="BG246" i="2"/>
  <c r="BE246" i="2"/>
  <c r="T246" i="2"/>
  <c r="R246" i="2"/>
  <c r="P246" i="2"/>
  <c r="BI241" i="2"/>
  <c r="BH241" i="2"/>
  <c r="BG241" i="2"/>
  <c r="BE241" i="2"/>
  <c r="T241" i="2"/>
  <c r="R241" i="2"/>
  <c r="P241" i="2"/>
  <c r="BI231" i="2"/>
  <c r="BH231" i="2"/>
  <c r="BG231" i="2"/>
  <c r="BE231" i="2"/>
  <c r="T231" i="2"/>
  <c r="R231" i="2"/>
  <c r="P231" i="2"/>
  <c r="BI224" i="2"/>
  <c r="BH224" i="2"/>
  <c r="BG224" i="2"/>
  <c r="BE224" i="2"/>
  <c r="T224" i="2"/>
  <c r="R224" i="2"/>
  <c r="P224" i="2"/>
  <c r="BI221" i="2"/>
  <c r="BH221" i="2"/>
  <c r="BG221" i="2"/>
  <c r="BE221" i="2"/>
  <c r="T221" i="2"/>
  <c r="R221" i="2"/>
  <c r="P221" i="2"/>
  <c r="BI203" i="2"/>
  <c r="BH203" i="2"/>
  <c r="BG203" i="2"/>
  <c r="BE203" i="2"/>
  <c r="T203" i="2"/>
  <c r="R203" i="2"/>
  <c r="P203" i="2"/>
  <c r="BI197" i="2"/>
  <c r="BH197" i="2"/>
  <c r="BG197" i="2"/>
  <c r="BE197" i="2"/>
  <c r="T197" i="2"/>
  <c r="R197" i="2"/>
  <c r="P197" i="2"/>
  <c r="BI176" i="2"/>
  <c r="BH176" i="2"/>
  <c r="BG176" i="2"/>
  <c r="BE176" i="2"/>
  <c r="T176" i="2"/>
  <c r="R176" i="2"/>
  <c r="P176" i="2"/>
  <c r="BI156" i="2"/>
  <c r="BH156" i="2"/>
  <c r="BG156" i="2"/>
  <c r="BE156" i="2"/>
  <c r="T156" i="2"/>
  <c r="T155" i="2" s="1"/>
  <c r="R156" i="2"/>
  <c r="P156" i="2"/>
  <c r="P155" i="2" s="1"/>
  <c r="BI150" i="2"/>
  <c r="BH150" i="2"/>
  <c r="BG150" i="2"/>
  <c r="BE150" i="2"/>
  <c r="T150" i="2"/>
  <c r="R150" i="2"/>
  <c r="P150" i="2"/>
  <c r="BI144" i="2"/>
  <c r="BH144" i="2"/>
  <c r="BG144" i="2"/>
  <c r="BE144" i="2"/>
  <c r="T144" i="2"/>
  <c r="T143" i="2" s="1"/>
  <c r="R144" i="2"/>
  <c r="R143" i="2" s="1"/>
  <c r="P144" i="2"/>
  <c r="P143" i="2" s="1"/>
  <c r="BI142" i="2"/>
  <c r="BH142" i="2"/>
  <c r="BG142" i="2"/>
  <c r="BE142" i="2"/>
  <c r="T142" i="2"/>
  <c r="R142" i="2"/>
  <c r="P142" i="2"/>
  <c r="J137" i="2"/>
  <c r="J136" i="2"/>
  <c r="F136" i="2"/>
  <c r="F134" i="2"/>
  <c r="E132" i="2"/>
  <c r="J94" i="2"/>
  <c r="J93" i="2"/>
  <c r="F93" i="2"/>
  <c r="F91" i="2"/>
  <c r="E89" i="2"/>
  <c r="J20" i="2"/>
  <c r="E20" i="2"/>
  <c r="F137" i="2" s="1"/>
  <c r="J19" i="2"/>
  <c r="J14" i="2"/>
  <c r="E7" i="2"/>
  <c r="E128" i="2"/>
  <c r="L90" i="1"/>
  <c r="AM90" i="1"/>
  <c r="AM89" i="1"/>
  <c r="L89" i="1"/>
  <c r="AM87" i="1"/>
  <c r="L87" i="1"/>
  <c r="L85" i="1"/>
  <c r="L84" i="1"/>
  <c r="BK211" i="12"/>
  <c r="J196" i="12"/>
  <c r="J190" i="12"/>
  <c r="J187" i="12"/>
  <c r="J183" i="12"/>
  <c r="BK178" i="12"/>
  <c r="J172" i="12"/>
  <c r="J169" i="12"/>
  <c r="BK166" i="12"/>
  <c r="J162" i="12"/>
  <c r="J156" i="12"/>
  <c r="J153" i="12"/>
  <c r="J150" i="12"/>
  <c r="BK147" i="12"/>
  <c r="BK131" i="12"/>
  <c r="BK136" i="11"/>
  <c r="J134" i="11"/>
  <c r="BK132" i="11"/>
  <c r="BK130" i="11"/>
  <c r="BK127" i="11"/>
  <c r="BK126" i="11"/>
  <c r="J125" i="11"/>
  <c r="BK120" i="11"/>
  <c r="BK273" i="10"/>
  <c r="BK272" i="10"/>
  <c r="BK270" i="10"/>
  <c r="BK269" i="10"/>
  <c r="J268" i="10"/>
  <c r="J267" i="10"/>
  <c r="BK266" i="10"/>
  <c r="J261" i="10"/>
  <c r="BK260" i="10"/>
  <c r="J258" i="10"/>
  <c r="J257" i="10"/>
  <c r="BK256" i="10"/>
  <c r="J252" i="10"/>
  <c r="BK251" i="10"/>
  <c r="J250" i="10"/>
  <c r="J248" i="10"/>
  <c r="BK246" i="10"/>
  <c r="J245" i="10"/>
  <c r="BK243" i="10"/>
  <c r="J242" i="10"/>
  <c r="BK240" i="10"/>
  <c r="J238" i="10"/>
  <c r="J235" i="10"/>
  <c r="J230" i="10"/>
  <c r="BK226" i="10"/>
  <c r="BK224" i="10"/>
  <c r="BK223" i="10"/>
  <c r="J216" i="10"/>
  <c r="BK212" i="10"/>
  <c r="BK209" i="10"/>
  <c r="BK208" i="10"/>
  <c r="BK207" i="10"/>
  <c r="BK205" i="10"/>
  <c r="BK204" i="10"/>
  <c r="J201" i="10"/>
  <c r="BK194" i="10"/>
  <c r="J193" i="10"/>
  <c r="BK192" i="10"/>
  <c r="BK187" i="10"/>
  <c r="BK185" i="10"/>
  <c r="BK182" i="10"/>
  <c r="BK173" i="10"/>
  <c r="BK162" i="10"/>
  <c r="BK160" i="10"/>
  <c r="BK143" i="10"/>
  <c r="J140" i="10"/>
  <c r="BK136" i="10"/>
  <c r="J134" i="10"/>
  <c r="J170" i="9"/>
  <c r="BK168" i="9"/>
  <c r="J166" i="9"/>
  <c r="J165" i="9"/>
  <c r="J160" i="9"/>
  <c r="BK159" i="9"/>
  <c r="J158" i="9"/>
  <c r="BK155" i="9"/>
  <c r="J154" i="9"/>
  <c r="J151" i="9"/>
  <c r="BK150" i="9"/>
  <c r="BK147" i="9"/>
  <c r="BK144" i="9"/>
  <c r="BK137" i="9"/>
  <c r="J136" i="9"/>
  <c r="J128" i="9"/>
  <c r="BK126" i="9"/>
  <c r="BK258" i="8"/>
  <c r="BK254" i="8"/>
  <c r="J253" i="8"/>
  <c r="BK241" i="8"/>
  <c r="J240" i="8"/>
  <c r="J237" i="8"/>
  <c r="J231" i="8"/>
  <c r="J227" i="8"/>
  <c r="J224" i="8"/>
  <c r="BK222" i="8"/>
  <c r="J216" i="8"/>
  <c r="J215" i="8"/>
  <c r="BK213" i="8"/>
  <c r="BK210" i="8"/>
  <c r="J209" i="8"/>
  <c r="J204" i="8"/>
  <c r="J202" i="8"/>
  <c r="J200" i="8"/>
  <c r="J196" i="8"/>
  <c r="BK193" i="8"/>
  <c r="J191" i="8"/>
  <c r="BK190" i="8"/>
  <c r="BK189" i="8"/>
  <c r="J188" i="8"/>
  <c r="BK185" i="8"/>
  <c r="J182" i="8"/>
  <c r="J181" i="8"/>
  <c r="J178" i="8"/>
  <c r="J177" i="8"/>
  <c r="J176" i="8"/>
  <c r="BK174" i="8"/>
  <c r="J173" i="8"/>
  <c r="J172" i="8"/>
  <c r="BK171" i="8"/>
  <c r="BK170" i="8"/>
  <c r="J169" i="8"/>
  <c r="J168" i="8"/>
  <c r="BK167" i="8"/>
  <c r="J166" i="8"/>
  <c r="BK165" i="8"/>
  <c r="BK161" i="8"/>
  <c r="BK158" i="8"/>
  <c r="J157" i="8"/>
  <c r="BK152" i="8"/>
  <c r="J151" i="8"/>
  <c r="J149" i="8"/>
  <c r="BK145" i="8"/>
  <c r="BK133" i="8"/>
  <c r="BK131" i="8"/>
  <c r="BK129" i="8"/>
  <c r="BK127" i="8"/>
  <c r="BK358" i="7"/>
  <c r="J352" i="7"/>
  <c r="BK350" i="7"/>
  <c r="BK347" i="7"/>
  <c r="J344" i="7"/>
  <c r="J341" i="7"/>
  <c r="J333" i="7"/>
  <c r="J330" i="7"/>
  <c r="BK327" i="7"/>
  <c r="J324" i="7"/>
  <c r="BK321" i="7"/>
  <c r="J318" i="7"/>
  <c r="J308" i="7"/>
  <c r="J305" i="7"/>
  <c r="BK299" i="7"/>
  <c r="BK287" i="7"/>
  <c r="BK276" i="7"/>
  <c r="J270" i="7"/>
  <c r="BK267" i="7"/>
  <c r="J264" i="7"/>
  <c r="J261" i="7"/>
  <c r="J258" i="7"/>
  <c r="BK246" i="7"/>
  <c r="BK240" i="7"/>
  <c r="J237" i="7"/>
  <c r="J210" i="7"/>
  <c r="J201" i="7"/>
  <c r="J195" i="7"/>
  <c r="J192" i="7"/>
  <c r="J174" i="7"/>
  <c r="BK167" i="7"/>
  <c r="J164" i="7"/>
  <c r="BK160" i="7"/>
  <c r="J157" i="7"/>
  <c r="J154" i="7"/>
  <c r="BK151" i="7"/>
  <c r="J148" i="7"/>
  <c r="J136" i="7"/>
  <c r="J133" i="7"/>
  <c r="BK175" i="6"/>
  <c r="J174" i="6"/>
  <c r="BK169" i="6"/>
  <c r="J167" i="6"/>
  <c r="J163" i="6"/>
  <c r="J161" i="6"/>
  <c r="J153" i="6"/>
  <c r="BK150" i="6"/>
  <c r="J147" i="6"/>
  <c r="J145" i="6"/>
  <c r="BK141" i="6"/>
  <c r="BK140" i="6"/>
  <c r="BK131" i="6"/>
  <c r="BK303" i="5"/>
  <c r="J303" i="5"/>
  <c r="BK302" i="5"/>
  <c r="J302" i="5"/>
  <c r="J301" i="5"/>
  <c r="J300" i="5"/>
  <c r="J299" i="5"/>
  <c r="J298" i="5"/>
  <c r="J296" i="5"/>
  <c r="BK295" i="5"/>
  <c r="J293" i="5"/>
  <c r="BK290" i="5"/>
  <c r="J287" i="5"/>
  <c r="J286" i="5"/>
  <c r="BK285" i="5"/>
  <c r="BK284" i="5"/>
  <c r="J282" i="5"/>
  <c r="BK279" i="5"/>
  <c r="J277" i="5"/>
  <c r="J273" i="5"/>
  <c r="BK272" i="5"/>
  <c r="J270" i="5"/>
  <c r="J266" i="5"/>
  <c r="J264" i="5"/>
  <c r="J263" i="5"/>
  <c r="BK262" i="5"/>
  <c r="BK261" i="5"/>
  <c r="J260" i="5"/>
  <c r="J259" i="5"/>
  <c r="J258" i="5"/>
  <c r="BK256" i="5"/>
  <c r="J254" i="5"/>
  <c r="J253" i="5"/>
  <c r="J251" i="5"/>
  <c r="BK249" i="5"/>
  <c r="BK248" i="5"/>
  <c r="J247" i="5"/>
  <c r="BK245" i="5"/>
  <c r="J244" i="5"/>
  <c r="J243" i="5"/>
  <c r="BK238" i="5"/>
  <c r="BK237" i="5"/>
  <c r="J235" i="5"/>
  <c r="BK233" i="5"/>
  <c r="J232" i="5"/>
  <c r="J231" i="5"/>
  <c r="J230" i="5"/>
  <c r="BK227" i="5"/>
  <c r="J225" i="5"/>
  <c r="J216" i="5"/>
  <c r="BK212" i="5"/>
  <c r="J210" i="5"/>
  <c r="BK209" i="5"/>
  <c r="BK208" i="5"/>
  <c r="BK205" i="5"/>
  <c r="BK203" i="5"/>
  <c r="J199" i="5"/>
  <c r="J194" i="5"/>
  <c r="J187" i="5"/>
  <c r="J184" i="5"/>
  <c r="J183" i="5"/>
  <c r="J180" i="5"/>
  <c r="BK178" i="5"/>
  <c r="J176" i="5"/>
  <c r="J175" i="5"/>
  <c r="J174" i="5"/>
  <c r="BK173" i="5"/>
  <c r="J172" i="5"/>
  <c r="BK168" i="5"/>
  <c r="BK166" i="5"/>
  <c r="BK165" i="5"/>
  <c r="J164" i="5"/>
  <c r="J161" i="5"/>
  <c r="J158" i="5"/>
  <c r="BK155" i="5"/>
  <c r="J154" i="5"/>
  <c r="BK153" i="5"/>
  <c r="J152" i="5"/>
  <c r="J148" i="5"/>
  <c r="J145" i="5"/>
  <c r="BK139" i="5"/>
  <c r="J138" i="5"/>
  <c r="BK243" i="4"/>
  <c r="J236" i="4"/>
  <c r="J229" i="4"/>
  <c r="J226" i="4"/>
  <c r="BK221" i="4"/>
  <c r="J218" i="4"/>
  <c r="BK209" i="4"/>
  <c r="BK203" i="4"/>
  <c r="BK200" i="4"/>
  <c r="J194" i="4"/>
  <c r="BK191" i="4"/>
  <c r="BK185" i="4"/>
  <c r="J176" i="4"/>
  <c r="J167" i="4"/>
  <c r="BK166" i="4"/>
  <c r="BK165" i="4"/>
  <c r="BK162" i="4"/>
  <c r="J157" i="4"/>
  <c r="BK155" i="4"/>
  <c r="BK150" i="4"/>
  <c r="BK148" i="4"/>
  <c r="J143" i="4"/>
  <c r="J138" i="4"/>
  <c r="BK133" i="4"/>
  <c r="J128" i="4"/>
  <c r="BK1012" i="3"/>
  <c r="BK1009" i="3"/>
  <c r="BK1008" i="3"/>
  <c r="J1004" i="3"/>
  <c r="J1002" i="3"/>
  <c r="J994" i="3"/>
  <c r="BK985" i="3"/>
  <c r="BK978" i="3"/>
  <c r="J975" i="3"/>
  <c r="BK972" i="3"/>
  <c r="BK918" i="3"/>
  <c r="BK903" i="3"/>
  <c r="J897" i="3"/>
  <c r="BK885" i="3"/>
  <c r="BK871" i="3"/>
  <c r="J862" i="3"/>
  <c r="BK853" i="3"/>
  <c r="BK838" i="3"/>
  <c r="BK832" i="3"/>
  <c r="BK804" i="3"/>
  <c r="J799" i="3"/>
  <c r="J778" i="3"/>
  <c r="J769" i="3"/>
  <c r="J727" i="3"/>
  <c r="J723" i="3"/>
  <c r="BK715" i="3"/>
  <c r="BK711" i="3"/>
  <c r="J708" i="3"/>
  <c r="J702" i="3"/>
  <c r="BK687" i="3"/>
  <c r="J671" i="3"/>
  <c r="J656" i="3"/>
  <c r="J654" i="3"/>
  <c r="BK650" i="3"/>
  <c r="J619" i="3"/>
  <c r="J617" i="3"/>
  <c r="BK612" i="3"/>
  <c r="BK610" i="3"/>
  <c r="J597" i="3"/>
  <c r="J590" i="3"/>
  <c r="BK587" i="3"/>
  <c r="J583" i="3"/>
  <c r="BK554" i="3"/>
  <c r="J551" i="3"/>
  <c r="BK533" i="3"/>
  <c r="BK529" i="3"/>
  <c r="J486" i="3"/>
  <c r="BK415" i="3"/>
  <c r="J401" i="3"/>
  <c r="J384" i="3"/>
  <c r="BK361" i="3"/>
  <c r="J361" i="3"/>
  <c r="BK350" i="3"/>
  <c r="BK344" i="3"/>
  <c r="BK324" i="3"/>
  <c r="J321" i="3"/>
  <c r="BK317" i="3"/>
  <c r="BK277" i="3"/>
  <c r="J259" i="3"/>
  <c r="J245" i="3"/>
  <c r="BK241" i="3"/>
  <c r="J236" i="3"/>
  <c r="BK228" i="3"/>
  <c r="BK204" i="3"/>
  <c r="J198" i="3"/>
  <c r="BK195" i="3"/>
  <c r="BK192" i="3"/>
  <c r="BK186" i="3"/>
  <c r="BK180" i="3"/>
  <c r="J150" i="3"/>
  <c r="BK483" i="2"/>
  <c r="BK462" i="2"/>
  <c r="BK457" i="2"/>
  <c r="BK446" i="2"/>
  <c r="BK443" i="2"/>
  <c r="BK434" i="2"/>
  <c r="BK402" i="2"/>
  <c r="BK380" i="2"/>
  <c r="BK377" i="2"/>
  <c r="BK373" i="2"/>
  <c r="J371" i="2"/>
  <c r="BK359" i="2"/>
  <c r="BK348" i="2"/>
  <c r="BK343" i="2"/>
  <c r="J323" i="2"/>
  <c r="J291" i="2"/>
  <c r="J286" i="2"/>
  <c r="BK270" i="2"/>
  <c r="BK251" i="2"/>
  <c r="J246" i="2"/>
  <c r="BK231" i="2"/>
  <c r="J224" i="2"/>
  <c r="J197" i="2"/>
  <c r="J176" i="2"/>
  <c r="BK150" i="2"/>
  <c r="BK144" i="2"/>
  <c r="AS95" i="1"/>
  <c r="BK217" i="12"/>
  <c r="J215" i="12"/>
  <c r="J211" i="12"/>
  <c r="J208" i="12"/>
  <c r="J203" i="12"/>
  <c r="J199" i="12"/>
  <c r="BK196" i="12"/>
  <c r="J193" i="12"/>
  <c r="BK187" i="12"/>
  <c r="BK172" i="12"/>
  <c r="BK153" i="12"/>
  <c r="J144" i="12"/>
  <c r="BK141" i="12"/>
  <c r="J138" i="12"/>
  <c r="J135" i="12"/>
  <c r="J131" i="12"/>
  <c r="J133" i="11"/>
  <c r="J132" i="11"/>
  <c r="J128" i="11"/>
  <c r="J127" i="11"/>
  <c r="J126" i="11"/>
  <c r="BK125" i="11"/>
  <c r="BK124" i="11"/>
  <c r="J123" i="11"/>
  <c r="J122" i="11"/>
  <c r="J279" i="10"/>
  <c r="BK276" i="10"/>
  <c r="BK274" i="10"/>
  <c r="J273" i="10"/>
  <c r="J271" i="10"/>
  <c r="J270" i="10"/>
  <c r="J266" i="10"/>
  <c r="J260" i="10"/>
  <c r="BK258" i="10"/>
  <c r="BK257" i="10"/>
  <c r="J255" i="10"/>
  <c r="BK254" i="10"/>
  <c r="BK252" i="10"/>
  <c r="BK250" i="10"/>
  <c r="J246" i="10"/>
  <c r="BK245" i="10"/>
  <c r="BK244" i="10"/>
  <c r="J240" i="10"/>
  <c r="BK238" i="10"/>
  <c r="BK235" i="10"/>
  <c r="BK230" i="10"/>
  <c r="J226" i="10"/>
  <c r="J224" i="10"/>
  <c r="J223" i="10"/>
  <c r="J220" i="10"/>
  <c r="BK219" i="10"/>
  <c r="BK218" i="10"/>
  <c r="J217" i="10"/>
  <c r="J215" i="10"/>
  <c r="J211" i="10"/>
  <c r="J207" i="10"/>
  <c r="J205" i="10"/>
  <c r="J204" i="10"/>
  <c r="J203" i="10"/>
  <c r="J198" i="10"/>
  <c r="BK196" i="10"/>
  <c r="J192" i="10"/>
  <c r="J189" i="10"/>
  <c r="J187" i="10"/>
  <c r="BK175" i="10"/>
  <c r="BK167" i="10"/>
  <c r="J162" i="10"/>
  <c r="J158" i="10"/>
  <c r="BK155" i="10"/>
  <c r="BK148" i="10"/>
  <c r="BK140" i="10"/>
  <c r="J138" i="10"/>
  <c r="J136" i="10"/>
  <c r="J168" i="9"/>
  <c r="BK167" i="9"/>
  <c r="J163" i="9"/>
  <c r="BK161" i="9"/>
  <c r="BK160" i="9"/>
  <c r="J159" i="9"/>
  <c r="BK158" i="9"/>
  <c r="BK157" i="9"/>
  <c r="J156" i="9"/>
  <c r="BK153" i="9"/>
  <c r="J152" i="9"/>
  <c r="BK151" i="9"/>
  <c r="BK148" i="9"/>
  <c r="J147" i="9"/>
  <c r="BK146" i="9"/>
  <c r="J144" i="9"/>
  <c r="BK143" i="9"/>
  <c r="BK142" i="9"/>
  <c r="J141" i="9"/>
  <c r="BK140" i="9"/>
  <c r="BK139" i="9"/>
  <c r="BK136" i="9"/>
  <c r="BK135" i="9"/>
  <c r="BK133" i="9"/>
  <c r="J132" i="9"/>
  <c r="J129" i="9"/>
  <c r="J126" i="9"/>
  <c r="J260" i="8"/>
  <c r="J256" i="8"/>
  <c r="BK255" i="8"/>
  <c r="J246" i="8"/>
  <c r="BK236" i="8"/>
  <c r="J233" i="8"/>
  <c r="BK231" i="8"/>
  <c r="BK230" i="8"/>
  <c r="J229" i="8"/>
  <c r="J228" i="8"/>
  <c r="BK226" i="8"/>
  <c r="BK223" i="8"/>
  <c r="BK220" i="8"/>
  <c r="BK219" i="8"/>
  <c r="J218" i="8"/>
  <c r="J217" i="8"/>
  <c r="BK216" i="8"/>
  <c r="BK211" i="8"/>
  <c r="J206" i="8"/>
  <c r="J203" i="8"/>
  <c r="BK201" i="8"/>
  <c r="J199" i="8"/>
  <c r="J194" i="8"/>
  <c r="BK192" i="8"/>
  <c r="BK191" i="8"/>
  <c r="J186" i="8"/>
  <c r="J180" i="8"/>
  <c r="BK179" i="8"/>
  <c r="BK169" i="8"/>
  <c r="J167" i="8"/>
  <c r="BK164" i="8"/>
  <c r="J163" i="8"/>
  <c r="BK162" i="8"/>
  <c r="J159" i="8"/>
  <c r="J158" i="8"/>
  <c r="BK157" i="8"/>
  <c r="J156" i="8"/>
  <c r="BK155" i="8"/>
  <c r="BK154" i="8"/>
  <c r="J152" i="8"/>
  <c r="BK151" i="8"/>
  <c r="BK150" i="8"/>
  <c r="BK143" i="8"/>
  <c r="J136" i="8"/>
  <c r="J133" i="8"/>
  <c r="BK132" i="8"/>
  <c r="J131" i="8"/>
  <c r="J130" i="8"/>
  <c r="J129" i="8"/>
  <c r="BK369" i="7"/>
  <c r="J369" i="7"/>
  <c r="BK368" i="7"/>
  <c r="J368" i="7"/>
  <c r="BK367" i="7"/>
  <c r="BK359" i="7"/>
  <c r="J358" i="7"/>
  <c r="BK344" i="7"/>
  <c r="BK336" i="7"/>
  <c r="BK330" i="7"/>
  <c r="BK318" i="7"/>
  <c r="J314" i="7"/>
  <c r="BK311" i="7"/>
  <c r="BK302" i="7"/>
  <c r="J296" i="7"/>
  <c r="J293" i="7"/>
  <c r="J286" i="7"/>
  <c r="BK283" i="7"/>
  <c r="BK282" i="7"/>
  <c r="BK279" i="7"/>
  <c r="BK273" i="7"/>
  <c r="BK264" i="7"/>
  <c r="BK261" i="7"/>
  <c r="BK255" i="7"/>
  <c r="BK252" i="7"/>
  <c r="J243" i="7"/>
  <c r="J234" i="7"/>
  <c r="BK231" i="7"/>
  <c r="BK228" i="7"/>
  <c r="J225" i="7"/>
  <c r="BK219" i="7"/>
  <c r="BK216" i="7"/>
  <c r="J213" i="7"/>
  <c r="BK201" i="7"/>
  <c r="BK198" i="7"/>
  <c r="BK195" i="7"/>
  <c r="BK186" i="7"/>
  <c r="J180" i="7"/>
  <c r="BK174" i="7"/>
  <c r="BK164" i="7"/>
  <c r="BK157" i="7"/>
  <c r="BK142" i="7"/>
  <c r="BK139" i="7"/>
  <c r="BK129" i="7"/>
  <c r="BK176" i="6"/>
  <c r="BK171" i="6"/>
  <c r="BK166" i="6"/>
  <c r="J164" i="6"/>
  <c r="BK162" i="6"/>
  <c r="BK161" i="6"/>
  <c r="BK159" i="6"/>
  <c r="J158" i="6"/>
  <c r="J155" i="6"/>
  <c r="BK154" i="6"/>
  <c r="BK152" i="6"/>
  <c r="J150" i="6"/>
  <c r="J149" i="6"/>
  <c r="BK145" i="6"/>
  <c r="J143" i="6"/>
  <c r="J142" i="6"/>
  <c r="J139" i="6"/>
  <c r="J138" i="6"/>
  <c r="BK137" i="6"/>
  <c r="BK132" i="6"/>
  <c r="BK301" i="5"/>
  <c r="BK299" i="5"/>
  <c r="BK293" i="5"/>
  <c r="J290" i="5"/>
  <c r="BK287" i="5"/>
  <c r="BK280" i="5"/>
  <c r="BK277" i="5"/>
  <c r="BK273" i="5"/>
  <c r="BK270" i="5"/>
  <c r="J269" i="5"/>
  <c r="BK268" i="5"/>
  <c r="BK266" i="5"/>
  <c r="BK263" i="5"/>
  <c r="J262" i="5"/>
  <c r="J261" i="5"/>
  <c r="BK260" i="5"/>
  <c r="BK258" i="5"/>
  <c r="J256" i="5"/>
  <c r="BK252" i="5"/>
  <c r="J250" i="5"/>
  <c r="BK244" i="5"/>
  <c r="BK242" i="5"/>
  <c r="J233" i="5"/>
  <c r="J228" i="5"/>
  <c r="BK225" i="5"/>
  <c r="J224" i="5"/>
  <c r="BK222" i="5"/>
  <c r="J219" i="5"/>
  <c r="BK217" i="5"/>
  <c r="J212" i="5"/>
  <c r="BK207" i="5"/>
  <c r="J207" i="5"/>
  <c r="J206" i="5"/>
  <c r="J204" i="5"/>
  <c r="J203" i="5"/>
  <c r="BK199" i="5"/>
  <c r="J197" i="5"/>
  <c r="J195" i="5"/>
  <c r="BK194" i="5"/>
  <c r="J193" i="5"/>
  <c r="BK191" i="5"/>
  <c r="BK190" i="5"/>
  <c r="BK188" i="5"/>
  <c r="BK185" i="5"/>
  <c r="J177" i="5"/>
  <c r="J173" i="5"/>
  <c r="BK172" i="5"/>
  <c r="J171" i="5"/>
  <c r="BK169" i="5"/>
  <c r="J166" i="5"/>
  <c r="J163" i="5"/>
  <c r="BK162" i="5"/>
  <c r="BK161" i="5"/>
  <c r="J159" i="5"/>
  <c r="BK158" i="5"/>
  <c r="BK156" i="5"/>
  <c r="BK154" i="5"/>
  <c r="J153" i="5"/>
  <c r="BK151" i="5"/>
  <c r="BK149" i="5"/>
  <c r="BK146" i="5"/>
  <c r="BK142" i="5"/>
  <c r="J141" i="5"/>
  <c r="J140" i="5"/>
  <c r="J136" i="5"/>
  <c r="J134" i="5"/>
  <c r="BK246" i="4"/>
  <c r="J246" i="4"/>
  <c r="J244" i="4"/>
  <c r="J243" i="4"/>
  <c r="BK240" i="4"/>
  <c r="J232" i="4"/>
  <c r="BK229" i="4"/>
  <c r="BK222" i="4"/>
  <c r="J221" i="4"/>
  <c r="BK218" i="4"/>
  <c r="BK212" i="4"/>
  <c r="J203" i="4"/>
  <c r="J200" i="4"/>
  <c r="J191" i="4"/>
  <c r="J188" i="4"/>
  <c r="J182" i="4"/>
  <c r="BK179" i="4"/>
  <c r="BK176" i="4"/>
  <c r="J173" i="4"/>
  <c r="J170" i="4"/>
  <c r="BK167" i="4"/>
  <c r="J165" i="4"/>
  <c r="J159" i="4"/>
  <c r="BK157" i="4"/>
  <c r="BK153" i="4"/>
  <c r="BK145" i="4"/>
  <c r="BK140" i="4"/>
  <c r="BK138" i="4"/>
  <c r="BK135" i="4"/>
  <c r="BK130" i="4"/>
  <c r="BK1015" i="3"/>
  <c r="J1012" i="3"/>
  <c r="J1008" i="3"/>
  <c r="BK1004" i="3"/>
  <c r="BK997" i="3"/>
  <c r="BK994" i="3"/>
  <c r="J993" i="3"/>
  <c r="J988" i="3"/>
  <c r="BK973" i="3"/>
  <c r="J914" i="3"/>
  <c r="J873" i="3"/>
  <c r="J865" i="3"/>
  <c r="J859" i="3"/>
  <c r="BK856" i="3"/>
  <c r="BK850" i="3"/>
  <c r="J847" i="3"/>
  <c r="J844" i="3"/>
  <c r="BK841" i="3"/>
  <c r="J802" i="3"/>
  <c r="BK796" i="3"/>
  <c r="J790" i="3"/>
  <c r="BK771" i="3"/>
  <c r="BK769" i="3"/>
  <c r="J761" i="3"/>
  <c r="J753" i="3"/>
  <c r="J748" i="3"/>
  <c r="J743" i="3"/>
  <c r="J735" i="3"/>
  <c r="BK727" i="3"/>
  <c r="BK721" i="3"/>
  <c r="BK704" i="3"/>
  <c r="BK689" i="3"/>
  <c r="J687" i="3"/>
  <c r="BK673" i="3"/>
  <c r="BK671" i="3"/>
  <c r="BK667" i="3"/>
  <c r="BK656" i="3"/>
  <c r="J650" i="3"/>
  <c r="BK648" i="3"/>
  <c r="BK646" i="3"/>
  <c r="BK636" i="3"/>
  <c r="BK624" i="3"/>
  <c r="BK617" i="3"/>
  <c r="J612" i="3"/>
  <c r="J610" i="3"/>
  <c r="J603" i="3"/>
  <c r="BK600" i="3"/>
  <c r="BK590" i="3"/>
  <c r="J580" i="3"/>
  <c r="J577" i="3"/>
  <c r="BK574" i="3"/>
  <c r="J571" i="3"/>
  <c r="BK567" i="3"/>
  <c r="BK541" i="3"/>
  <c r="J514" i="3"/>
  <c r="BK449" i="3"/>
  <c r="J412" i="3"/>
  <c r="J409" i="3"/>
  <c r="J405" i="3"/>
  <c r="BK396" i="3"/>
  <c r="J350" i="3"/>
  <c r="BK333" i="3"/>
  <c r="BK328" i="3"/>
  <c r="J317" i="3"/>
  <c r="BK303" i="3"/>
  <c r="BK300" i="3"/>
  <c r="BK297" i="3"/>
  <c r="BK285" i="3"/>
  <c r="J281" i="3"/>
  <c r="J262" i="3"/>
  <c r="J241" i="3"/>
  <c r="BK233" i="3"/>
  <c r="BK231" i="3"/>
  <c r="BK225" i="3"/>
  <c r="BK198" i="3"/>
  <c r="J192" i="3"/>
  <c r="BK189" i="3"/>
  <c r="J186" i="3"/>
  <c r="J183" i="3"/>
  <c r="J148" i="3"/>
  <c r="BK494" i="2"/>
  <c r="J494" i="2"/>
  <c r="BK491" i="2"/>
  <c r="J491" i="2"/>
  <c r="BK488" i="2"/>
  <c r="J488" i="2"/>
  <c r="J483" i="2"/>
  <c r="BK479" i="2"/>
  <c r="J473" i="2"/>
  <c r="BK469" i="2"/>
  <c r="J457" i="2"/>
  <c r="J453" i="2"/>
  <c r="J434" i="2"/>
  <c r="J427" i="2"/>
  <c r="J423" i="2"/>
  <c r="BK412" i="2"/>
  <c r="J408" i="2"/>
  <c r="J407" i="2"/>
  <c r="J399" i="2"/>
  <c r="BK395" i="2"/>
  <c r="J392" i="2"/>
  <c r="J377" i="2"/>
  <c r="BK376" i="2"/>
  <c r="J373" i="2"/>
  <c r="BK370" i="2"/>
  <c r="J365" i="2"/>
  <c r="J343" i="2"/>
  <c r="BK286" i="2"/>
  <c r="J278" i="2"/>
  <c r="J274" i="2"/>
  <c r="J251" i="2"/>
  <c r="BK241" i="2"/>
  <c r="BK224" i="2"/>
  <c r="BK221" i="2"/>
  <c r="J203" i="2"/>
  <c r="BK197" i="2"/>
  <c r="J156" i="2"/>
  <c r="J144" i="2"/>
  <c r="BK142" i="2"/>
  <c r="J217" i="12"/>
  <c r="BK215" i="12"/>
  <c r="BK208" i="12"/>
  <c r="BK203" i="12"/>
  <c r="BK199" i="12"/>
  <c r="BK193" i="12"/>
  <c r="BK190" i="12"/>
  <c r="BK183" i="12"/>
  <c r="J178" i="12"/>
  <c r="BK169" i="12"/>
  <c r="J166" i="12"/>
  <c r="BK162" i="12"/>
  <c r="BK156" i="12"/>
  <c r="J147" i="12"/>
  <c r="BK144" i="12"/>
  <c r="BK135" i="12"/>
  <c r="BK128" i="12"/>
  <c r="J126" i="12"/>
  <c r="BK138" i="11"/>
  <c r="BK137" i="11"/>
  <c r="BK131" i="11"/>
  <c r="J130" i="11"/>
  <c r="BK129" i="11"/>
  <c r="BK198" i="10"/>
  <c r="J196" i="10"/>
  <c r="J175" i="10"/>
  <c r="J173" i="10"/>
  <c r="J169" i="10"/>
  <c r="J160" i="10"/>
  <c r="BK158" i="10"/>
  <c r="BK150" i="10"/>
  <c r="BK170" i="9"/>
  <c r="J167" i="9"/>
  <c r="BK166" i="9"/>
  <c r="BK165" i="9"/>
  <c r="J162" i="9"/>
  <c r="BK156" i="9"/>
  <c r="BK152" i="9"/>
  <c r="BK149" i="9"/>
  <c r="J148" i="9"/>
  <c r="J145" i="9"/>
  <c r="BK141" i="9"/>
  <c r="BK138" i="9"/>
  <c r="J135" i="9"/>
  <c r="BK134" i="9"/>
  <c r="BK131" i="9"/>
  <c r="BK129" i="9"/>
  <c r="BK266" i="8"/>
  <c r="J266" i="8"/>
  <c r="BK263" i="8"/>
  <c r="J263" i="8"/>
  <c r="J257" i="8"/>
  <c r="BK256" i="8"/>
  <c r="J255" i="8"/>
  <c r="J252" i="8"/>
  <c r="BK250" i="8"/>
  <c r="J249" i="8"/>
  <c r="J247" i="8"/>
  <c r="BK244" i="8"/>
  <c r="BK243" i="8"/>
  <c r="J241" i="8"/>
  <c r="BK240" i="8"/>
  <c r="J234" i="8"/>
  <c r="J230" i="8"/>
  <c r="J226" i="8"/>
  <c r="J225" i="8"/>
  <c r="J223" i="8"/>
  <c r="J222" i="8"/>
  <c r="BK221" i="8"/>
  <c r="BK217" i="8"/>
  <c r="J214" i="8"/>
  <c r="J212" i="8"/>
  <c r="J211" i="8"/>
  <c r="J210" i="8"/>
  <c r="BK208" i="8"/>
  <c r="BK207" i="8"/>
  <c r="BK206" i="8"/>
  <c r="J205" i="8"/>
  <c r="BK204" i="8"/>
  <c r="BK203" i="8"/>
  <c r="J201" i="8"/>
  <c r="BK200" i="8"/>
  <c r="BK199" i="8"/>
  <c r="J195" i="8"/>
  <c r="BK194" i="8"/>
  <c r="J190" i="8"/>
  <c r="J187" i="8"/>
  <c r="BK186" i="8"/>
  <c r="J185" i="8"/>
  <c r="J184" i="8"/>
  <c r="BK183" i="8"/>
  <c r="BK181" i="8"/>
  <c r="BK177" i="8"/>
  <c r="J175" i="8"/>
  <c r="BK172" i="8"/>
  <c r="J170" i="8"/>
  <c r="J165" i="8"/>
  <c r="J164" i="8"/>
  <c r="BK159" i="8"/>
  <c r="BK156" i="8"/>
  <c r="J154" i="8"/>
  <c r="J153" i="8"/>
  <c r="J150" i="8"/>
  <c r="BK149" i="8"/>
  <c r="J148" i="8"/>
  <c r="BK146" i="8"/>
  <c r="J143" i="8"/>
  <c r="BK142" i="8"/>
  <c r="BK140" i="8"/>
  <c r="J140" i="8"/>
  <c r="BK139" i="8"/>
  <c r="J139" i="8"/>
  <c r="BK137" i="8"/>
  <c r="J137" i="8"/>
  <c r="BK130" i="8"/>
  <c r="BK366" i="7"/>
  <c r="BK362" i="7"/>
  <c r="J359" i="7"/>
  <c r="BK355" i="7"/>
  <c r="BK352" i="7"/>
  <c r="J347" i="7"/>
  <c r="BK338" i="7"/>
  <c r="BK324" i="7"/>
  <c r="BK308" i="7"/>
  <c r="J302" i="7"/>
  <c r="BK286" i="7"/>
  <c r="J283" i="7"/>
  <c r="J282" i="7"/>
  <c r="J279" i="7"/>
  <c r="J273" i="7"/>
  <c r="BK249" i="7"/>
  <c r="J246" i="7"/>
  <c r="J240" i="7"/>
  <c r="J228" i="7"/>
  <c r="BK222" i="7"/>
  <c r="J219" i="7"/>
  <c r="J216" i="7"/>
  <c r="BK210" i="7"/>
  <c r="BK207" i="7"/>
  <c r="J189" i="7"/>
  <c r="J186" i="7"/>
  <c r="BK183" i="7"/>
  <c r="BK177" i="7"/>
  <c r="J171" i="7"/>
  <c r="BK154" i="7"/>
  <c r="J145" i="7"/>
  <c r="J139" i="7"/>
  <c r="BK136" i="7"/>
  <c r="J127" i="7"/>
  <c r="J175" i="6"/>
  <c r="BK174" i="6"/>
  <c r="J173" i="6"/>
  <c r="J171" i="6"/>
  <c r="J169" i="6"/>
  <c r="BK167" i="6"/>
  <c r="J166" i="6"/>
  <c r="BK163" i="6"/>
  <c r="J162" i="6"/>
  <c r="J152" i="6"/>
  <c r="BK147" i="6"/>
  <c r="BK142" i="6"/>
  <c r="J129" i="6"/>
  <c r="BK298" i="5"/>
  <c r="BK294" i="5"/>
  <c r="J289" i="5"/>
  <c r="BK286" i="5"/>
  <c r="J285" i="5"/>
  <c r="J284" i="5"/>
  <c r="BK283" i="5"/>
  <c r="BK282" i="5"/>
  <c r="J281" i="5"/>
  <c r="J279" i="5"/>
  <c r="J278" i="5"/>
  <c r="BK276" i="5"/>
  <c r="J275" i="5"/>
  <c r="J274" i="5"/>
  <c r="BK271" i="5"/>
  <c r="BK269" i="5"/>
  <c r="J268" i="5"/>
  <c r="J267" i="5"/>
  <c r="BK265" i="5"/>
  <c r="BK264" i="5"/>
  <c r="BK259" i="5"/>
  <c r="BK257" i="5"/>
  <c r="BK254" i="5"/>
  <c r="J248" i="5"/>
  <c r="J246" i="5"/>
  <c r="J245" i="5"/>
  <c r="BK243" i="5"/>
  <c r="J242" i="5"/>
  <c r="J238" i="5"/>
  <c r="J237" i="5"/>
  <c r="J236" i="5"/>
  <c r="BK231" i="5"/>
  <c r="BK221" i="5"/>
  <c r="J217" i="5"/>
  <c r="J214" i="5"/>
  <c r="BK211" i="5"/>
  <c r="J208" i="5"/>
  <c r="J205" i="5"/>
  <c r="BK197" i="5"/>
  <c r="J196" i="5"/>
  <c r="BK193" i="5"/>
  <c r="BK192" i="5"/>
  <c r="J188" i="5"/>
  <c r="BK187" i="5"/>
  <c r="BK186" i="5"/>
  <c r="J185" i="5"/>
  <c r="BK183" i="5"/>
  <c r="BK180" i="5"/>
  <c r="J178" i="5"/>
  <c r="BK175" i="5"/>
  <c r="BK174" i="5"/>
  <c r="BK171" i="5"/>
  <c r="J170" i="5"/>
  <c r="J169" i="5"/>
  <c r="J162" i="5"/>
  <c r="J160" i="5"/>
  <c r="BK159" i="5"/>
  <c r="J157" i="5"/>
  <c r="J156" i="5"/>
  <c r="J155" i="5"/>
  <c r="BK152" i="5"/>
  <c r="BK148" i="5"/>
  <c r="BK145" i="5"/>
  <c r="J143" i="5"/>
  <c r="BK141" i="5"/>
  <c r="BK140" i="5"/>
  <c r="BK138" i="5"/>
  <c r="BK137" i="5"/>
  <c r="BK238" i="4"/>
  <c r="BK236" i="4"/>
  <c r="BK226" i="4"/>
  <c r="BK223" i="4"/>
  <c r="J222" i="4"/>
  <c r="BK215" i="4"/>
  <c r="J212" i="4"/>
  <c r="BK206" i="4"/>
  <c r="J197" i="4"/>
  <c r="J185" i="4"/>
  <c r="BK182" i="4"/>
  <c r="J179" i="4"/>
  <c r="BK173" i="4"/>
  <c r="J163" i="4"/>
  <c r="BK159" i="4"/>
  <c r="J158" i="4"/>
  <c r="J155" i="4"/>
  <c r="J153" i="4"/>
  <c r="J150" i="4"/>
  <c r="J148" i="4"/>
  <c r="J145" i="4"/>
  <c r="BK143" i="4"/>
  <c r="J140" i="4"/>
  <c r="J135" i="4"/>
  <c r="J133" i="4"/>
  <c r="J130" i="4"/>
  <c r="BK128" i="4"/>
  <c r="BK1002" i="3"/>
  <c r="BK993" i="3"/>
  <c r="BK982" i="3"/>
  <c r="BK975" i="3"/>
  <c r="BK945" i="3"/>
  <c r="BK914" i="3"/>
  <c r="BK897" i="3"/>
  <c r="BK896" i="3"/>
  <c r="J885" i="3"/>
  <c r="J879" i="3"/>
  <c r="BK873" i="3"/>
  <c r="BK872" i="3"/>
  <c r="J871" i="3"/>
  <c r="BK865" i="3"/>
  <c r="J856" i="3"/>
  <c r="J853" i="3"/>
  <c r="J850" i="3"/>
  <c r="BK844" i="3"/>
  <c r="J841" i="3"/>
  <c r="BK835" i="3"/>
  <c r="J832" i="3"/>
  <c r="BK792" i="3"/>
  <c r="BK790" i="3"/>
  <c r="BK773" i="3"/>
  <c r="J771" i="3"/>
  <c r="BK761" i="3"/>
  <c r="BK753" i="3"/>
  <c r="BK743" i="3"/>
  <c r="BK735" i="3"/>
  <c r="BK723" i="3"/>
  <c r="J718" i="3"/>
  <c r="J715" i="3"/>
  <c r="J713" i="3"/>
  <c r="J711" i="3"/>
  <c r="J704" i="3"/>
  <c r="BK702" i="3"/>
  <c r="J689" i="3"/>
  <c r="J673" i="3"/>
  <c r="J667" i="3"/>
  <c r="J665" i="3"/>
  <c r="J648" i="3"/>
  <c r="J646" i="3"/>
  <c r="BK634" i="3"/>
  <c r="BK622" i="3"/>
  <c r="J593" i="3"/>
  <c r="J587" i="3"/>
  <c r="BK580" i="3"/>
  <c r="J574" i="3"/>
  <c r="J567" i="3"/>
  <c r="BK563" i="3"/>
  <c r="BK559" i="3"/>
  <c r="J554" i="3"/>
  <c r="BK551" i="3"/>
  <c r="J415" i="3"/>
  <c r="BK412" i="3"/>
  <c r="BK405" i="3"/>
  <c r="BK397" i="3"/>
  <c r="BK384" i="3"/>
  <c r="BK378" i="3"/>
  <c r="BK372" i="3"/>
  <c r="BK338" i="3"/>
  <c r="J333" i="3"/>
  <c r="J300" i="3"/>
  <c r="J285" i="3"/>
  <c r="BK281" i="3"/>
  <c r="J277" i="3"/>
  <c r="J273" i="3"/>
  <c r="BK269" i="3"/>
  <c r="BK262" i="3"/>
  <c r="BK236" i="3"/>
  <c r="J233" i="3"/>
  <c r="J231" i="3"/>
  <c r="J228" i="3"/>
  <c r="BK221" i="3"/>
  <c r="J201" i="3"/>
  <c r="J189" i="3"/>
  <c r="BK183" i="3"/>
  <c r="J180" i="3"/>
  <c r="BK160" i="3"/>
  <c r="J156" i="3"/>
  <c r="BK423" i="2"/>
  <c r="BK417" i="2"/>
  <c r="J412" i="2"/>
  <c r="BK408" i="2"/>
  <c r="BK407" i="2"/>
  <c r="J403" i="2"/>
  <c r="BK399" i="2"/>
  <c r="BK392" i="2"/>
  <c r="J389" i="2"/>
  <c r="BK374" i="2"/>
  <c r="BK365" i="2"/>
  <c r="BK353" i="2"/>
  <c r="BK323" i="2"/>
  <c r="BK303" i="2"/>
  <c r="BK278" i="2"/>
  <c r="BK258" i="2"/>
  <c r="BK246" i="2"/>
  <c r="J221" i="2"/>
  <c r="BK203" i="2"/>
  <c r="BK176" i="2"/>
  <c r="J150" i="2"/>
  <c r="J142" i="2"/>
  <c r="BK150" i="12"/>
  <c r="J141" i="12"/>
  <c r="BK138" i="12"/>
  <c r="J128" i="12"/>
  <c r="BK126" i="12"/>
  <c r="J138" i="11"/>
  <c r="J137" i="11"/>
  <c r="J136" i="11"/>
  <c r="BK134" i="11"/>
  <c r="BK133" i="11"/>
  <c r="J131" i="11"/>
  <c r="J129" i="11"/>
  <c r="BK128" i="11"/>
  <c r="J124" i="11"/>
  <c r="BK123" i="11"/>
  <c r="BK122" i="11"/>
  <c r="J120" i="11"/>
  <c r="BK279" i="10"/>
  <c r="J276" i="10"/>
  <c r="J274" i="10"/>
  <c r="J272" i="10"/>
  <c r="BK271" i="10"/>
  <c r="J269" i="10"/>
  <c r="BK268" i="10"/>
  <c r="BK267" i="10"/>
  <c r="BK261" i="10"/>
  <c r="J256" i="10"/>
  <c r="BK255" i="10"/>
  <c r="J254" i="10"/>
  <c r="J251" i="10"/>
  <c r="BK248" i="10"/>
  <c r="J244" i="10"/>
  <c r="J243" i="10"/>
  <c r="BK242" i="10"/>
  <c r="BK220" i="10"/>
  <c r="J219" i="10"/>
  <c r="J218" i="10"/>
  <c r="BK217" i="10"/>
  <c r="BK216" i="10"/>
  <c r="BK215" i="10"/>
  <c r="J212" i="10"/>
  <c r="BK211" i="10"/>
  <c r="J209" i="10"/>
  <c r="J208" i="10"/>
  <c r="BK203" i="10"/>
  <c r="BK201" i="10"/>
  <c r="J194" i="10"/>
  <c r="BK193" i="10"/>
  <c r="BK189" i="10"/>
  <c r="J185" i="10"/>
  <c r="J182" i="10"/>
  <c r="BK169" i="10"/>
  <c r="J167" i="10"/>
  <c r="J155" i="10"/>
  <c r="J150" i="10"/>
  <c r="J148" i="10"/>
  <c r="J143" i="10"/>
  <c r="BK138" i="10"/>
  <c r="BK134" i="10"/>
  <c r="BK163" i="9"/>
  <c r="BK162" i="9"/>
  <c r="J161" i="9"/>
  <c r="J157" i="9"/>
  <c r="J155" i="9"/>
  <c r="BK154" i="9"/>
  <c r="J153" i="9"/>
  <c r="J150" i="9"/>
  <c r="J149" i="9"/>
  <c r="J146" i="9"/>
  <c r="BK145" i="9"/>
  <c r="J143" i="9"/>
  <c r="J142" i="9"/>
  <c r="J140" i="9"/>
  <c r="J139" i="9"/>
  <c r="J138" i="9"/>
  <c r="J137" i="9"/>
  <c r="J134" i="9"/>
  <c r="J133" i="9"/>
  <c r="BK132" i="9"/>
  <c r="J131" i="9"/>
  <c r="BK128" i="9"/>
  <c r="BK260" i="8"/>
  <c r="J258" i="8"/>
  <c r="BK257" i="8"/>
  <c r="J254" i="8"/>
  <c r="BK253" i="8"/>
  <c r="BK252" i="8"/>
  <c r="J250" i="8"/>
  <c r="BK249" i="8"/>
  <c r="BK247" i="8"/>
  <c r="BK246" i="8"/>
  <c r="J244" i="8"/>
  <c r="J243" i="8"/>
  <c r="BK237" i="8"/>
  <c r="J236" i="8"/>
  <c r="BK234" i="8"/>
  <c r="BK233" i="8"/>
  <c r="BK229" i="8"/>
  <c r="BK228" i="8"/>
  <c r="BK227" i="8"/>
  <c r="BK225" i="8"/>
  <c r="BK224" i="8"/>
  <c r="J221" i="8"/>
  <c r="J220" i="8"/>
  <c r="J219" i="8"/>
  <c r="BK218" i="8"/>
  <c r="BK215" i="8"/>
  <c r="BK214" i="8"/>
  <c r="J213" i="8"/>
  <c r="BK212" i="8"/>
  <c r="BK209" i="8"/>
  <c r="J208" i="8"/>
  <c r="J207" i="8"/>
  <c r="BK205" i="8"/>
  <c r="BK202" i="8"/>
  <c r="BK196" i="8"/>
  <c r="BK195" i="8"/>
  <c r="J193" i="8"/>
  <c r="J192" i="8"/>
  <c r="J189" i="8"/>
  <c r="BK188" i="8"/>
  <c r="BK187" i="8"/>
  <c r="BK184" i="8"/>
  <c r="J183" i="8"/>
  <c r="BK182" i="8"/>
  <c r="BK180" i="8"/>
  <c r="J179" i="8"/>
  <c r="BK178" i="8"/>
  <c r="BK176" i="8"/>
  <c r="BK175" i="8"/>
  <c r="J174" i="8"/>
  <c r="BK173" i="8"/>
  <c r="J171" i="8"/>
  <c r="BK168" i="8"/>
  <c r="BK166" i="8"/>
  <c r="BK163" i="8"/>
  <c r="J162" i="8"/>
  <c r="J161" i="8"/>
  <c r="J155" i="8"/>
  <c r="BK153" i="8"/>
  <c r="BK148" i="8"/>
  <c r="J146" i="8"/>
  <c r="J145" i="8"/>
  <c r="J142" i="8"/>
  <c r="BK136" i="8"/>
  <c r="J132" i="8"/>
  <c r="J127" i="8"/>
  <c r="J367" i="7"/>
  <c r="J366" i="7"/>
  <c r="J362" i="7"/>
  <c r="J355" i="7"/>
  <c r="J350" i="7"/>
  <c r="BK341" i="7"/>
  <c r="J338" i="7"/>
  <c r="J336" i="7"/>
  <c r="BK333" i="7"/>
  <c r="J327" i="7"/>
  <c r="J321" i="7"/>
  <c r="BK314" i="7"/>
  <c r="J311" i="7"/>
  <c r="BK305" i="7"/>
  <c r="J299" i="7"/>
  <c r="BK296" i="7"/>
  <c r="BK293" i="7"/>
  <c r="J287" i="7"/>
  <c r="J276" i="7"/>
  <c r="BK270" i="7"/>
  <c r="J267" i="7"/>
  <c r="BK258" i="7"/>
  <c r="J255" i="7"/>
  <c r="J252" i="7"/>
  <c r="J249" i="7"/>
  <c r="BK243" i="7"/>
  <c r="BK237" i="7"/>
  <c r="BK234" i="7"/>
  <c r="J231" i="7"/>
  <c r="BK225" i="7"/>
  <c r="J222" i="7"/>
  <c r="BK213" i="7"/>
  <c r="J207" i="7"/>
  <c r="J198" i="7"/>
  <c r="BK192" i="7"/>
  <c r="BK189" i="7"/>
  <c r="J183" i="7"/>
  <c r="BK180" i="7"/>
  <c r="J177" i="7"/>
  <c r="BK171" i="7"/>
  <c r="J167" i="7"/>
  <c r="J160" i="7"/>
  <c r="J151" i="7"/>
  <c r="BK148" i="7"/>
  <c r="BK145" i="7"/>
  <c r="J142" i="7"/>
  <c r="BK133" i="7"/>
  <c r="J129" i="7"/>
  <c r="BK127" i="7"/>
  <c r="J176" i="6"/>
  <c r="BK173" i="6"/>
  <c r="BK164" i="6"/>
  <c r="J159" i="6"/>
  <c r="BK158" i="6"/>
  <c r="BK157" i="6"/>
  <c r="J157" i="6"/>
  <c r="BK156" i="6"/>
  <c r="J156" i="6"/>
  <c r="BK155" i="6"/>
  <c r="J154" i="6"/>
  <c r="BK153" i="6"/>
  <c r="BK149" i="6"/>
  <c r="BK143" i="6"/>
  <c r="J141" i="6"/>
  <c r="J140" i="6"/>
  <c r="BK139" i="6"/>
  <c r="BK138" i="6"/>
  <c r="J137" i="6"/>
  <c r="J132" i="6"/>
  <c r="J131" i="6"/>
  <c r="BK129" i="6"/>
  <c r="BK300" i="5"/>
  <c r="BK296" i="5"/>
  <c r="J295" i="5"/>
  <c r="J294" i="5"/>
  <c r="BK289" i="5"/>
  <c r="J283" i="5"/>
  <c r="BK281" i="5"/>
  <c r="J280" i="5"/>
  <c r="BK278" i="5"/>
  <c r="J276" i="5"/>
  <c r="BK275" i="5"/>
  <c r="BK274" i="5"/>
  <c r="J272" i="5"/>
  <c r="J271" i="5"/>
  <c r="BK267" i="5"/>
  <c r="J265" i="5"/>
  <c r="J257" i="5"/>
  <c r="BK253" i="5"/>
  <c r="J252" i="5"/>
  <c r="BK251" i="5"/>
  <c r="BK250" i="5"/>
  <c r="J249" i="5"/>
  <c r="BK247" i="5"/>
  <c r="BK246" i="5"/>
  <c r="BK236" i="5"/>
  <c r="BK235" i="5"/>
  <c r="BK232" i="5"/>
  <c r="BK230" i="5"/>
  <c r="BK228" i="5"/>
  <c r="J227" i="5"/>
  <c r="BK224" i="5"/>
  <c r="J222" i="5"/>
  <c r="J221" i="5"/>
  <c r="BK219" i="5"/>
  <c r="BK216" i="5"/>
  <c r="BK214" i="5"/>
  <c r="J211" i="5"/>
  <c r="BK210" i="5"/>
  <c r="J209" i="5"/>
  <c r="BK206" i="5"/>
  <c r="BK204" i="5"/>
  <c r="BK196" i="5"/>
  <c r="BK195" i="5"/>
  <c r="J192" i="5"/>
  <c r="J191" i="5"/>
  <c r="J190" i="5"/>
  <c r="J186" i="5"/>
  <c r="BK184" i="5"/>
  <c r="BK177" i="5"/>
  <c r="BK176" i="5"/>
  <c r="BK170" i="5"/>
  <c r="J168" i="5"/>
  <c r="J165" i="5"/>
  <c r="BK164" i="5"/>
  <c r="BK163" i="5"/>
  <c r="BK160" i="5"/>
  <c r="BK157" i="5"/>
  <c r="J151" i="5"/>
  <c r="J149" i="5"/>
  <c r="J146" i="5"/>
  <c r="BK143" i="5"/>
  <c r="J142" i="5"/>
  <c r="J139" i="5"/>
  <c r="J137" i="5"/>
  <c r="BK136" i="5"/>
  <c r="BK134" i="5"/>
  <c r="BK244" i="4"/>
  <c r="J240" i="4"/>
  <c r="J238" i="4"/>
  <c r="BK232" i="4"/>
  <c r="J223" i="4"/>
  <c r="J215" i="4"/>
  <c r="J209" i="4"/>
  <c r="J206" i="4"/>
  <c r="BK197" i="4"/>
  <c r="BK194" i="4"/>
  <c r="BK188" i="4"/>
  <c r="BK170" i="4"/>
  <c r="J166" i="4"/>
  <c r="BK163" i="4"/>
  <c r="J162" i="4"/>
  <c r="BK158" i="4"/>
  <c r="BK1063" i="3"/>
  <c r="J1063" i="3"/>
  <c r="BK1051" i="3"/>
  <c r="J1051" i="3"/>
  <c r="BK1036" i="3"/>
  <c r="J1036" i="3"/>
  <c r="BK1030" i="3"/>
  <c r="J1030" i="3"/>
  <c r="BK1024" i="3"/>
  <c r="J1024" i="3"/>
  <c r="BK1018" i="3"/>
  <c r="J1018" i="3"/>
  <c r="BK1016" i="3"/>
  <c r="J1016" i="3"/>
  <c r="J1015" i="3"/>
  <c r="J1009" i="3"/>
  <c r="J997" i="3"/>
  <c r="BK988" i="3"/>
  <c r="J985" i="3"/>
  <c r="J982" i="3"/>
  <c r="J978" i="3"/>
  <c r="J973" i="3"/>
  <c r="J972" i="3"/>
  <c r="J945" i="3"/>
  <c r="J918" i="3"/>
  <c r="J903" i="3"/>
  <c r="J896" i="3"/>
  <c r="BK879" i="3"/>
  <c r="J872" i="3"/>
  <c r="BK862" i="3"/>
  <c r="BK859" i="3"/>
  <c r="BK847" i="3"/>
  <c r="J838" i="3"/>
  <c r="J835" i="3"/>
  <c r="J804" i="3"/>
  <c r="BK802" i="3"/>
  <c r="BK799" i="3"/>
  <c r="J796" i="3"/>
  <c r="J792" i="3"/>
  <c r="BK778" i="3"/>
  <c r="J773" i="3"/>
  <c r="BK748" i="3"/>
  <c r="J721" i="3"/>
  <c r="BK718" i="3"/>
  <c r="BK713" i="3"/>
  <c r="BK708" i="3"/>
  <c r="BK665" i="3"/>
  <c r="BK654" i="3"/>
  <c r="J636" i="3"/>
  <c r="J634" i="3"/>
  <c r="J624" i="3"/>
  <c r="J622" i="3"/>
  <c r="BK619" i="3"/>
  <c r="BK603" i="3"/>
  <c r="J600" i="3"/>
  <c r="BK597" i="3"/>
  <c r="BK593" i="3"/>
  <c r="BK583" i="3"/>
  <c r="BK577" i="3"/>
  <c r="BK571" i="3"/>
  <c r="J563" i="3"/>
  <c r="J559" i="3"/>
  <c r="J541" i="3"/>
  <c r="J533" i="3"/>
  <c r="J529" i="3"/>
  <c r="BK514" i="3"/>
  <c r="BK486" i="3"/>
  <c r="J449" i="3"/>
  <c r="BK409" i="3"/>
  <c r="BK401" i="3"/>
  <c r="J397" i="3"/>
  <c r="J396" i="3"/>
  <c r="J378" i="3"/>
  <c r="J372" i="3"/>
  <c r="J344" i="3"/>
  <c r="J338" i="3"/>
  <c r="J328" i="3"/>
  <c r="J324" i="3"/>
  <c r="BK321" i="3"/>
  <c r="J303" i="3"/>
  <c r="J297" i="3"/>
  <c r="BK273" i="3"/>
  <c r="J269" i="3"/>
  <c r="BK259" i="3"/>
  <c r="BK245" i="3"/>
  <c r="J225" i="3"/>
  <c r="J221" i="3"/>
  <c r="J204" i="3"/>
  <c r="BK201" i="3"/>
  <c r="J195" i="3"/>
  <c r="J160" i="3"/>
  <c r="BK156" i="3"/>
  <c r="BK150" i="3"/>
  <c r="BK148" i="3"/>
  <c r="J479" i="2"/>
  <c r="BK473" i="2"/>
  <c r="J469" i="2"/>
  <c r="J462" i="2"/>
  <c r="BK453" i="2"/>
  <c r="J446" i="2"/>
  <c r="J443" i="2"/>
  <c r="BK427" i="2"/>
  <c r="J417" i="2"/>
  <c r="BK403" i="2"/>
  <c r="J402" i="2"/>
  <c r="J395" i="2"/>
  <c r="BK389" i="2"/>
  <c r="J380" i="2"/>
  <c r="J376" i="2"/>
  <c r="J374" i="2"/>
  <c r="BK371" i="2"/>
  <c r="J370" i="2"/>
  <c r="J359" i="2"/>
  <c r="J353" i="2"/>
  <c r="J348" i="2"/>
  <c r="J303" i="2"/>
  <c r="BK291" i="2"/>
  <c r="BK274" i="2"/>
  <c r="J270" i="2"/>
  <c r="J258" i="2"/>
  <c r="J241" i="2"/>
  <c r="J231" i="2"/>
  <c r="BK156" i="2"/>
  <c r="R126" i="7" l="1"/>
  <c r="T126" i="7"/>
  <c r="R155" i="2"/>
  <c r="R196" i="2"/>
  <c r="P302" i="2"/>
  <c r="P369" i="2"/>
  <c r="R379" i="2"/>
  <c r="BK401" i="2"/>
  <c r="J401" i="2" s="1"/>
  <c r="J108" i="2" s="1"/>
  <c r="T401" i="2"/>
  <c r="R406" i="2"/>
  <c r="P416" i="2"/>
  <c r="R433" i="2"/>
  <c r="R456" i="2"/>
  <c r="P468" i="2"/>
  <c r="R478" i="2"/>
  <c r="R477" i="2"/>
  <c r="BK487" i="2"/>
  <c r="J487" i="2" s="1"/>
  <c r="J118" i="2" s="1"/>
  <c r="BK149" i="3"/>
  <c r="J149" i="3" s="1"/>
  <c r="J100" i="3" s="1"/>
  <c r="P159" i="3"/>
  <c r="P224" i="3"/>
  <c r="T244" i="3"/>
  <c r="R268" i="3"/>
  <c r="BK284" i="3"/>
  <c r="J284" i="3"/>
  <c r="J105" i="3" s="1"/>
  <c r="T327" i="3"/>
  <c r="P395" i="3"/>
  <c r="T528" i="3"/>
  <c r="R540" i="3"/>
  <c r="T562" i="3"/>
  <c r="T596" i="3"/>
  <c r="P602" i="3"/>
  <c r="P649" i="3"/>
  <c r="R714" i="3"/>
  <c r="R726" i="3"/>
  <c r="T772" i="3"/>
  <c r="R791" i="3"/>
  <c r="T803" i="3"/>
  <c r="R974" i="3"/>
  <c r="T1003" i="3"/>
  <c r="T1017" i="3"/>
  <c r="R129" i="4"/>
  <c r="R156" i="4"/>
  <c r="BK164" i="4"/>
  <c r="J164" i="4"/>
  <c r="J102" i="4"/>
  <c r="BK239" i="4"/>
  <c r="J239" i="4" s="1"/>
  <c r="J103" i="4" s="1"/>
  <c r="T135" i="5"/>
  <c r="R150" i="5"/>
  <c r="R167" i="5"/>
  <c r="P189" i="5"/>
  <c r="P198" i="5"/>
  <c r="P218" i="5"/>
  <c r="R255" i="5"/>
  <c r="BK292" i="5"/>
  <c r="J292" i="5"/>
  <c r="J109" i="5" s="1"/>
  <c r="R292" i="5"/>
  <c r="R291" i="5" s="1"/>
  <c r="R297" i="5"/>
  <c r="R130" i="6"/>
  <c r="R128" i="6" s="1"/>
  <c r="R136" i="6"/>
  <c r="P165" i="6"/>
  <c r="P168" i="6"/>
  <c r="P172" i="6"/>
  <c r="BK132" i="7"/>
  <c r="J132" i="7" s="1"/>
  <c r="J102" i="7" s="1"/>
  <c r="BK365" i="7"/>
  <c r="J365" i="7" s="1"/>
  <c r="J103" i="7" s="1"/>
  <c r="T128" i="8"/>
  <c r="T126" i="8" s="1"/>
  <c r="T135" i="8"/>
  <c r="T134" i="8" s="1"/>
  <c r="T259" i="8"/>
  <c r="P127" i="9"/>
  <c r="T164" i="9"/>
  <c r="BK142" i="10"/>
  <c r="J142" i="10" s="1"/>
  <c r="J99" i="10" s="1"/>
  <c r="R142" i="10"/>
  <c r="BK184" i="10"/>
  <c r="J184" i="10" s="1"/>
  <c r="J101" i="10" s="1"/>
  <c r="R184" i="10"/>
  <c r="P191" i="10"/>
  <c r="BK200" i="10"/>
  <c r="J200" i="10"/>
  <c r="J103" i="10" s="1"/>
  <c r="R200" i="10"/>
  <c r="P206" i="10"/>
  <c r="P214" i="10"/>
  <c r="BK222" i="10"/>
  <c r="J222" i="10" s="1"/>
  <c r="J107" i="10" s="1"/>
  <c r="R222" i="10"/>
  <c r="T229" i="10"/>
  <c r="T228" i="10" s="1"/>
  <c r="T265" i="10"/>
  <c r="R121" i="11"/>
  <c r="R119" i="11" s="1"/>
  <c r="R118" i="11" s="1"/>
  <c r="BK196" i="2"/>
  <c r="J196" i="2" s="1"/>
  <c r="J102" i="2" s="1"/>
  <c r="T302" i="2"/>
  <c r="T369" i="2"/>
  <c r="T379" i="2"/>
  <c r="BK406" i="2"/>
  <c r="J406" i="2"/>
  <c r="J109" i="2" s="1"/>
  <c r="T406" i="2"/>
  <c r="T416" i="2"/>
  <c r="T433" i="2"/>
  <c r="T456" i="2"/>
  <c r="R468" i="2"/>
  <c r="T478" i="2"/>
  <c r="T477" i="2" s="1"/>
  <c r="T487" i="2"/>
  <c r="T149" i="3"/>
  <c r="R159" i="3"/>
  <c r="R224" i="3"/>
  <c r="P244" i="3"/>
  <c r="P268" i="3"/>
  <c r="T284" i="3"/>
  <c r="P327" i="3"/>
  <c r="BK395" i="3"/>
  <c r="J395" i="3" s="1"/>
  <c r="J107" i="3" s="1"/>
  <c r="BK528" i="3"/>
  <c r="J528" i="3"/>
  <c r="J108" i="3" s="1"/>
  <c r="BK540" i="3"/>
  <c r="J540" i="3" s="1"/>
  <c r="J109" i="3" s="1"/>
  <c r="BK562" i="3"/>
  <c r="J562" i="3" s="1"/>
  <c r="J110" i="3" s="1"/>
  <c r="BK596" i="3"/>
  <c r="J596" i="3" s="1"/>
  <c r="J111" i="3" s="1"/>
  <c r="R596" i="3"/>
  <c r="T602" i="3"/>
  <c r="BK649" i="3"/>
  <c r="J649" i="3"/>
  <c r="J114" i="3" s="1"/>
  <c r="BK714" i="3"/>
  <c r="J714" i="3" s="1"/>
  <c r="J115" i="3" s="1"/>
  <c r="T714" i="3"/>
  <c r="P726" i="3"/>
  <c r="P772" i="3"/>
  <c r="BK791" i="3"/>
  <c r="J791" i="3" s="1"/>
  <c r="J119" i="3" s="1"/>
  <c r="T791" i="3"/>
  <c r="BK803" i="3"/>
  <c r="J803" i="3" s="1"/>
  <c r="J120" i="3" s="1"/>
  <c r="BK974" i="3"/>
  <c r="J974" i="3"/>
  <c r="J121" i="3" s="1"/>
  <c r="BK1003" i="3"/>
  <c r="J1003" i="3" s="1"/>
  <c r="J122" i="3" s="1"/>
  <c r="P1017" i="3"/>
  <c r="BK129" i="4"/>
  <c r="J129" i="4" s="1"/>
  <c r="J100" i="4" s="1"/>
  <c r="BK156" i="4"/>
  <c r="J156" i="4"/>
  <c r="J101" i="4" s="1"/>
  <c r="R164" i="4"/>
  <c r="P239" i="4"/>
  <c r="P135" i="5"/>
  <c r="T150" i="5"/>
  <c r="P167" i="5"/>
  <c r="R189" i="5"/>
  <c r="T198" i="5"/>
  <c r="T218" i="5"/>
  <c r="P255" i="5"/>
  <c r="P288" i="5"/>
  <c r="BK297" i="5"/>
  <c r="J297" i="5"/>
  <c r="J110" i="5" s="1"/>
  <c r="BK130" i="6"/>
  <c r="J130" i="6" s="1"/>
  <c r="J100" i="6" s="1"/>
  <c r="T136" i="6"/>
  <c r="BK168" i="6"/>
  <c r="J168" i="6" s="1"/>
  <c r="J104" i="6" s="1"/>
  <c r="T168" i="6"/>
  <c r="T172" i="6"/>
  <c r="T132" i="7"/>
  <c r="T131" i="7"/>
  <c r="T365" i="7"/>
  <c r="P128" i="8"/>
  <c r="P126" i="8" s="1"/>
  <c r="BK135" i="8"/>
  <c r="BK134" i="8"/>
  <c r="J134" i="8" s="1"/>
  <c r="J101" i="8" s="1"/>
  <c r="BK259" i="8"/>
  <c r="J259" i="8" s="1"/>
  <c r="J103" i="8" s="1"/>
  <c r="R127" i="9"/>
  <c r="P164" i="9"/>
  <c r="P125" i="9" s="1"/>
  <c r="P124" i="9" s="1"/>
  <c r="AU103" i="1" s="1"/>
  <c r="T121" i="11"/>
  <c r="T119" i="11" s="1"/>
  <c r="T118" i="11" s="1"/>
  <c r="P127" i="12"/>
  <c r="P210" i="12"/>
  <c r="P209" i="12" s="1"/>
  <c r="T196" i="2"/>
  <c r="T141" i="2"/>
  <c r="R302" i="2"/>
  <c r="R369" i="2"/>
  <c r="P379" i="2"/>
  <c r="R401" i="2"/>
  <c r="P406" i="2"/>
  <c r="R416" i="2"/>
  <c r="BK433" i="2"/>
  <c r="J433" i="2"/>
  <c r="J113" i="2" s="1"/>
  <c r="BK456" i="2"/>
  <c r="J456" i="2" s="1"/>
  <c r="J114" i="2" s="1"/>
  <c r="BK468" i="2"/>
  <c r="J468" i="2" s="1"/>
  <c r="J115" i="2" s="1"/>
  <c r="P478" i="2"/>
  <c r="P477" i="2" s="1"/>
  <c r="R487" i="2"/>
  <c r="P149" i="3"/>
  <c r="T159" i="3"/>
  <c r="T224" i="3"/>
  <c r="R244" i="3"/>
  <c r="T268" i="3"/>
  <c r="R284" i="3"/>
  <c r="BK327" i="3"/>
  <c r="J327" i="3"/>
  <c r="J106" i="3" s="1"/>
  <c r="R395" i="3"/>
  <c r="R528" i="3"/>
  <c r="T540" i="3"/>
  <c r="P562" i="3"/>
  <c r="BK602" i="3"/>
  <c r="T649" i="3"/>
  <c r="T726" i="3"/>
  <c r="R772" i="3"/>
  <c r="P791" i="3"/>
  <c r="P803" i="3"/>
  <c r="T974" i="3"/>
  <c r="R1003" i="3"/>
  <c r="R1017" i="3"/>
  <c r="T129" i="4"/>
  <c r="T156" i="4"/>
  <c r="T164" i="4"/>
  <c r="T239" i="4"/>
  <c r="BK135" i="5"/>
  <c r="J135" i="5" s="1"/>
  <c r="J100" i="5" s="1"/>
  <c r="BK150" i="5"/>
  <c r="J150" i="5" s="1"/>
  <c r="J101" i="5" s="1"/>
  <c r="BK167" i="5"/>
  <c r="J167" i="5"/>
  <c r="J102" i="5"/>
  <c r="BK189" i="5"/>
  <c r="J189" i="5" s="1"/>
  <c r="J103" i="5" s="1"/>
  <c r="BK198" i="5"/>
  <c r="J198" i="5" s="1"/>
  <c r="J104" i="5" s="1"/>
  <c r="BK218" i="5"/>
  <c r="J218" i="5" s="1"/>
  <c r="J105" i="5" s="1"/>
  <c r="BK255" i="5"/>
  <c r="J255" i="5"/>
  <c r="J106" i="5" s="1"/>
  <c r="BK288" i="5"/>
  <c r="J288" i="5"/>
  <c r="J107" i="5"/>
  <c r="T288" i="5"/>
  <c r="P292" i="5"/>
  <c r="P291" i="5"/>
  <c r="P297" i="5"/>
  <c r="P130" i="6"/>
  <c r="P128" i="6" s="1"/>
  <c r="BK136" i="6"/>
  <c r="J136" i="6" s="1"/>
  <c r="J102" i="6" s="1"/>
  <c r="BK165" i="6"/>
  <c r="J165" i="6"/>
  <c r="J103" i="6" s="1"/>
  <c r="R165" i="6"/>
  <c r="R168" i="6"/>
  <c r="R172" i="6"/>
  <c r="R132" i="7"/>
  <c r="R131" i="7" s="1"/>
  <c r="R365" i="7"/>
  <c r="BK128" i="8"/>
  <c r="J128" i="8"/>
  <c r="J100" i="8" s="1"/>
  <c r="P135" i="8"/>
  <c r="P134" i="8" s="1"/>
  <c r="R259" i="8"/>
  <c r="T127" i="9"/>
  <c r="T125" i="9" s="1"/>
  <c r="T124" i="9" s="1"/>
  <c r="BK164" i="9"/>
  <c r="J164" i="9"/>
  <c r="J101" i="9"/>
  <c r="P135" i="10"/>
  <c r="T135" i="10"/>
  <c r="T142" i="10"/>
  <c r="T133" i="10" s="1"/>
  <c r="P184" i="10"/>
  <c r="BK191" i="10"/>
  <c r="J191" i="10"/>
  <c r="J102" i="10" s="1"/>
  <c r="T191" i="10"/>
  <c r="BK206" i="10"/>
  <c r="J206" i="10" s="1"/>
  <c r="J104" i="10" s="1"/>
  <c r="R206" i="10"/>
  <c r="BK214" i="10"/>
  <c r="J214" i="10" s="1"/>
  <c r="J106" i="10" s="1"/>
  <c r="R214" i="10"/>
  <c r="BK229" i="10"/>
  <c r="J229" i="10" s="1"/>
  <c r="J110" i="10" s="1"/>
  <c r="R229" i="10"/>
  <c r="R228" i="10" s="1"/>
  <c r="P265" i="10"/>
  <c r="P121" i="11"/>
  <c r="P119" i="11"/>
  <c r="P118" i="11" s="1"/>
  <c r="AU105" i="1" s="1"/>
  <c r="R127" i="12"/>
  <c r="BK171" i="12"/>
  <c r="J171" i="12" s="1"/>
  <c r="J99" i="12" s="1"/>
  <c r="R171" i="12"/>
  <c r="R125" i="12" s="1"/>
  <c r="BK186" i="12"/>
  <c r="J186" i="12" s="1"/>
  <c r="J101" i="12" s="1"/>
  <c r="T186" i="12"/>
  <c r="BK210" i="12"/>
  <c r="J210" i="12" s="1"/>
  <c r="J104" i="12" s="1"/>
  <c r="R210" i="12"/>
  <c r="R209" i="12" s="1"/>
  <c r="P196" i="2"/>
  <c r="BK302" i="2"/>
  <c r="J302" i="2" s="1"/>
  <c r="J103" i="2" s="1"/>
  <c r="BK369" i="2"/>
  <c r="J369" i="2"/>
  <c r="J104" i="2" s="1"/>
  <c r="BK379" i="2"/>
  <c r="J379" i="2" s="1"/>
  <c r="J105" i="2" s="1"/>
  <c r="P401" i="2"/>
  <c r="BK416" i="2"/>
  <c r="J416" i="2" s="1"/>
  <c r="J111" i="2" s="1"/>
  <c r="P433" i="2"/>
  <c r="P456" i="2"/>
  <c r="T468" i="2"/>
  <c r="BK478" i="2"/>
  <c r="J478" i="2" s="1"/>
  <c r="J117" i="2" s="1"/>
  <c r="P487" i="2"/>
  <c r="R149" i="3"/>
  <c r="BK159" i="3"/>
  <c r="J159" i="3" s="1"/>
  <c r="J101" i="3" s="1"/>
  <c r="BK224" i="3"/>
  <c r="J224" i="3"/>
  <c r="J102" i="3" s="1"/>
  <c r="BK244" i="3"/>
  <c r="J244" i="3" s="1"/>
  <c r="J103" i="3" s="1"/>
  <c r="BK268" i="3"/>
  <c r="J268" i="3"/>
  <c r="J104" i="3" s="1"/>
  <c r="P284" i="3"/>
  <c r="R327" i="3"/>
  <c r="T395" i="3"/>
  <c r="P528" i="3"/>
  <c r="P540" i="3"/>
  <c r="R562" i="3"/>
  <c r="P596" i="3"/>
  <c r="R602" i="3"/>
  <c r="R649" i="3"/>
  <c r="P714" i="3"/>
  <c r="BK726" i="3"/>
  <c r="J726" i="3" s="1"/>
  <c r="J117" i="3" s="1"/>
  <c r="BK772" i="3"/>
  <c r="J772" i="3"/>
  <c r="J118" i="3" s="1"/>
  <c r="R803" i="3"/>
  <c r="P974" i="3"/>
  <c r="P1003" i="3"/>
  <c r="BK1017" i="3"/>
  <c r="J1017" i="3" s="1"/>
  <c r="J123" i="3" s="1"/>
  <c r="P129" i="4"/>
  <c r="P156" i="4"/>
  <c r="P164" i="4"/>
  <c r="R239" i="4"/>
  <c r="R135" i="5"/>
  <c r="P150" i="5"/>
  <c r="T167" i="5"/>
  <c r="T189" i="5"/>
  <c r="R198" i="5"/>
  <c r="R218" i="5"/>
  <c r="T255" i="5"/>
  <c r="R288" i="5"/>
  <c r="T292" i="5"/>
  <c r="T291" i="5"/>
  <c r="T297" i="5"/>
  <c r="T130" i="6"/>
  <c r="T128" i="6" s="1"/>
  <c r="P136" i="6"/>
  <c r="T165" i="6"/>
  <c r="BK172" i="6"/>
  <c r="J172" i="6" s="1"/>
  <c r="J105" i="6" s="1"/>
  <c r="P132" i="7"/>
  <c r="P131" i="7" s="1"/>
  <c r="P365" i="7"/>
  <c r="R128" i="8"/>
  <c r="R126" i="8" s="1"/>
  <c r="R135" i="8"/>
  <c r="R134" i="8" s="1"/>
  <c r="P259" i="8"/>
  <c r="BK127" i="9"/>
  <c r="BK125" i="9" s="1"/>
  <c r="J125" i="9" s="1"/>
  <c r="J99" i="9" s="1"/>
  <c r="R164" i="9"/>
  <c r="R125" i="9" s="1"/>
  <c r="R124" i="9" s="1"/>
  <c r="BK135" i="10"/>
  <c r="J135" i="10"/>
  <c r="J98" i="10" s="1"/>
  <c r="R135" i="10"/>
  <c r="P142" i="10"/>
  <c r="P133" i="10" s="1"/>
  <c r="T184" i="10"/>
  <c r="R191" i="10"/>
  <c r="P200" i="10"/>
  <c r="T200" i="10"/>
  <c r="T206" i="10"/>
  <c r="T214" i="10"/>
  <c r="P222" i="10"/>
  <c r="T222" i="10"/>
  <c r="P229" i="10"/>
  <c r="P228" i="10" s="1"/>
  <c r="BK265" i="10"/>
  <c r="J265" i="10" s="1"/>
  <c r="J111" i="10" s="1"/>
  <c r="R265" i="10"/>
  <c r="BK121" i="11"/>
  <c r="J121" i="11" s="1"/>
  <c r="J98" i="11" s="1"/>
  <c r="BK127" i="12"/>
  <c r="J127" i="12"/>
  <c r="J98" i="12" s="1"/>
  <c r="T127" i="12"/>
  <c r="P171" i="12"/>
  <c r="T171" i="12"/>
  <c r="P186" i="12"/>
  <c r="R186" i="12"/>
  <c r="T210" i="12"/>
  <c r="T209" i="12" s="1"/>
  <c r="E85" i="2"/>
  <c r="F94" i="2"/>
  <c r="J134" i="2"/>
  <c r="BF224" i="2"/>
  <c r="BF231" i="2"/>
  <c r="BF258" i="2"/>
  <c r="BF270" i="2"/>
  <c r="BF343" i="2"/>
  <c r="BF353" i="2"/>
  <c r="BF373" i="2"/>
  <c r="BF392" i="2"/>
  <c r="BF407" i="2"/>
  <c r="BF412" i="2"/>
  <c r="BF427" i="2"/>
  <c r="BF434" i="2"/>
  <c r="BF443" i="2"/>
  <c r="BF457" i="2"/>
  <c r="BF473" i="2"/>
  <c r="J91" i="3"/>
  <c r="F94" i="3"/>
  <c r="BF183" i="3"/>
  <c r="BF192" i="3"/>
  <c r="BF285" i="3"/>
  <c r="BF333" i="3"/>
  <c r="BF384" i="3"/>
  <c r="BF396" i="3"/>
  <c r="BF405" i="3"/>
  <c r="BF409" i="3"/>
  <c r="BF415" i="3"/>
  <c r="BF514" i="3"/>
  <c r="BF593" i="3"/>
  <c r="BF597" i="3"/>
  <c r="BF600" i="3"/>
  <c r="BF619" i="3"/>
  <c r="BF634" i="3"/>
  <c r="BF650" i="3"/>
  <c r="BF654" i="3"/>
  <c r="BF665" i="3"/>
  <c r="BF711" i="3"/>
  <c r="BF743" i="3"/>
  <c r="BF769" i="3"/>
  <c r="BF792" i="3"/>
  <c r="BF832" i="3"/>
  <c r="BF835" i="3"/>
  <c r="BF838" i="3"/>
  <c r="BF847" i="3"/>
  <c r="BF853" i="3"/>
  <c r="BF871" i="3"/>
  <c r="BF872" i="3"/>
  <c r="BF897" i="3"/>
  <c r="BF914" i="3"/>
  <c r="BF918" i="3"/>
  <c r="BF945" i="3"/>
  <c r="BF973" i="3"/>
  <c r="BF975" i="3"/>
  <c r="BF978" i="3"/>
  <c r="BF982" i="3"/>
  <c r="BF994" i="3"/>
  <c r="BF1009" i="3"/>
  <c r="BF1015" i="3"/>
  <c r="BF1016" i="3"/>
  <c r="BF1018" i="3"/>
  <c r="BF1024" i="3"/>
  <c r="BF1030" i="3"/>
  <c r="BF1036" i="3"/>
  <c r="BF1051" i="3"/>
  <c r="BF1063" i="3"/>
  <c r="BF128" i="4"/>
  <c r="BF153" i="4"/>
  <c r="BF179" i="4"/>
  <c r="BF182" i="4"/>
  <c r="BF197" i="4"/>
  <c r="BF212" i="4"/>
  <c r="BF215" i="4"/>
  <c r="BF222" i="4"/>
  <c r="BF226" i="4"/>
  <c r="BF238" i="4"/>
  <c r="BK245" i="4"/>
  <c r="J245" i="4" s="1"/>
  <c r="J104" i="4" s="1"/>
  <c r="J126" i="5"/>
  <c r="BF134" i="5"/>
  <c r="BF136" i="5"/>
  <c r="BF138" i="5"/>
  <c r="BF139" i="5"/>
  <c r="BF140" i="5"/>
  <c r="BF141" i="5"/>
  <c r="BF148" i="5"/>
  <c r="BF160" i="5"/>
  <c r="BF166" i="5"/>
  <c r="BF169" i="5"/>
  <c r="BF171" i="5"/>
  <c r="BF183" i="5"/>
  <c r="BF185" i="5"/>
  <c r="BF190" i="5"/>
  <c r="BF208" i="5"/>
  <c r="BF212" i="5"/>
  <c r="BF219" i="5"/>
  <c r="BF221" i="5"/>
  <c r="BF225" i="5"/>
  <c r="BF233" i="5"/>
  <c r="BF238" i="5"/>
  <c r="BF259" i="5"/>
  <c r="BF260" i="5"/>
  <c r="BF268" i="5"/>
  <c r="BF269" i="5"/>
  <c r="BF270" i="5"/>
  <c r="BF271" i="5"/>
  <c r="BF279" i="5"/>
  <c r="BF283" i="5"/>
  <c r="BF285" i="5"/>
  <c r="BF293" i="5"/>
  <c r="BF295" i="5"/>
  <c r="BF299" i="5"/>
  <c r="F124" i="6"/>
  <c r="BF129" i="6"/>
  <c r="BF140" i="6"/>
  <c r="BF142" i="6"/>
  <c r="BF153" i="6"/>
  <c r="BF154" i="6"/>
  <c r="BF155" i="6"/>
  <c r="BF156" i="6"/>
  <c r="BF158" i="6"/>
  <c r="BF171" i="6"/>
  <c r="BF176" i="6"/>
  <c r="F94" i="7"/>
  <c r="BF129" i="7"/>
  <c r="BF154" i="7"/>
  <c r="BF157" i="7"/>
  <c r="BF164" i="7"/>
  <c r="BF174" i="7"/>
  <c r="BF180" i="7"/>
  <c r="BF186" i="7"/>
  <c r="BF219" i="7"/>
  <c r="BF228" i="7"/>
  <c r="BF246" i="7"/>
  <c r="BF249" i="7"/>
  <c r="BF279" i="7"/>
  <c r="BF286" i="7"/>
  <c r="BF287" i="7"/>
  <c r="BF308" i="7"/>
  <c r="BF318" i="7"/>
  <c r="BF321" i="7"/>
  <c r="BF333" i="7"/>
  <c r="BF359" i="7"/>
  <c r="BK128" i="7"/>
  <c r="J128" i="7" s="1"/>
  <c r="J100" i="7" s="1"/>
  <c r="F94" i="8"/>
  <c r="BF129" i="8"/>
  <c r="BF136" i="8"/>
  <c r="BF142" i="8"/>
  <c r="BF145" i="8"/>
  <c r="BF156" i="8"/>
  <c r="BF158" i="8"/>
  <c r="BF159" i="8"/>
  <c r="BF162" i="8"/>
  <c r="BF167" i="8"/>
  <c r="BF170" i="8"/>
  <c r="BF177" i="8"/>
  <c r="BF178" i="8"/>
  <c r="BF182" i="8"/>
  <c r="BF192" i="8"/>
  <c r="BF195" i="8"/>
  <c r="BF206" i="8"/>
  <c r="BF215" i="8"/>
  <c r="BF219" i="8"/>
  <c r="BF227" i="8"/>
  <c r="BF230" i="8"/>
  <c r="BF233" i="8"/>
  <c r="BF234" i="8"/>
  <c r="BF240" i="8"/>
  <c r="BF241" i="8"/>
  <c r="BF249" i="8"/>
  <c r="E85" i="9"/>
  <c r="BF132" i="9"/>
  <c r="BF133" i="9"/>
  <c r="BF136" i="9"/>
  <c r="BF138" i="9"/>
  <c r="BF140" i="9"/>
  <c r="BF147" i="9"/>
  <c r="BF148" i="9"/>
  <c r="BF152" i="9"/>
  <c r="BF154" i="9"/>
  <c r="BF160" i="9"/>
  <c r="F129" i="10"/>
  <c r="BF134" i="10"/>
  <c r="BF140" i="10"/>
  <c r="BF143" i="10"/>
  <c r="BF148" i="10"/>
  <c r="BF150" i="10"/>
  <c r="BF162" i="10"/>
  <c r="BF182" i="10"/>
  <c r="BF185" i="10"/>
  <c r="BF203" i="10"/>
  <c r="BF204" i="10"/>
  <c r="BF223" i="10"/>
  <c r="BF224" i="10"/>
  <c r="BF226" i="10"/>
  <c r="BF230" i="10"/>
  <c r="BF235" i="10"/>
  <c r="BF238" i="10"/>
  <c r="BF245" i="10"/>
  <c r="BF251" i="10"/>
  <c r="BF252" i="10"/>
  <c r="BF258" i="10"/>
  <c r="BF269" i="10"/>
  <c r="BF272" i="10"/>
  <c r="BF274" i="10"/>
  <c r="BK225" i="10"/>
  <c r="J225" i="10" s="1"/>
  <c r="J108" i="10" s="1"/>
  <c r="E85" i="11"/>
  <c r="J89" i="11"/>
  <c r="F92" i="11"/>
  <c r="BF120" i="11"/>
  <c r="BF124" i="11"/>
  <c r="BF126" i="11"/>
  <c r="BF136" i="11"/>
  <c r="BF137" i="11"/>
  <c r="BF138" i="11"/>
  <c r="E114" i="12"/>
  <c r="BF126" i="12"/>
  <c r="BF131" i="12"/>
  <c r="BF144" i="12"/>
  <c r="BF221" i="2"/>
  <c r="BF251" i="2"/>
  <c r="BF291" i="2"/>
  <c r="BF323" i="2"/>
  <c r="BF365" i="2"/>
  <c r="BF380" i="2"/>
  <c r="BF408" i="2"/>
  <c r="BF453" i="2"/>
  <c r="BF483" i="2"/>
  <c r="BK143" i="2"/>
  <c r="J143" i="2" s="1"/>
  <c r="J100" i="2" s="1"/>
  <c r="E85" i="3"/>
  <c r="BF150" i="3"/>
  <c r="BF160" i="3"/>
  <c r="BF186" i="3"/>
  <c r="BF195" i="3"/>
  <c r="BF204" i="3"/>
  <c r="BF225" i="3"/>
  <c r="BF231" i="3"/>
  <c r="BF269" i="3"/>
  <c r="BF273" i="3"/>
  <c r="BF281" i="3"/>
  <c r="BF297" i="3"/>
  <c r="BF533" i="3"/>
  <c r="BF551" i="3"/>
  <c r="BF554" i="3"/>
  <c r="BF563" i="3"/>
  <c r="BF567" i="3"/>
  <c r="BF571" i="3"/>
  <c r="BF583" i="3"/>
  <c r="BF590" i="3"/>
  <c r="BF612" i="3"/>
  <c r="BF636" i="3"/>
  <c r="BF671" i="3"/>
  <c r="BF687" i="3"/>
  <c r="BF715" i="3"/>
  <c r="BF718" i="3"/>
  <c r="BF748" i="3"/>
  <c r="BF790" i="3"/>
  <c r="BF802" i="3"/>
  <c r="BF841" i="3"/>
  <c r="BF850" i="3"/>
  <c r="BF856" i="3"/>
  <c r="BF865" i="3"/>
  <c r="BF873" i="3"/>
  <c r="BF879" i="3"/>
  <c r="BF885" i="3"/>
  <c r="BF896" i="3"/>
  <c r="BF903" i="3"/>
  <c r="BF985" i="3"/>
  <c r="BF988" i="3"/>
  <c r="J91" i="4"/>
  <c r="F94" i="4"/>
  <c r="BF130" i="4"/>
  <c r="BF133" i="4"/>
  <c r="BF138" i="4"/>
  <c r="BF143" i="4"/>
  <c r="BF145" i="4"/>
  <c r="BF148" i="4"/>
  <c r="BF150" i="4"/>
  <c r="BF162" i="4"/>
  <c r="BF176" i="4"/>
  <c r="BF185" i="4"/>
  <c r="BF203" i="4"/>
  <c r="BF206" i="4"/>
  <c r="BF218" i="4"/>
  <c r="BF221" i="4"/>
  <c r="BF232" i="4"/>
  <c r="F94" i="5"/>
  <c r="BF142" i="5"/>
  <c r="BF151" i="5"/>
  <c r="BF156" i="5"/>
  <c r="BF157" i="5"/>
  <c r="BF164" i="5"/>
  <c r="BF168" i="5"/>
  <c r="BF177" i="5"/>
  <c r="BF187" i="5"/>
  <c r="BF196" i="5"/>
  <c r="BF197" i="5"/>
  <c r="BF204" i="5"/>
  <c r="BF205" i="5"/>
  <c r="BF209" i="5"/>
  <c r="BF224" i="5"/>
  <c r="BF236" i="5"/>
  <c r="BF245" i="5"/>
  <c r="BF247" i="5"/>
  <c r="BF248" i="5"/>
  <c r="BF257" i="5"/>
  <c r="BF261" i="5"/>
  <c r="BF277" i="5"/>
  <c r="BF284" i="5"/>
  <c r="BF296" i="5"/>
  <c r="BF298" i="5"/>
  <c r="J91" i="6"/>
  <c r="BF145" i="6"/>
  <c r="BF150" i="6"/>
  <c r="BF157" i="6"/>
  <c r="BF161" i="6"/>
  <c r="BF162" i="6"/>
  <c r="BF169" i="6"/>
  <c r="E85" i="7"/>
  <c r="J91" i="7"/>
  <c r="BF127" i="7"/>
  <c r="BF136" i="7"/>
  <c r="BF139" i="7"/>
  <c r="BF142" i="7"/>
  <c r="BF145" i="7"/>
  <c r="BF151" i="7"/>
  <c r="BF216" i="7"/>
  <c r="BF225" i="7"/>
  <c r="BF231" i="7"/>
  <c r="BF237" i="7"/>
  <c r="BF240" i="7"/>
  <c r="BF243" i="7"/>
  <c r="BF252" i="7"/>
  <c r="BF255" i="7"/>
  <c r="BF261" i="7"/>
  <c r="BF276" i="7"/>
  <c r="BF299" i="7"/>
  <c r="BF336" i="7"/>
  <c r="BF355" i="7"/>
  <c r="BF358" i="7"/>
  <c r="E85" i="8"/>
  <c r="J119" i="8"/>
  <c r="BF127" i="8"/>
  <c r="BF130" i="8"/>
  <c r="BF131" i="8"/>
  <c r="BF133" i="8"/>
  <c r="BF137" i="8"/>
  <c r="BF139" i="8"/>
  <c r="BF143" i="8"/>
  <c r="BF146" i="8"/>
  <c r="BF149" i="8"/>
  <c r="BF150" i="8"/>
  <c r="BF152" i="8"/>
  <c r="BF153" i="8"/>
  <c r="BF161" i="8"/>
  <c r="BF163" i="8"/>
  <c r="BF164" i="8"/>
  <c r="BF169" i="8"/>
  <c r="BF174" i="8"/>
  <c r="BF175" i="8"/>
  <c r="BF176" i="8"/>
  <c r="BF184" i="8"/>
  <c r="BF186" i="8"/>
  <c r="BF191" i="8"/>
  <c r="BF203" i="8"/>
  <c r="BF204" i="8"/>
  <c r="BF210" i="8"/>
  <c r="BF211" i="8"/>
  <c r="BF212" i="8"/>
  <c r="BF213" i="8"/>
  <c r="BF214" i="8"/>
  <c r="BF216" i="8"/>
  <c r="BF220" i="8"/>
  <c r="BF221" i="8"/>
  <c r="BF222" i="8"/>
  <c r="BF224" i="8"/>
  <c r="BF225" i="8"/>
  <c r="BF226" i="8"/>
  <c r="BF237" i="8"/>
  <c r="BF244" i="8"/>
  <c r="BF247" i="8"/>
  <c r="BF252" i="8"/>
  <c r="BF253" i="8"/>
  <c r="BF254" i="8"/>
  <c r="BF256" i="8"/>
  <c r="BF263" i="8"/>
  <c r="BF266" i="8"/>
  <c r="BF137" i="9"/>
  <c r="BF141" i="9"/>
  <c r="BF144" i="9"/>
  <c r="BF145" i="9"/>
  <c r="BF150" i="9"/>
  <c r="BF151" i="9"/>
  <c r="BF156" i="9"/>
  <c r="BF158" i="9"/>
  <c r="BF161" i="9"/>
  <c r="BF162" i="9"/>
  <c r="BF166" i="9"/>
  <c r="BF167" i="9"/>
  <c r="BF170" i="9"/>
  <c r="BK169" i="9"/>
  <c r="J169" i="9" s="1"/>
  <c r="J102" i="9" s="1"/>
  <c r="E85" i="10"/>
  <c r="J89" i="10"/>
  <c r="BF167" i="10"/>
  <c r="BF169" i="10"/>
  <c r="BF173" i="10"/>
  <c r="BF189" i="10"/>
  <c r="BF196" i="10"/>
  <c r="BF128" i="11"/>
  <c r="BF129" i="11"/>
  <c r="BF131" i="11"/>
  <c r="J89" i="12"/>
  <c r="F92" i="12"/>
  <c r="BF138" i="12"/>
  <c r="BF147" i="12"/>
  <c r="BF150" i="12"/>
  <c r="BF196" i="12"/>
  <c r="BF203" i="12"/>
  <c r="BF217" i="12"/>
  <c r="BF142" i="2"/>
  <c r="BF144" i="2"/>
  <c r="BF150" i="2"/>
  <c r="BF156" i="2"/>
  <c r="BF176" i="2"/>
  <c r="BF246" i="2"/>
  <c r="BF348" i="2"/>
  <c r="BF359" i="2"/>
  <c r="BF374" i="2"/>
  <c r="BF376" i="2"/>
  <c r="BF377" i="2"/>
  <c r="BF389" i="2"/>
  <c r="BF395" i="2"/>
  <c r="BF402" i="2"/>
  <c r="BF417" i="2"/>
  <c r="BF423" i="2"/>
  <c r="BF446" i="2"/>
  <c r="BF469" i="2"/>
  <c r="BF488" i="2"/>
  <c r="BF491" i="2"/>
  <c r="BF494" i="2"/>
  <c r="BK398" i="2"/>
  <c r="J398" i="2" s="1"/>
  <c r="J106" i="2" s="1"/>
  <c r="BF156" i="3"/>
  <c r="BF180" i="3"/>
  <c r="BF201" i="3"/>
  <c r="BF221" i="3"/>
  <c r="BF228" i="3"/>
  <c r="BF236" i="3"/>
  <c r="BF241" i="3"/>
  <c r="BF245" i="3"/>
  <c r="BF262" i="3"/>
  <c r="BF277" i="3"/>
  <c r="BF303" i="3"/>
  <c r="BF317" i="3"/>
  <c r="BF328" i="3"/>
  <c r="BF338" i="3"/>
  <c r="BF372" i="3"/>
  <c r="BF401" i="3"/>
  <c r="BF412" i="3"/>
  <c r="BF486" i="3"/>
  <c r="BF529" i="3"/>
  <c r="BF559" i="3"/>
  <c r="BF574" i="3"/>
  <c r="BF577" i="3"/>
  <c r="BF587" i="3"/>
  <c r="BF610" i="3"/>
  <c r="BF622" i="3"/>
  <c r="BF624" i="3"/>
  <c r="BF656" i="3"/>
  <c r="BF673" i="3"/>
  <c r="BF702" i="3"/>
  <c r="BF708" i="3"/>
  <c r="BF713" i="3"/>
  <c r="BF721" i="3"/>
  <c r="BF723" i="3"/>
  <c r="BF727" i="3"/>
  <c r="BF753" i="3"/>
  <c r="BF778" i="3"/>
  <c r="BF799" i="3"/>
  <c r="BF844" i="3"/>
  <c r="BF1002" i="3"/>
  <c r="BF1004" i="3"/>
  <c r="BF1008" i="3"/>
  <c r="BF1012" i="3"/>
  <c r="BK722" i="3"/>
  <c r="J722" i="3"/>
  <c r="J116" i="3"/>
  <c r="BF155" i="4"/>
  <c r="BF157" i="4"/>
  <c r="BF158" i="4"/>
  <c r="BF165" i="4"/>
  <c r="BF166" i="4"/>
  <c r="BF167" i="4"/>
  <c r="BF170" i="4"/>
  <c r="BF188" i="4"/>
  <c r="BF200" i="4"/>
  <c r="BF229" i="4"/>
  <c r="BF236" i="4"/>
  <c r="BF243" i="4"/>
  <c r="BF244" i="4"/>
  <c r="BF246" i="4"/>
  <c r="E85" i="5"/>
  <c r="BF143" i="5"/>
  <c r="BF149" i="5"/>
  <c r="BF152" i="5"/>
  <c r="BF155" i="5"/>
  <c r="BF158" i="5"/>
  <c r="BF159" i="5"/>
  <c r="BF161" i="5"/>
  <c r="BF165" i="5"/>
  <c r="BF172" i="5"/>
  <c r="BF176" i="5"/>
  <c r="BF178" i="5"/>
  <c r="BF188" i="5"/>
  <c r="BF192" i="5"/>
  <c r="BF194" i="5"/>
  <c r="BF195" i="5"/>
  <c r="BF199" i="5"/>
  <c r="BF203" i="5"/>
  <c r="BF206" i="5"/>
  <c r="BF207" i="5"/>
  <c r="BF210" i="5"/>
  <c r="BF211" i="5"/>
  <c r="BF222" i="5"/>
  <c r="BF227" i="5"/>
  <c r="BF230" i="5"/>
  <c r="BF232" i="5"/>
  <c r="BF237" i="5"/>
  <c r="BF250" i="5"/>
  <c r="BF254" i="5"/>
  <c r="BF264" i="5"/>
  <c r="BF266" i="5"/>
  <c r="BF267" i="5"/>
  <c r="BF274" i="5"/>
  <c r="BF275" i="5"/>
  <c r="BF278" i="5"/>
  <c r="BF286" i="5"/>
  <c r="BF287" i="5"/>
  <c r="BF290" i="5"/>
  <c r="BF300" i="5"/>
  <c r="E115" i="6"/>
  <c r="BF131" i="6"/>
  <c r="BF137" i="6"/>
  <c r="BF138" i="6"/>
  <c r="BF139" i="6"/>
  <c r="BF141" i="6"/>
  <c r="BF143" i="6"/>
  <c r="BF147" i="6"/>
  <c r="BF149" i="6"/>
  <c r="BF163" i="6"/>
  <c r="BF175" i="6"/>
  <c r="BF133" i="7"/>
  <c r="BF148" i="7"/>
  <c r="BF160" i="7"/>
  <c r="BF167" i="7"/>
  <c r="BF177" i="7"/>
  <c r="BF183" i="7"/>
  <c r="BF195" i="7"/>
  <c r="BF201" i="7"/>
  <c r="BF213" i="7"/>
  <c r="BF222" i="7"/>
  <c r="BF270" i="7"/>
  <c r="BF283" i="7"/>
  <c r="BF293" i="7"/>
  <c r="BF296" i="7"/>
  <c r="BF314" i="7"/>
  <c r="BF324" i="7"/>
  <c r="BF344" i="7"/>
  <c r="BF367" i="7"/>
  <c r="BF368" i="7"/>
  <c r="BF369" i="7"/>
  <c r="BF140" i="8"/>
  <c r="BF151" i="8"/>
  <c r="BF155" i="8"/>
  <c r="BF157" i="8"/>
  <c r="BF173" i="8"/>
  <c r="BF183" i="8"/>
  <c r="BF185" i="8"/>
  <c r="BF187" i="8"/>
  <c r="BF189" i="8"/>
  <c r="BF193" i="8"/>
  <c r="BF196" i="8"/>
  <c r="BF199" i="8"/>
  <c r="BF202" i="8"/>
  <c r="BF205" i="8"/>
  <c r="BF209" i="8"/>
  <c r="BF217" i="8"/>
  <c r="BF223" i="8"/>
  <c r="BF228" i="8"/>
  <c r="BF229" i="8"/>
  <c r="BF231" i="8"/>
  <c r="BF243" i="8"/>
  <c r="BF246" i="8"/>
  <c r="BF250" i="8"/>
  <c r="BF255" i="8"/>
  <c r="BF258" i="8"/>
  <c r="BF260" i="8"/>
  <c r="J91" i="9"/>
  <c r="BF128" i="9"/>
  <c r="BF129" i="9"/>
  <c r="BF131" i="9"/>
  <c r="BF135" i="9"/>
  <c r="BF139" i="9"/>
  <c r="BF142" i="9"/>
  <c r="BF146" i="9"/>
  <c r="BF155" i="9"/>
  <c r="BF159" i="9"/>
  <c r="BF136" i="10"/>
  <c r="BF155" i="10"/>
  <c r="BF175" i="10"/>
  <c r="BF187" i="10"/>
  <c r="BF193" i="10"/>
  <c r="BF201" i="10"/>
  <c r="BF207" i="10"/>
  <c r="BF208" i="10"/>
  <c r="BF211" i="10"/>
  <c r="BF212" i="10"/>
  <c r="BF215" i="10"/>
  <c r="BF240" i="10"/>
  <c r="BF242" i="10"/>
  <c r="BF243" i="10"/>
  <c r="BF246" i="10"/>
  <c r="BF255" i="10"/>
  <c r="BF256" i="10"/>
  <c r="BF260" i="10"/>
  <c r="BF266" i="10"/>
  <c r="BF267" i="10"/>
  <c r="BF268" i="10"/>
  <c r="BF271" i="10"/>
  <c r="BF276" i="10"/>
  <c r="BF279" i="10"/>
  <c r="BF130" i="11"/>
  <c r="BF134" i="11"/>
  <c r="BF128" i="12"/>
  <c r="BF141" i="12"/>
  <c r="BF153" i="12"/>
  <c r="BF156" i="12"/>
  <c r="BF166" i="12"/>
  <c r="BF169" i="12"/>
  <c r="BF172" i="12"/>
  <c r="BF178" i="12"/>
  <c r="BF183" i="12"/>
  <c r="BF187" i="12"/>
  <c r="BF190" i="12"/>
  <c r="BF208" i="12"/>
  <c r="BK182" i="12"/>
  <c r="J182" i="12" s="1"/>
  <c r="J100" i="12" s="1"/>
  <c r="BF197" i="2"/>
  <c r="BF203" i="2"/>
  <c r="BF241" i="2"/>
  <c r="BF274" i="2"/>
  <c r="BF278" i="2"/>
  <c r="BF286" i="2"/>
  <c r="BF303" i="2"/>
  <c r="BF370" i="2"/>
  <c r="BF371" i="2"/>
  <c r="BF399" i="2"/>
  <c r="BF403" i="2"/>
  <c r="BF462" i="2"/>
  <c r="BF479" i="2"/>
  <c r="BK155" i="2"/>
  <c r="J155" i="2" s="1"/>
  <c r="J101" i="2" s="1"/>
  <c r="BK411" i="2"/>
  <c r="J411" i="2" s="1"/>
  <c r="J110" i="2" s="1"/>
  <c r="BK426" i="2"/>
  <c r="J426" i="2"/>
  <c r="J112" i="2" s="1"/>
  <c r="BF148" i="3"/>
  <c r="BF189" i="3"/>
  <c r="BF198" i="3"/>
  <c r="BF233" i="3"/>
  <c r="BF259" i="3"/>
  <c r="BF300" i="3"/>
  <c r="BF321" i="3"/>
  <c r="BF324" i="3"/>
  <c r="BF344" i="3"/>
  <c r="BF350" i="3"/>
  <c r="BF361" i="3"/>
  <c r="BF378" i="3"/>
  <c r="BF397" i="3"/>
  <c r="BF449" i="3"/>
  <c r="BF541" i="3"/>
  <c r="BF580" i="3"/>
  <c r="BF603" i="3"/>
  <c r="BF617" i="3"/>
  <c r="BF646" i="3"/>
  <c r="BF648" i="3"/>
  <c r="BF667" i="3"/>
  <c r="BF689" i="3"/>
  <c r="BF704" i="3"/>
  <c r="BF735" i="3"/>
  <c r="BF761" i="3"/>
  <c r="BF771" i="3"/>
  <c r="BF773" i="3"/>
  <c r="BF796" i="3"/>
  <c r="BF804" i="3"/>
  <c r="BF859" i="3"/>
  <c r="BF862" i="3"/>
  <c r="BF972" i="3"/>
  <c r="BF993" i="3"/>
  <c r="BF997" i="3"/>
  <c r="BK1050" i="3"/>
  <c r="J1050" i="3" s="1"/>
  <c r="J124" i="3" s="1"/>
  <c r="E85" i="4"/>
  <c r="BF135" i="4"/>
  <c r="BF140" i="4"/>
  <c r="BF159" i="4"/>
  <c r="BF163" i="4"/>
  <c r="BF173" i="4"/>
  <c r="BF191" i="4"/>
  <c r="BF194" i="4"/>
  <c r="BF209" i="4"/>
  <c r="BF223" i="4"/>
  <c r="BF240" i="4"/>
  <c r="BF137" i="5"/>
  <c r="BF145" i="5"/>
  <c r="BF146" i="5"/>
  <c r="BF153" i="5"/>
  <c r="BF154" i="5"/>
  <c r="BF162" i="5"/>
  <c r="BF163" i="5"/>
  <c r="BF170" i="5"/>
  <c r="BF173" i="5"/>
  <c r="BF174" i="5"/>
  <c r="BF175" i="5"/>
  <c r="BF180" i="5"/>
  <c r="BF184" i="5"/>
  <c r="BF186" i="5"/>
  <c r="BF191" i="5"/>
  <c r="BF193" i="5"/>
  <c r="BF214" i="5"/>
  <c r="BF216" i="5"/>
  <c r="BF217" i="5"/>
  <c r="BF228" i="5"/>
  <c r="BF231" i="5"/>
  <c r="BF235" i="5"/>
  <c r="BF242" i="5"/>
  <c r="BF243" i="5"/>
  <c r="BF244" i="5"/>
  <c r="BF246" i="5"/>
  <c r="BF249" i="5"/>
  <c r="BF251" i="5"/>
  <c r="BF252" i="5"/>
  <c r="BF253" i="5"/>
  <c r="BF256" i="5"/>
  <c r="BF258" i="5"/>
  <c r="BF262" i="5"/>
  <c r="BF263" i="5"/>
  <c r="BF265" i="5"/>
  <c r="BF272" i="5"/>
  <c r="BF273" i="5"/>
  <c r="BF276" i="5"/>
  <c r="BF280" i="5"/>
  <c r="BF281" i="5"/>
  <c r="BF282" i="5"/>
  <c r="BF289" i="5"/>
  <c r="BF294" i="5"/>
  <c r="BF301" i="5"/>
  <c r="BF302" i="5"/>
  <c r="BF303" i="5"/>
  <c r="BF132" i="6"/>
  <c r="BF152" i="6"/>
  <c r="BF159" i="6"/>
  <c r="BF164" i="6"/>
  <c r="BF166" i="6"/>
  <c r="BF167" i="6"/>
  <c r="BF173" i="6"/>
  <c r="BF174" i="6"/>
  <c r="BK128" i="6"/>
  <c r="BF171" i="7"/>
  <c r="BF189" i="7"/>
  <c r="BF192" i="7"/>
  <c r="BF198" i="7"/>
  <c r="BF207" i="7"/>
  <c r="BF210" i="7"/>
  <c r="BF234" i="7"/>
  <c r="BF258" i="7"/>
  <c r="BF264" i="7"/>
  <c r="BF267" i="7"/>
  <c r="BF273" i="7"/>
  <c r="BF282" i="7"/>
  <c r="BF302" i="7"/>
  <c r="BF305" i="7"/>
  <c r="BF311" i="7"/>
  <c r="BF327" i="7"/>
  <c r="BF330" i="7"/>
  <c r="BF338" i="7"/>
  <c r="BF341" i="7"/>
  <c r="BF347" i="7"/>
  <c r="BF350" i="7"/>
  <c r="BF352" i="7"/>
  <c r="BF362" i="7"/>
  <c r="BF366" i="7"/>
  <c r="BF132" i="8"/>
  <c r="BF148" i="8"/>
  <c r="BF154" i="8"/>
  <c r="BF165" i="8"/>
  <c r="BF166" i="8"/>
  <c r="BF168" i="8"/>
  <c r="BF171" i="8"/>
  <c r="BF172" i="8"/>
  <c r="BF179" i="8"/>
  <c r="BF180" i="8"/>
  <c r="BF181" i="8"/>
  <c r="BF188" i="8"/>
  <c r="BF190" i="8"/>
  <c r="BF194" i="8"/>
  <c r="BF200" i="8"/>
  <c r="BF201" i="8"/>
  <c r="BF207" i="8"/>
  <c r="BF208" i="8"/>
  <c r="BF218" i="8"/>
  <c r="BF236" i="8"/>
  <c r="BF257" i="8"/>
  <c r="BK126" i="8"/>
  <c r="J126" i="8"/>
  <c r="J99" i="8" s="1"/>
  <c r="F94" i="9"/>
  <c r="BF126" i="9"/>
  <c r="BF134" i="9"/>
  <c r="BF143" i="9"/>
  <c r="BF149" i="9"/>
  <c r="BF153" i="9"/>
  <c r="BF157" i="9"/>
  <c r="BF163" i="9"/>
  <c r="BF165" i="9"/>
  <c r="BF168" i="9"/>
  <c r="BF138" i="10"/>
  <c r="BF158" i="10"/>
  <c r="BF160" i="10"/>
  <c r="BF192" i="10"/>
  <c r="BF194" i="10"/>
  <c r="BF198" i="10"/>
  <c r="BF205" i="10"/>
  <c r="BF209" i="10"/>
  <c r="BF216" i="10"/>
  <c r="BF217" i="10"/>
  <c r="BF218" i="10"/>
  <c r="BF219" i="10"/>
  <c r="BF220" i="10"/>
  <c r="BF244" i="10"/>
  <c r="BF248" i="10"/>
  <c r="BF250" i="10"/>
  <c r="BF254" i="10"/>
  <c r="BF257" i="10"/>
  <c r="BF261" i="10"/>
  <c r="BF270" i="10"/>
  <c r="BF273" i="10"/>
  <c r="BK181" i="10"/>
  <c r="J181" i="10" s="1"/>
  <c r="J100" i="10" s="1"/>
  <c r="BK278" i="10"/>
  <c r="J278" i="10" s="1"/>
  <c r="J112" i="10" s="1"/>
  <c r="BF122" i="11"/>
  <c r="BF123" i="11"/>
  <c r="BF125" i="11"/>
  <c r="BF127" i="11"/>
  <c r="BF132" i="11"/>
  <c r="BF133" i="11"/>
  <c r="BF135" i="12"/>
  <c r="BF162" i="12"/>
  <c r="BF193" i="12"/>
  <c r="BF199" i="12"/>
  <c r="BF211" i="12"/>
  <c r="BF215" i="12"/>
  <c r="BK207" i="12"/>
  <c r="J207" i="12" s="1"/>
  <c r="J102" i="12" s="1"/>
  <c r="J35" i="2"/>
  <c r="AV96" i="1" s="1"/>
  <c r="F38" i="6"/>
  <c r="BC100" i="1" s="1"/>
  <c r="F38" i="8"/>
  <c r="BC102" i="1" s="1"/>
  <c r="J35" i="9"/>
  <c r="AV103" i="1"/>
  <c r="F35" i="3"/>
  <c r="AZ97" i="1" s="1"/>
  <c r="J35" i="6"/>
  <c r="AV100" i="1"/>
  <c r="F35" i="12"/>
  <c r="BB106" i="1" s="1"/>
  <c r="J33" i="10"/>
  <c r="AV104" i="1" s="1"/>
  <c r="F33" i="11"/>
  <c r="AZ105" i="1" s="1"/>
  <c r="F39" i="4"/>
  <c r="BD98" i="1" s="1"/>
  <c r="F35" i="7"/>
  <c r="AZ101" i="1" s="1"/>
  <c r="F35" i="8"/>
  <c r="AZ102" i="1"/>
  <c r="F39" i="9"/>
  <c r="BD103" i="1" s="1"/>
  <c r="F36" i="10"/>
  <c r="BC104" i="1" s="1"/>
  <c r="J35" i="5"/>
  <c r="AV99" i="1" s="1"/>
  <c r="J35" i="8"/>
  <c r="AV102" i="1" s="1"/>
  <c r="F33" i="12"/>
  <c r="AZ106" i="1" s="1"/>
  <c r="J35" i="4"/>
  <c r="AV98" i="1" s="1"/>
  <c r="F38" i="4"/>
  <c r="BC98" i="1" s="1"/>
  <c r="F35" i="5"/>
  <c r="AZ99" i="1"/>
  <c r="J35" i="7"/>
  <c r="AV101" i="1" s="1"/>
  <c r="J33" i="12"/>
  <c r="AV106" i="1" s="1"/>
  <c r="F39" i="5"/>
  <c r="BD99" i="1" s="1"/>
  <c r="F35" i="9"/>
  <c r="AZ103" i="1" s="1"/>
  <c r="F35" i="10"/>
  <c r="BB104" i="1" s="1"/>
  <c r="F37" i="12"/>
  <c r="BD106" i="1" s="1"/>
  <c r="J35" i="3"/>
  <c r="AV97" i="1" s="1"/>
  <c r="F35" i="6"/>
  <c r="AZ100" i="1"/>
  <c r="F38" i="7"/>
  <c r="BC101" i="1" s="1"/>
  <c r="F38" i="2"/>
  <c r="BC96" i="1" s="1"/>
  <c r="F35" i="4"/>
  <c r="AZ98" i="1" s="1"/>
  <c r="F38" i="5"/>
  <c r="BC99" i="1"/>
  <c r="F37" i="10"/>
  <c r="BD104" i="1" s="1"/>
  <c r="F37" i="2"/>
  <c r="BB96" i="1" s="1"/>
  <c r="F37" i="6"/>
  <c r="BB100" i="1" s="1"/>
  <c r="F37" i="8"/>
  <c r="BB102" i="1"/>
  <c r="F39" i="2"/>
  <c r="BD96" i="1" s="1"/>
  <c r="F39" i="6"/>
  <c r="BD100" i="1" s="1"/>
  <c r="F39" i="8"/>
  <c r="BD102" i="1" s="1"/>
  <c r="F35" i="11"/>
  <c r="BB105" i="1"/>
  <c r="F35" i="2"/>
  <c r="AZ96" i="1" s="1"/>
  <c r="F37" i="5"/>
  <c r="BB99" i="1" s="1"/>
  <c r="F36" i="11"/>
  <c r="BC105" i="1" s="1"/>
  <c r="AS94" i="1"/>
  <c r="F37" i="4"/>
  <c r="BB98" i="1" s="1"/>
  <c r="F38" i="9"/>
  <c r="BC103" i="1"/>
  <c r="F39" i="3"/>
  <c r="BD97" i="1" s="1"/>
  <c r="F39" i="7"/>
  <c r="BD101" i="1" s="1"/>
  <c r="F37" i="11"/>
  <c r="BD105" i="1" s="1"/>
  <c r="F37" i="3"/>
  <c r="BB97" i="1"/>
  <c r="F37" i="7"/>
  <c r="BB101" i="1" s="1"/>
  <c r="F37" i="9"/>
  <c r="BB103" i="1"/>
  <c r="F38" i="3"/>
  <c r="BC97" i="1" s="1"/>
  <c r="F33" i="10"/>
  <c r="AZ104" i="1"/>
  <c r="J33" i="11"/>
  <c r="AV105" i="1" s="1"/>
  <c r="F36" i="12"/>
  <c r="BC106" i="1" s="1"/>
  <c r="BK147" i="3" l="1"/>
  <c r="R133" i="10"/>
  <c r="J127" i="9"/>
  <c r="J100" i="9" s="1"/>
  <c r="R133" i="5"/>
  <c r="R132" i="5" s="1"/>
  <c r="R147" i="3"/>
  <c r="P147" i="3"/>
  <c r="R127" i="4"/>
  <c r="R126" i="4" s="1"/>
  <c r="T147" i="3"/>
  <c r="T146" i="3" s="1"/>
  <c r="R141" i="2"/>
  <c r="T133" i="5"/>
  <c r="T132" i="5" s="1"/>
  <c r="T125" i="7"/>
  <c r="P133" i="5"/>
  <c r="P132" i="5" s="1"/>
  <c r="AU99" i="1" s="1"/>
  <c r="P141" i="2"/>
  <c r="P125" i="12"/>
  <c r="P124" i="12" s="1"/>
  <c r="AU106" i="1" s="1"/>
  <c r="P125" i="7"/>
  <c r="AU101" i="1" s="1"/>
  <c r="P135" i="6"/>
  <c r="P127" i="6" s="1"/>
  <c r="AU100" i="1" s="1"/>
  <c r="P127" i="4"/>
  <c r="P126" i="4" s="1"/>
  <c r="AU98" i="1" s="1"/>
  <c r="T125" i="12"/>
  <c r="T124" i="12" s="1"/>
  <c r="R125" i="7"/>
  <c r="T127" i="4"/>
  <c r="T126" i="4" s="1"/>
  <c r="R213" i="10"/>
  <c r="R124" i="12"/>
  <c r="P125" i="8"/>
  <c r="AU102" i="1" s="1"/>
  <c r="R125" i="8"/>
  <c r="T125" i="8"/>
  <c r="BK127" i="4"/>
  <c r="J127" i="4" s="1"/>
  <c r="J99" i="4" s="1"/>
  <c r="BK119" i="11"/>
  <c r="BK118" i="11" s="1"/>
  <c r="J118" i="11" s="1"/>
  <c r="J96" i="11" s="1"/>
  <c r="BK133" i="5"/>
  <c r="J133" i="5" s="1"/>
  <c r="J99" i="5" s="1"/>
  <c r="R400" i="2"/>
  <c r="R140" i="2" s="1"/>
  <c r="T135" i="6"/>
  <c r="T127" i="6" s="1"/>
  <c r="R135" i="6"/>
  <c r="R127" i="6" s="1"/>
  <c r="P601" i="3"/>
  <c r="P146" i="3" s="1"/>
  <c r="AU97" i="1" s="1"/>
  <c r="T400" i="2"/>
  <c r="T140" i="2" s="1"/>
  <c r="T213" i="10"/>
  <c r="T132" i="10" s="1"/>
  <c r="T601" i="3"/>
  <c r="R601" i="3"/>
  <c r="R146" i="3" s="1"/>
  <c r="P213" i="10"/>
  <c r="P132" i="10" s="1"/>
  <c r="AU104" i="1" s="1"/>
  <c r="P400" i="2"/>
  <c r="P140" i="2"/>
  <c r="AU96" i="1" s="1"/>
  <c r="BK601" i="3"/>
  <c r="J601" i="3" s="1"/>
  <c r="J112" i="3" s="1"/>
  <c r="BK126" i="7"/>
  <c r="BK133" i="10"/>
  <c r="J133" i="10" s="1"/>
  <c r="J97" i="10" s="1"/>
  <c r="BK125" i="12"/>
  <c r="J125" i="12" s="1"/>
  <c r="J97" i="12" s="1"/>
  <c r="BK141" i="2"/>
  <c r="J141" i="2"/>
  <c r="J99" i="2" s="1"/>
  <c r="BK126" i="4"/>
  <c r="J126" i="4" s="1"/>
  <c r="J98" i="4" s="1"/>
  <c r="J128" i="6"/>
  <c r="J99" i="6" s="1"/>
  <c r="BK131" i="7"/>
  <c r="J131" i="7" s="1"/>
  <c r="J101" i="7" s="1"/>
  <c r="BK125" i="8"/>
  <c r="J125" i="8" s="1"/>
  <c r="J32" i="8" s="1"/>
  <c r="AG102" i="1" s="1"/>
  <c r="BK124" i="9"/>
  <c r="J124" i="9"/>
  <c r="J98" i="9" s="1"/>
  <c r="BK228" i="10"/>
  <c r="J228" i="10" s="1"/>
  <c r="J109" i="10" s="1"/>
  <c r="BK400" i="2"/>
  <c r="J400" i="2" s="1"/>
  <c r="J107" i="2" s="1"/>
  <c r="J147" i="3"/>
  <c r="J99" i="3" s="1"/>
  <c r="BK291" i="5"/>
  <c r="J291" i="5" s="1"/>
  <c r="J108" i="5" s="1"/>
  <c r="BK135" i="6"/>
  <c r="J135" i="6"/>
  <c r="J101" i="6" s="1"/>
  <c r="J135" i="8"/>
  <c r="J102" i="8" s="1"/>
  <c r="BK477" i="2"/>
  <c r="J477" i="2"/>
  <c r="J116" i="2" s="1"/>
  <c r="J602" i="3"/>
  <c r="J113" i="3" s="1"/>
  <c r="J119" i="11"/>
  <c r="J97" i="11" s="1"/>
  <c r="BK213" i="10"/>
  <c r="J213" i="10" s="1"/>
  <c r="J105" i="10" s="1"/>
  <c r="BK209" i="12"/>
  <c r="J209" i="12" s="1"/>
  <c r="J103" i="12" s="1"/>
  <c r="J36" i="7"/>
  <c r="AW101" i="1" s="1"/>
  <c r="AT101" i="1" s="1"/>
  <c r="J34" i="10"/>
  <c r="AW104" i="1" s="1"/>
  <c r="AT104" i="1" s="1"/>
  <c r="J36" i="5"/>
  <c r="AW99" i="1" s="1"/>
  <c r="AT99" i="1" s="1"/>
  <c r="F34" i="11"/>
  <c r="BA105" i="1" s="1"/>
  <c r="BC95" i="1"/>
  <c r="AY95" i="1" s="1"/>
  <c r="J36" i="4"/>
  <c r="AW98" i="1"/>
  <c r="AT98" i="1" s="1"/>
  <c r="F36" i="8"/>
  <c r="BA102" i="1" s="1"/>
  <c r="J30" i="11"/>
  <c r="AG105" i="1" s="1"/>
  <c r="BD95" i="1"/>
  <c r="BD94" i="1" s="1"/>
  <c r="W33" i="1" s="1"/>
  <c r="AZ95" i="1"/>
  <c r="AV95" i="1" s="1"/>
  <c r="F36" i="3"/>
  <c r="BA97" i="1" s="1"/>
  <c r="F34" i="12"/>
  <c r="BA106" i="1" s="1"/>
  <c r="J34" i="12"/>
  <c r="AW106" i="1" s="1"/>
  <c r="AT106" i="1" s="1"/>
  <c r="J36" i="3"/>
  <c r="AW97" i="1"/>
  <c r="AT97" i="1" s="1"/>
  <c r="BB95" i="1"/>
  <c r="BB94" i="1" s="1"/>
  <c r="W31" i="1" s="1"/>
  <c r="F36" i="4"/>
  <c r="BA98" i="1" s="1"/>
  <c r="J36" i="6"/>
  <c r="AW100" i="1" s="1"/>
  <c r="AT100" i="1" s="1"/>
  <c r="J36" i="8"/>
  <c r="AW102" i="1" s="1"/>
  <c r="AT102" i="1" s="1"/>
  <c r="F36" i="7"/>
  <c r="BA101" i="1" s="1"/>
  <c r="J34" i="11"/>
  <c r="AW105" i="1" s="1"/>
  <c r="AT105" i="1" s="1"/>
  <c r="F36" i="2"/>
  <c r="BA96" i="1" s="1"/>
  <c r="J36" i="9"/>
  <c r="AW103" i="1" s="1"/>
  <c r="AT103" i="1" s="1"/>
  <c r="F36" i="5"/>
  <c r="BA99" i="1" s="1"/>
  <c r="F36" i="6"/>
  <c r="BA100" i="1" s="1"/>
  <c r="J36" i="2"/>
  <c r="AW96" i="1" s="1"/>
  <c r="AT96" i="1" s="1"/>
  <c r="F36" i="9"/>
  <c r="BA103" i="1" s="1"/>
  <c r="F34" i="10"/>
  <c r="BA104" i="1" s="1"/>
  <c r="R132" i="10" l="1"/>
  <c r="BK125" i="7"/>
  <c r="J125" i="7"/>
  <c r="J41" i="8"/>
  <c r="J39" i="11"/>
  <c r="BK132" i="5"/>
  <c r="J132" i="5"/>
  <c r="J98" i="5"/>
  <c r="BK146" i="3"/>
  <c r="J146" i="3" s="1"/>
  <c r="J32" i="3" s="1"/>
  <c r="AG97" i="1" s="1"/>
  <c r="AN97" i="1" s="1"/>
  <c r="BK127" i="6"/>
  <c r="J127" i="6"/>
  <c r="J98" i="6"/>
  <c r="J98" i="8"/>
  <c r="J126" i="7"/>
  <c r="J99" i="7"/>
  <c r="BK124" i="12"/>
  <c r="J124" i="12" s="1"/>
  <c r="J96" i="12" s="1"/>
  <c r="BK140" i="2"/>
  <c r="J140" i="2" s="1"/>
  <c r="J98" i="2" s="1"/>
  <c r="BK132" i="10"/>
  <c r="J132" i="10"/>
  <c r="J96" i="10" s="1"/>
  <c r="AN102" i="1"/>
  <c r="AN105" i="1"/>
  <c r="J32" i="7"/>
  <c r="AG101" i="1" s="1"/>
  <c r="AN101" i="1" s="1"/>
  <c r="J32" i="9"/>
  <c r="AG103" i="1" s="1"/>
  <c r="AN103" i="1" s="1"/>
  <c r="BC94" i="1"/>
  <c r="W32" i="1" s="1"/>
  <c r="AU95" i="1"/>
  <c r="AU94" i="1" s="1"/>
  <c r="BA95" i="1"/>
  <c r="BA94" i="1" s="1"/>
  <c r="W30" i="1" s="1"/>
  <c r="AZ94" i="1"/>
  <c r="W29" i="1"/>
  <c r="AX95" i="1"/>
  <c r="AX94" i="1"/>
  <c r="J32" i="4"/>
  <c r="AG98" i="1"/>
  <c r="AN98" i="1" s="1"/>
  <c r="J41" i="3" l="1"/>
  <c r="J98" i="3"/>
  <c r="J41" i="9"/>
  <c r="J41" i="4"/>
  <c r="J98" i="7"/>
  <c r="J41" i="7"/>
  <c r="AW94" i="1"/>
  <c r="AK30" i="1" s="1"/>
  <c r="AY94" i="1"/>
  <c r="AW95" i="1"/>
  <c r="AT95" i="1"/>
  <c r="J32" i="2"/>
  <c r="AG96" i="1" s="1"/>
  <c r="AN96" i="1" s="1"/>
  <c r="AV94" i="1"/>
  <c r="AK29" i="1"/>
  <c r="J30" i="10"/>
  <c r="AG104" i="1" s="1"/>
  <c r="AN104" i="1" s="1"/>
  <c r="J30" i="12"/>
  <c r="AG106" i="1" s="1"/>
  <c r="AN106" i="1" s="1"/>
  <c r="J32" i="5"/>
  <c r="AG99" i="1"/>
  <c r="AN99" i="1" s="1"/>
  <c r="J32" i="6"/>
  <c r="AG100" i="1"/>
  <c r="AN100" i="1" s="1"/>
  <c r="J41" i="5" l="1"/>
  <c r="J41" i="6"/>
  <c r="J41" i="2"/>
  <c r="J39" i="10"/>
  <c r="J39" i="12"/>
  <c r="AT94" i="1"/>
  <c r="AG95" i="1"/>
  <c r="AG94" i="1"/>
  <c r="AN94" i="1" s="1"/>
  <c r="AN95" i="1" l="1"/>
  <c r="AK26" i="1"/>
  <c r="AK35" i="1" s="1"/>
</calcChain>
</file>

<file path=xl/sharedStrings.xml><?xml version="1.0" encoding="utf-8"?>
<sst xmlns="http://schemas.openxmlformats.org/spreadsheetml/2006/main" count="27500" uniqueCount="3496">
  <si>
    <t>Export Komplet</t>
  </si>
  <si>
    <t/>
  </si>
  <si>
    <t>2.0</t>
  </si>
  <si>
    <t>False</t>
  </si>
  <si>
    <t>{3ca9e0d7-020d-45ed-9ff3-75c44bbdff73}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</si>
  <si>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</si>
  <si>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</si>
  <si>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</si>
  <si>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</si>
  <si>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</si>
  <si>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</si>
  <si>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</si>
  <si>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</si>
  <si>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192021B1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</si>
  <si>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</si>
  <si>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</si>
  <si>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</si>
  <si>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</si>
  <si>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</si>
  <si>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Podzávoz  2739, Čadca</t>
  </si>
  <si>
    <t>Dátum:</t>
  </si>
  <si>
    <t>Objednávateľ:</t>
  </si>
  <si>
    <t>IČO:</t>
  </si>
  <si>
    <t>Mesto Čadca ,MU Námestie Slobody 30, ČADCA 02201</t>
  </si>
  <si>
    <t>IČ DPH:</t>
  </si>
  <si>
    <t>Zhotoviteľ:</t>
  </si>
  <si>
    <t>Vyplň údaj</t>
  </si>
  <si>
    <t>Projektant:</t>
  </si>
  <si>
    <t xml:space="preserve">Mbarch Ing.Arch.Matej Babuliak </t>
  </si>
  <si>
    <t>True</t>
  </si>
  <si>
    <t>Spracovateľ:</t>
  </si>
  <si>
    <t>K.Šinská</t>
  </si>
  <si>
    <t>Poznámka:</t>
  </si>
  <si>
    <t>V prípade  výskytu obchodných  názvov výrobkov a technológií, tieto  majú informatívny charakter a slúžia ako minimálny štandart.Sú uvedené ako referenčná kvalita a môžu byťnahradené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</si>
  <si>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</si>
  <si>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</si>
  <si>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</si>
  <si>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</si>
  <si>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</si>
  <si>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</si>
  <si>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</si>
  <si>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</si>
  <si>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</si>
  <si>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</si>
  <si>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</si>
  <si>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</si>
  <si>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</si>
  <si>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</si>
  <si>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</si>
  <si>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</si>
  <si>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</si>
  <si>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</si>
  <si>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</si>
  <si>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</si>
  <si>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</si>
  <si>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</si>
  <si>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</si>
  <si>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</si>
  <si>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</si>
  <si>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</si>
  <si>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</si>
  <si>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</si>
  <si>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</si>
  <si>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</si>
  <si>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</si>
  <si>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</si>
  <si>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</si>
  <si>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</si>
  <si>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</si>
  <si>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</si>
  <si>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</si>
  <si>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</si>
  <si>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</si>
  <si>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</si>
  <si>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</si>
  <si>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</si>
  <si>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</si>
  <si>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</si>
  <si>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SO01</t>
  </si>
  <si>
    <t xml:space="preserve">SO01  BUDOVA   MŠ </t>
  </si>
  <si>
    <t>STA</t>
  </si>
  <si>
    <t>1</t>
  </si>
  <si>
    <t>{b51f1c67-8104-4b49-a350-a06fb39b888d}</t>
  </si>
  <si>
    <t>/</t>
  </si>
  <si>
    <t>SO01.1</t>
  </si>
  <si>
    <t xml:space="preserve">SO01.1  Búracie práce </t>
  </si>
  <si>
    <t>Časť</t>
  </si>
  <si>
    <t>2</t>
  </si>
  <si>
    <t>{93d75654-2f71-46b0-94ba-de5106673da7}</t>
  </si>
  <si>
    <t>SO01.2</t>
  </si>
  <si>
    <t>SO01.2  Stavebná časť</t>
  </si>
  <si>
    <t>{4a986ceb-aab5-4d37-9c22-9fa48a4e00bb}</t>
  </si>
  <si>
    <t>SO01.3</t>
  </si>
  <si>
    <t>SO01.3  Zdravotechnika -rozvody</t>
  </si>
  <si>
    <t>{f3fe3b08-04a9-4298-93ff-0353e21d62f4}</t>
  </si>
  <si>
    <t>SO01.4</t>
  </si>
  <si>
    <t>SO01.4  Vykurovanie</t>
  </si>
  <si>
    <t>{e5d9afe9-7655-40bf-a8a7-ac7f346a29c6}</t>
  </si>
  <si>
    <t>SO01.5</t>
  </si>
  <si>
    <t>SO01.5  Plynoinštalácia</t>
  </si>
  <si>
    <t>{a699792e-f791-4d59-90e7-c0a7d005c79a}</t>
  </si>
  <si>
    <t>SO01.6</t>
  </si>
  <si>
    <t>SO01.6  Vetranie</t>
  </si>
  <si>
    <t>{9308138e-3054-4e49-962c-d167cdeebd78}</t>
  </si>
  <si>
    <t>SO01.7</t>
  </si>
  <si>
    <t>SO01.7  Elektroinštalácia</t>
  </si>
  <si>
    <t>{5fced54f-bc42-48e9-9d25-3eb45d791f99}</t>
  </si>
  <si>
    <t>SO01.8</t>
  </si>
  <si>
    <t>SO01.8  Bleskozvod a uzemnenie</t>
  </si>
  <si>
    <t>{3b6f177e-5ba5-4f88-8f51-30b9d73833e1}</t>
  </si>
  <si>
    <t>SO02</t>
  </si>
  <si>
    <t>SO02  VONKAJŠÍ ROZVOD NTL PLYNOVODU</t>
  </si>
  <si>
    <t>{b8be7edf-404f-4e67-843d-84a3bf988170}</t>
  </si>
  <si>
    <t>SO03</t>
  </si>
  <si>
    <t>SO03   PRÍPOJKA  NN</t>
  </si>
  <si>
    <t>{1d0d43cc-43a5-4de2-a646-9f527c2504db}</t>
  </si>
  <si>
    <t>SO04</t>
  </si>
  <si>
    <t>SO04  ODVEDENIE DAŽDOVEJ KANALIZACIE  zo strechy  D5,D6 + Vsakovacie bloky   7ks</t>
  </si>
  <si>
    <t>{0524f78f-2a90-44df-8761-e09b56099441}</t>
  </si>
  <si>
    <t>demparapetov</t>
  </si>
  <si>
    <t>demontaž parapetov</t>
  </si>
  <si>
    <t>bm</t>
  </si>
  <si>
    <t>79,87</t>
  </si>
  <si>
    <t>KRYCÍ LIST ROZPOČTU</t>
  </si>
  <si>
    <t>Objekt:</t>
  </si>
  <si>
    <t xml:space="preserve">SO01 - SO01  BUDOVA   MŠ </t>
  </si>
  <si>
    <t>Časť:</t>
  </si>
  <si>
    <t xml:space="preserve">SO01.1 - SO01.1  Búracie práce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</si>
  <si>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</si>
  <si>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</si>
  <si>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</si>
  <si>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</si>
  <si>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</si>
  <si>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</si>
  <si>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</si>
  <si>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</si>
  <si>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9 - Ostatné konštrukcie a práce-búranie</t>
  </si>
  <si>
    <t xml:space="preserve">    92dem - Demontaž  vyplní</t>
  </si>
  <si>
    <t xml:space="preserve">    97 - Presun sutí </t>
  </si>
  <si>
    <t xml:space="preserve">    979 - Poplatok za sute</t>
  </si>
  <si>
    <t xml:space="preserve">    99 - Presun hmôt HSV</t>
  </si>
  <si>
    <t>PSV - Práce a dodávky PSV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</si>
  <si>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</si>
  <si>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</si>
  <si>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</si>
  <si>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735 - Ústredné kúrenie - vykurovacie telesá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</si>
  <si>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</si>
  <si>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</si>
  <si>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</si>
  <si>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</si>
  <si>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</si>
  <si>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</si>
  <si>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</si>
  <si>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</si>
  <si>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</si>
  <si>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</si>
  <si>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</si>
  <si>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</si>
  <si>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</si>
  <si>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</si>
  <si>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</si>
  <si>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</si>
  <si>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</si>
  <si>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</si>
  <si>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</si>
  <si>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</si>
  <si>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</si>
  <si>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</si>
  <si>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M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</si>
  <si>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</si>
  <si>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</si>
  <si>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</si>
  <si>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64</t>
  </si>
  <si>
    <t>-279872986</t>
  </si>
  <si>
    <t>Zemné práce</t>
  </si>
  <si>
    <t>K</t>
  </si>
  <si>
    <t>113107131</t>
  </si>
  <si>
    <t xml:space="preserve">Odstránenie krytu v ploche do 200 m2 z betónu prostého, hr. vrstvy do 150 mm,  -0,22500t  -ozn.11 </t>
  </si>
  <si>
    <t>m2</t>
  </si>
  <si>
    <t>4</t>
  </si>
  <si>
    <t>-661461255</t>
  </si>
  <si>
    <t>VV</t>
  </si>
  <si>
    <t>" odsleduje stav. dozor podla skutočnosti</t>
  </si>
  <si>
    <t>" ozn.11  odstránenie jestv.bet. okapový chodník, a  betonovej časti komunikácie</t>
  </si>
  <si>
    <t xml:space="preserve">" vid rezy v.č.   pre dranáž vykopy </t>
  </si>
  <si>
    <t>1,5*(20,42+31,6+10,05+4,46+1,9+4,37+4,73)</t>
  </si>
  <si>
    <t>Súčet</t>
  </si>
  <si>
    <t>3</t>
  </si>
  <si>
    <t>113107142</t>
  </si>
  <si>
    <t>Odstránenie krytu asfaltového v ploche do 200 m2, hr. nad 50 do 100 mm,  -0,18100t  - ozn12</t>
  </si>
  <si>
    <t>-203562445</t>
  </si>
  <si>
    <t>" ozn.12  odstránenie jestv.asf.  časť / pre okapový chodník  ajestv.asf. komunikácia</t>
  </si>
  <si>
    <t>6</t>
  </si>
  <si>
    <t>Úpravy povrchov, podlahy, osadenie</t>
  </si>
  <si>
    <t>632452219</t>
  </si>
  <si>
    <t>Cementový poter, pevnosti v tlaku 20 MPa, hr. 50 mm/pod parapety  -ozn.1</t>
  </si>
  <si>
    <t>240030176</t>
  </si>
  <si>
    <t>" pod parapety   /príprava pre osadenie  nových okien</t>
  </si>
  <si>
    <t>0,4*0,6*3  " ozn.1</t>
  </si>
  <si>
    <t>Medzisúčet  v.č.02  1PP</t>
  </si>
  <si>
    <t>0,4*1,43*3  " O2  ozn.1</t>
  </si>
  <si>
    <t>0,4*2,25*9  " O3</t>
  </si>
  <si>
    <t>0,4*1,458*1  " O4</t>
  </si>
  <si>
    <t>0,4*1,9*4     " O5</t>
  </si>
  <si>
    <t>0,4*1,95*2  " O6</t>
  </si>
  <si>
    <t>0,4*1,36*1  " O7</t>
  </si>
  <si>
    <t>Medzisúčet v.č.03  1NP</t>
  </si>
  <si>
    <t>0,4*1,43*4  " O2  ozn.1</t>
  </si>
  <si>
    <t>0,4*2,64*1  " O8</t>
  </si>
  <si>
    <t>Medzisúčet v.č.04 2NP</t>
  </si>
  <si>
    <t>5</t>
  </si>
  <si>
    <t>612409991</t>
  </si>
  <si>
    <t>Začistenie omietok (s dodaním hmoty) okolo okien, dverí,podláh, obkladov atď./ostení po vyburaní jestv.okien  -ozn.1</t>
  </si>
  <si>
    <t>m</t>
  </si>
  <si>
    <t>919394745</t>
  </si>
  <si>
    <t>" zaietnnie omietok   pre osadenie nových okien</t>
  </si>
  <si>
    <t>(0,6+0,6+0,4+0,4)*3  "ozn.1</t>
  </si>
  <si>
    <t xml:space="preserve">Medzisúčet  v.č.02  1PP </t>
  </si>
  <si>
    <t>(1,43+1,43+2,32+2,32)*3  " O2  ozn.1</t>
  </si>
  <si>
    <t>(2,25+2,25+2,32+2,32)*9  " O3</t>
  </si>
  <si>
    <t>(1,458+1,458+2,32+2,32)*1  " O4</t>
  </si>
  <si>
    <t>(1,9+1,9+1,5+1,5)*4     " O5</t>
  </si>
  <si>
    <t>(1,95+1,95+1,135+1,135)*2  " O6</t>
  </si>
  <si>
    <t>(1,36+1,36+1,2+1,2)*1  " O7</t>
  </si>
  <si>
    <t>(1,43+1,43+2,32+2,32)*4  " O2  ozn.1</t>
  </si>
  <si>
    <t>(2,64+2,64+4,1+4,1)*1  " O8</t>
  </si>
  <si>
    <t>9</t>
  </si>
  <si>
    <t>Ostatné konštrukcie a práce-búranie</t>
  </si>
  <si>
    <t>962032314</t>
  </si>
  <si>
    <t>Búranie pilierov tehlových na akúkoľvek maltu,  -1,80000t  -ozn.15</t>
  </si>
  <si>
    <t>m3</t>
  </si>
  <si>
    <t>1796158913</t>
  </si>
  <si>
    <t xml:space="preserve">" vid detail  A    v.č.16  </t>
  </si>
  <si>
    <t>" odstránenie pôv.komínov v podkroví   -   komín demontovať po uroveň podlahy</t>
  </si>
  <si>
    <t xml:space="preserve">1,25*1,25*3,5*7  " </t>
  </si>
  <si>
    <t>Medzisúčet  v.č.05  výkress krovu , rez v.č.07</t>
  </si>
  <si>
    <t>7</t>
  </si>
  <si>
    <t>967031734</t>
  </si>
  <si>
    <t>Prikresanie plošné, muriva z akýchkoľvek tehál pálených na akúkoľvek maltu hr. do 300 mm,  -0,55700t  - ozn.4</t>
  </si>
  <si>
    <t>-1622623301</t>
  </si>
  <si>
    <t xml:space="preserve"> " demontaž  okien vr. oplechovania parapetov</t>
  </si>
  <si>
    <t>0,2*(1,43+1,43+2,32+2,32)*3  " O2  ozn.1</t>
  </si>
  <si>
    <t>0,2*(2,25+2,25+2,32+2,32)*9  " O3</t>
  </si>
  <si>
    <t>0,2*(1,458+1,458+2,32+2,32)*1  " O4</t>
  </si>
  <si>
    <t>0,2*(1,9+1,9+1,5+1,5)*4     " O5</t>
  </si>
  <si>
    <t>0,2*(1,95+1,95+1,135+1,135)*2  " O6</t>
  </si>
  <si>
    <t>0,2*(1,36+1,36+1,2+1,2)*1  " O7</t>
  </si>
  <si>
    <t>0,2*(1,43+1,43+2,32+2,32)*4  " O2  ozn.1</t>
  </si>
  <si>
    <t>0,2*(2,64+2,64+4,1+4,1)*1  " O8</t>
  </si>
  <si>
    <t>8</t>
  </si>
  <si>
    <t>HZSHSV1</t>
  </si>
  <si>
    <t>HZS  - osekanie príprava pre osadenie okien  - ozn.20</t>
  </si>
  <si>
    <t>hod</t>
  </si>
  <si>
    <t>-1040682205</t>
  </si>
  <si>
    <t>971055041</t>
  </si>
  <si>
    <t>Rezanie konštrukcií zo železobetónu hr. panelu 450 mm stenovou pílou -0,05400t  -ozn.9</t>
  </si>
  <si>
    <t>1562980203</t>
  </si>
  <si>
    <t xml:space="preserve">" ozn.9 odrezanie  konzoly strechy nad vst.dverami </t>
  </si>
  <si>
    <t xml:space="preserve">3,2  " </t>
  </si>
  <si>
    <t>Medzisúčet v.č.10</t>
  </si>
  <si>
    <t>2,8</t>
  </si>
  <si>
    <t>Medzisúčet  v.č.11</t>
  </si>
  <si>
    <t>10</t>
  </si>
  <si>
    <t>963012520</t>
  </si>
  <si>
    <t>Búranie stropov z dosiek alebo panelov zo železobetónu hr. nad 140 mm,  -1,60000t - ozn.9,17</t>
  </si>
  <si>
    <t>-1099095157</t>
  </si>
  <si>
    <t xml:space="preserve">3,2*1,8*0,45 </t>
  </si>
  <si>
    <t>2,8*1,8*0,4</t>
  </si>
  <si>
    <t>" ozn.17 vyburanie  otvoru  do podkrovia</t>
  </si>
  <si>
    <t>0,8*1*0,3</t>
  </si>
  <si>
    <t>Medzisúčet v.č.05</t>
  </si>
  <si>
    <t>11</t>
  </si>
  <si>
    <t>974083112</t>
  </si>
  <si>
    <t>Rezanie betónových mazanín existujúcich vystužených hĺbky nad 50 do 100 mm - ozn.21</t>
  </si>
  <si>
    <t>67778260</t>
  </si>
  <si>
    <t>"21 vyrezanie podlahy  pod novou priečkou m.č.113</t>
  </si>
  <si>
    <t>2,9*2</t>
  </si>
  <si>
    <t>12</t>
  </si>
  <si>
    <t>971055024</t>
  </si>
  <si>
    <t>Rezanie konštrukcií zo železobetónu hr. panelu 300 mm stenovou pílou -0,03600t  -ozn.17</t>
  </si>
  <si>
    <t>-2058035897</t>
  </si>
  <si>
    <t>" ozn.17</t>
  </si>
  <si>
    <t>0,8+0,8+1+1</t>
  </si>
  <si>
    <t>13</t>
  </si>
  <si>
    <t>975053131</t>
  </si>
  <si>
    <t>Viacradové podchytenie stropov pri buraní , do výšky podchytenia 3,50 m a zaťaženia do 800 kg/m2 - ozn.9</t>
  </si>
  <si>
    <t>-74221639</t>
  </si>
  <si>
    <t>14</t>
  </si>
  <si>
    <t>971036019</t>
  </si>
  <si>
    <t xml:space="preserve">Jadrové vrty diamantovými korunkami do D 225 mm do stien - murivo tehlové -0,00064t - ozn.20  /prestupy </t>
  </si>
  <si>
    <t>cm</t>
  </si>
  <si>
    <t>-114341102</t>
  </si>
  <si>
    <t>" ozn.20  prestupy</t>
  </si>
  <si>
    <t>20*2  "m.č.102</t>
  </si>
  <si>
    <t>20*5 " m.č.101</t>
  </si>
  <si>
    <t>20*2  " m.č.113</t>
  </si>
  <si>
    <t>30*4  "m.č.112</t>
  </si>
  <si>
    <t>20*1 " m.č.110</t>
  </si>
  <si>
    <t>30*1 " m.č.1.09</t>
  </si>
  <si>
    <t>30*5  " m.č.108</t>
  </si>
  <si>
    <t>30*5  "m.č.106</t>
  </si>
  <si>
    <t>Medzisúčet  v.č.03 1NP</t>
  </si>
  <si>
    <t>15</t>
  </si>
  <si>
    <t>973031813</t>
  </si>
  <si>
    <t>Vysekanie káps pre zaviazanie v murive z tehál hr. do 150 mm,  -0,01000t</t>
  </si>
  <si>
    <t>1028812208</t>
  </si>
  <si>
    <t>3,5+3,5  " pre novú priečku  m.č.113</t>
  </si>
  <si>
    <t>Medzisúčet v.č.03 1NP</t>
  </si>
  <si>
    <t>16</t>
  </si>
  <si>
    <t>974031154</t>
  </si>
  <si>
    <t>Vysekávanie rýh v akomkoľvek murive tehlovom na akúkoľvek maltu do hĺbky 100 mm a š. do 150 mm,  -0,02700t -ozn.21</t>
  </si>
  <si>
    <t>-282891194</t>
  </si>
  <si>
    <t xml:space="preserve">100  "profesie </t>
  </si>
  <si>
    <t>17</t>
  </si>
  <si>
    <t>974031187</t>
  </si>
  <si>
    <t>Vysekávanie rýh v akomkoľvek murive tehlovom na akúkoľvek maltu do hĺbky 300 mm a š. do 300mm,  -0,10100t-ozn.21</t>
  </si>
  <si>
    <t>-1981674950</t>
  </si>
  <si>
    <t>" ozn.21</t>
  </si>
  <si>
    <t>18</t>
  </si>
  <si>
    <t>978011191</t>
  </si>
  <si>
    <t>Otlčenie omietok stropov vnútorných vápenných alebo vápennocementových v rozsahu do 100 %,  -0,05000t  -ozn.2</t>
  </si>
  <si>
    <t>632655643</t>
  </si>
  <si>
    <t>" 1PP    ozn.2</t>
  </si>
  <si>
    <t>8,92+11,17+22,61</t>
  </si>
  <si>
    <t>19</t>
  </si>
  <si>
    <t>978013191</t>
  </si>
  <si>
    <t>Otlčenie omietok stien vnútorných vápenných alebo vápennocementových v rozsahu do 100 %,  -0,04600t  -ozn.2</t>
  </si>
  <si>
    <t>112229569</t>
  </si>
  <si>
    <t>" ozn.2   1PP</t>
  </si>
  <si>
    <t>2,00*(4,2+4,2+2,7+2,7)  "m.č.002</t>
  </si>
  <si>
    <t>-0,6*0,4</t>
  </si>
  <si>
    <t>-0,6*2,1</t>
  </si>
  <si>
    <t>2,245*(5,5+5,5+4,2+4,2) "m.č.003</t>
  </si>
  <si>
    <t>-(0,6*0,4)*2</t>
  </si>
  <si>
    <t>-0,6*2,1 "</t>
  </si>
  <si>
    <t>2,2*(2,4+3,9+4,3+1,3+3,2+0,3+2,4+2)    " m.č.001</t>
  </si>
  <si>
    <t>92dem</t>
  </si>
  <si>
    <t>Demontaž  vyplní</t>
  </si>
  <si>
    <t>968071113</t>
  </si>
  <si>
    <t>Vyvesenie  okenného krídla do suti plochy nad 1, 5 m2</t>
  </si>
  <si>
    <t>ks</t>
  </si>
  <si>
    <t>785458618</t>
  </si>
  <si>
    <t>1*3  "ozn.1</t>
  </si>
  <si>
    <t>2*3  " O2  ozn.1</t>
  </si>
  <si>
    <t>3*9  " O3</t>
  </si>
  <si>
    <t>2*1  " O4</t>
  </si>
  <si>
    <t>2*4     " O5</t>
  </si>
  <si>
    <t>2*2  " O6</t>
  </si>
  <si>
    <t>2*1  " O7</t>
  </si>
  <si>
    <t>2*4  " O2  ozn.1</t>
  </si>
  <si>
    <t>6*1  " O8</t>
  </si>
  <si>
    <t>21</t>
  </si>
  <si>
    <t>968071115</t>
  </si>
  <si>
    <t>Demontáž okien   1 bm obvodu - 0,005t   - ozn.1</t>
  </si>
  <si>
    <t>-439805923</t>
  </si>
  <si>
    <t>(0,6+0,6+0,4+0,4)*3  "OZN.1  okno 1</t>
  </si>
  <si>
    <t xml:space="preserve">Medzisúčet  v.č.02 1pp </t>
  </si>
  <si>
    <t>(1,458+1,458+2,32+2,32)*2  " O4</t>
  </si>
  <si>
    <t>22</t>
  </si>
  <si>
    <t>968071126</t>
  </si>
  <si>
    <t>Vyvesenie  dverného krídla do suti plochy nad 2 m2</t>
  </si>
  <si>
    <t>1338974631</t>
  </si>
  <si>
    <t>2  " D1</t>
  </si>
  <si>
    <t>2  " D2</t>
  </si>
  <si>
    <t>23</t>
  </si>
  <si>
    <t>968081116</t>
  </si>
  <si>
    <t>Demontáž dverí vchodových, 1 bm obvodu - 0,012t  - ozn.1</t>
  </si>
  <si>
    <t>-1674901264</t>
  </si>
  <si>
    <t>2,3+2,3+1,6+1,6  " D1</t>
  </si>
  <si>
    <t>1,74+1,74+2,5+2,5  " D2</t>
  </si>
  <si>
    <t>24</t>
  </si>
  <si>
    <t>968072876</t>
  </si>
  <si>
    <t>Vybúranie a vybratie  mreží nad 2 m2,  -0,00200t  -   ozn.7  /na spatnú montaž</t>
  </si>
  <si>
    <t>1773852922</t>
  </si>
  <si>
    <t>(2,25*2,32)*9  " O3</t>
  </si>
  <si>
    <t>Medzisúčet v.č.09</t>
  </si>
  <si>
    <t>(1,43*2,32)*3    " O2</t>
  </si>
  <si>
    <t>25</t>
  </si>
  <si>
    <t>968061116</t>
  </si>
  <si>
    <t xml:space="preserve">Demontáž dverí   drevených vr. zárubnev interier  1 bm obvodu - 0,012t  - ozn.18  </t>
  </si>
  <si>
    <t>1342852959</t>
  </si>
  <si>
    <t>" ozn.18  m.č.113</t>
  </si>
  <si>
    <t>" odstránenie jestv .zárubne a dverí</t>
  </si>
  <si>
    <t>2,1+2,1+1+1</t>
  </si>
  <si>
    <t>Medzisúčet v.č.03</t>
  </si>
  <si>
    <t>26</t>
  </si>
  <si>
    <t>968061126</t>
  </si>
  <si>
    <t>Vyvesenie dreveného dverného krídla do suti plochy nad 2 m2, -0,02700t  - ozn.18</t>
  </si>
  <si>
    <t>57764617</t>
  </si>
  <si>
    <t>1  " ozn.18</t>
  </si>
  <si>
    <t>Medzisúčet</t>
  </si>
  <si>
    <t>97</t>
  </si>
  <si>
    <t xml:space="preserve">Presun sutí </t>
  </si>
  <si>
    <t>27</t>
  </si>
  <si>
    <t>979011111</t>
  </si>
  <si>
    <t>Zvislá doprava sutiny a vybúraných hmôt za prvé podlažie nad alebo pod základným podlažím</t>
  </si>
  <si>
    <t>t</t>
  </si>
  <si>
    <t>-1704763144</t>
  </si>
  <si>
    <t>28</t>
  </si>
  <si>
    <t>979011121</t>
  </si>
  <si>
    <t>Zvislá doprava sutiny a vybúraných hmôt za každé ďalšie podlažie</t>
  </si>
  <si>
    <t>-1188930275</t>
  </si>
  <si>
    <t>194,305*2 'Prepočítané koeficientom množstva</t>
  </si>
  <si>
    <t>29</t>
  </si>
  <si>
    <t>979082111</t>
  </si>
  <si>
    <t>Vnútrostavenisková doprava sutiny a vybúraných hmôt do 10 m</t>
  </si>
  <si>
    <t>260814631</t>
  </si>
  <si>
    <t>30</t>
  </si>
  <si>
    <t>979082121</t>
  </si>
  <si>
    <t>Vnútrostavenisková doprava sutiny a vybúraných hmôt za každých ďalších 5 m ( 3x)</t>
  </si>
  <si>
    <t>946327596</t>
  </si>
  <si>
    <t>194,305*3 'Prepočítané koeficientom množstva</t>
  </si>
  <si>
    <t>31</t>
  </si>
  <si>
    <t>979081111</t>
  </si>
  <si>
    <t>Odvoz sutiny a vybúraných hmôt na skládku do 1 km</t>
  </si>
  <si>
    <t>574118128</t>
  </si>
  <si>
    <t>32</t>
  </si>
  <si>
    <t>979081121</t>
  </si>
  <si>
    <t>Odvoz sutiny a vybúraných hmôt na skládku za každý ďalší 1 km (4x)</t>
  </si>
  <si>
    <t>-1834181936</t>
  </si>
  <si>
    <t>194,305*4 'Prepočítané koeficientom množstva</t>
  </si>
  <si>
    <t>979</t>
  </si>
  <si>
    <t>Poplatok za sute</t>
  </si>
  <si>
    <t>33</t>
  </si>
  <si>
    <t>979089012</t>
  </si>
  <si>
    <t>Poplatok za skladovanie - betón, tehly, dlaždice (17 01 ), ostatné</t>
  </si>
  <si>
    <t>400901546</t>
  </si>
  <si>
    <t>187,274</t>
  </si>
  <si>
    <t>-21,049  " asfalt</t>
  </si>
  <si>
    <t>Medzisúčet  HSV</t>
  </si>
  <si>
    <t>6,170</t>
  </si>
  <si>
    <t>Medzisúčet  PSV</t>
  </si>
  <si>
    <t>0,069</t>
  </si>
  <si>
    <t>Medzisúčet  M</t>
  </si>
  <si>
    <t>34</t>
  </si>
  <si>
    <t>979089212</t>
  </si>
  <si>
    <t>Poplatok za skladovanie - bitúmenové zmesi, uholný decht, dechtové výrobky (17 03 ), ostatné</t>
  </si>
  <si>
    <t>1677147055</t>
  </si>
  <si>
    <t>116,295*0,181</t>
  </si>
  <si>
    <t>35</t>
  </si>
  <si>
    <t>979089715</t>
  </si>
  <si>
    <t>Prenájom kontajneru 16 m3 - jestv. výplne</t>
  </si>
  <si>
    <t>1437685241</t>
  </si>
  <si>
    <t>36</t>
  </si>
  <si>
    <t>979089715PSV</t>
  </si>
  <si>
    <t>Prenájom kontajneru 16 m3 -  PSV demontaže</t>
  </si>
  <si>
    <t>-411994017</t>
  </si>
  <si>
    <t>99</t>
  </si>
  <si>
    <t>Presun hmôt HSV</t>
  </si>
  <si>
    <t>37</t>
  </si>
  <si>
    <t>999281111</t>
  </si>
  <si>
    <t>Presun hmôt pre opravy a údržbu objektov vrátane vonkajších plášťov výšky do 25 m</t>
  </si>
  <si>
    <t>-388466280</t>
  </si>
  <si>
    <t>PSV</t>
  </si>
  <si>
    <t>Práce a dodávky PSV</t>
  </si>
  <si>
    <t>722</t>
  </si>
  <si>
    <t>Zdravotechnika - vnútorný vodovod</t>
  </si>
  <si>
    <t>38</t>
  </si>
  <si>
    <t>722130801</t>
  </si>
  <si>
    <t>Demontáž potrubia z oceľových rúrok závitových do DN 25,  -0,00213t</t>
  </si>
  <si>
    <t>-1263249458</t>
  </si>
  <si>
    <t>39</t>
  </si>
  <si>
    <t>722290823</t>
  </si>
  <si>
    <t>Vnútrostav. premiestnenie vybúraných hmôt vnútorný vodovod vodorovne do 100 m z budov vys. do 24 m</t>
  </si>
  <si>
    <t>2089272885</t>
  </si>
  <si>
    <t>5*0,0213</t>
  </si>
  <si>
    <t>725</t>
  </si>
  <si>
    <t>Zdravotechnika - zariaďovacie predmety</t>
  </si>
  <si>
    <t>40</t>
  </si>
  <si>
    <t>725530823</t>
  </si>
  <si>
    <t>Demontáž elektrického zásobníkového ohrievača vody tlakového od 50 l do 200 l,  -0,15500t</t>
  </si>
  <si>
    <t>súb.</t>
  </si>
  <si>
    <t>-2066776361</t>
  </si>
  <si>
    <t>41</t>
  </si>
  <si>
    <t>725590813</t>
  </si>
  <si>
    <t>Vnútrostav. premiestnenie vybúr. hmôt zariaď. predmetov vodorovne do 100 m z budov s výš. do 24 m</t>
  </si>
  <si>
    <t>-463012233</t>
  </si>
  <si>
    <t>5*0,155</t>
  </si>
  <si>
    <t>733</t>
  </si>
  <si>
    <t>Ústredné kúrenie - rozvodné potrubie</t>
  </si>
  <si>
    <t>42</t>
  </si>
  <si>
    <t>733120819</t>
  </si>
  <si>
    <t>Demontáž potrubia z oceľových rúrok hladkých nad 38 do D 60,3,  -0,00473t</t>
  </si>
  <si>
    <t>1498695858</t>
  </si>
  <si>
    <t>" demontaž všetkých  rozvodov k vykurovacím telesám</t>
  </si>
  <si>
    <t>2*250</t>
  </si>
  <si>
    <t>735</t>
  </si>
  <si>
    <t>Ústredné kúrenie - vykurovacie telesá</t>
  </si>
  <si>
    <t>43</t>
  </si>
  <si>
    <t>7351518R1</t>
  </si>
  <si>
    <t>Demontáž radiátora, vr.armatur, a kozol -0,03749t  -ozn.5</t>
  </si>
  <si>
    <t>525251694</t>
  </si>
  <si>
    <t>9+3+1+3+1+1+2+3</t>
  </si>
  <si>
    <t>3+9+1+3+3+1+3</t>
  </si>
  <si>
    <t>Medzisúčet v.č.04  2NP</t>
  </si>
  <si>
    <t>44</t>
  </si>
  <si>
    <t>735890803</t>
  </si>
  <si>
    <t>Vnútrostaveniskové premiestnenie vybúraných hmôt vykurovacích telies do 24m</t>
  </si>
  <si>
    <t>725259465</t>
  </si>
  <si>
    <t>0,03749*46</t>
  </si>
  <si>
    <t>762</t>
  </si>
  <si>
    <t>Konštrukcie tesárske</t>
  </si>
  <si>
    <t>45</t>
  </si>
  <si>
    <t>762810037</t>
  </si>
  <si>
    <t>Záklop stropov z dosiek OSB skrutkovaných na rošt na zraz hr. dosky 25 mm vr nosného roštu -ozn.15</t>
  </si>
  <si>
    <t>-356552706</t>
  </si>
  <si>
    <t>" ozn.15</t>
  </si>
  <si>
    <t>" zakryť  po vyburaní komínov  podlahy</t>
  </si>
  <si>
    <t>1,25*1,25*7</t>
  </si>
  <si>
    <t>764</t>
  </si>
  <si>
    <t>Konštrukcie klampiarske</t>
  </si>
  <si>
    <t>46</t>
  </si>
  <si>
    <t>7643128R1</t>
  </si>
  <si>
    <t>Demontáž   strešnej krytiny+ folie + latovanie na spatné použitie, uloženie  na medziskladku     -0,000t  - ozn.3</t>
  </si>
  <si>
    <t>1748155970</t>
  </si>
  <si>
    <t>" ozn.3</t>
  </si>
  <si>
    <t>(8+8)*(20,26+9)/2</t>
  </si>
  <si>
    <t>Medzisúčet  v.č.06</t>
  </si>
  <si>
    <t xml:space="preserve">" čiastočné rozobratie strechy Sn2 a Sn3  pre nafúkanie do priestoru  tep. izoláciu </t>
  </si>
  <si>
    <t xml:space="preserve">1*1  " SN2  </t>
  </si>
  <si>
    <t>1*1  " Sn3</t>
  </si>
  <si>
    <t>demjeststrechy</t>
  </si>
  <si>
    <t>47</t>
  </si>
  <si>
    <t>764410850</t>
  </si>
  <si>
    <t>Demontáž oplechovania parapetov rš od 100 do 330 mm,  -0,00135t  -ozn.1</t>
  </si>
  <si>
    <t>2022763656</t>
  </si>
  <si>
    <t>48</t>
  </si>
  <si>
    <t>764422820</t>
  </si>
  <si>
    <t>Demontáž oplechovania ríms rš 900 mm,  -0,00570 t  - ozn.9</t>
  </si>
  <si>
    <t>-619874929</t>
  </si>
  <si>
    <t xml:space="preserve">" ozn.9 demontaž oplech.strechy nad vst.dverami </t>
  </si>
  <si>
    <t>3,2*1,8</t>
  </si>
  <si>
    <t>2,8*1,84</t>
  </si>
  <si>
    <t>49</t>
  </si>
  <si>
    <t>764451802</t>
  </si>
  <si>
    <t>Demontáž odpadových rúr  100 mm,  -0,00338t  -ozn.13</t>
  </si>
  <si>
    <t>2042544005</t>
  </si>
  <si>
    <t>9+8,75+9,85+9,55+10+8,87+9,57+9,55</t>
  </si>
  <si>
    <t>766</t>
  </si>
  <si>
    <t>Konštrukcie stolárske</t>
  </si>
  <si>
    <t>50</t>
  </si>
  <si>
    <t>766411811</t>
  </si>
  <si>
    <t xml:space="preserve">Demontáž obloženia stien panelmi, veľ. do 1,5 m2,  -0,02465t  /pri radiátoroch </t>
  </si>
  <si>
    <t>-1335875136</t>
  </si>
  <si>
    <t>"demontaž   dreveného obloženia radiaátorov</t>
  </si>
  <si>
    <t>"   na spatné použitie</t>
  </si>
  <si>
    <t>60</t>
  </si>
  <si>
    <t>51</t>
  </si>
  <si>
    <t>766694980</t>
  </si>
  <si>
    <t>Demontáž parapetnej dosky drevenej šírky do 300 mm, dĺžky do 1600 mm, -0,003t  - ozn.1</t>
  </si>
  <si>
    <t>-1273009829</t>
  </si>
  <si>
    <t>1,43*3+2,25*9+1,45*1+1,9*4+1,95*2+1,36*1</t>
  </si>
  <si>
    <t>Medzisúčet v.č.03   ozn.1  1NP</t>
  </si>
  <si>
    <t>1,43*4+2,25*9+1,45*1+1,9*3+1,95*2+1,36*1+2,64*1</t>
  </si>
  <si>
    <t>Medzisúčet v.č.04   ozn.1  2NP</t>
  </si>
  <si>
    <t>767</t>
  </si>
  <si>
    <t>Konštrukcie doplnkové kovové</t>
  </si>
  <si>
    <t>52</t>
  </si>
  <si>
    <t>767310DEM</t>
  </si>
  <si>
    <t>Demontaž  výlezu do podkrovia(celá koštrukcia) - ozn.16</t>
  </si>
  <si>
    <t>1964499512</t>
  </si>
  <si>
    <t>1  "  ozn.16</t>
  </si>
  <si>
    <t>Medzisúčet  v.č.05</t>
  </si>
  <si>
    <t>53</t>
  </si>
  <si>
    <t>HZSPSV1</t>
  </si>
  <si>
    <t>PSV-odstrániť z podkrovia vyradené zariadenie TZB, presun, naloženie  - ozn.10</t>
  </si>
  <si>
    <t>262083045</t>
  </si>
  <si>
    <t>12  " TZB   ozn.</t>
  </si>
  <si>
    <t>Práce a dodávky M</t>
  </si>
  <si>
    <t>21-M</t>
  </si>
  <si>
    <t>Elektromontáže</t>
  </si>
  <si>
    <t>54</t>
  </si>
  <si>
    <t>210964R1</t>
  </si>
  <si>
    <t>Demontáž -jestv.bleskozvodu   -0,00063 t  - ozn.14</t>
  </si>
  <si>
    <t>-729267208</t>
  </si>
  <si>
    <t>100</t>
  </si>
  <si>
    <t xml:space="preserve">Medzisúčet v.č.06  </t>
  </si>
  <si>
    <t>55</t>
  </si>
  <si>
    <t>210964R2</t>
  </si>
  <si>
    <t>Demontáž  - odstrániť staré el. prípojky z fasady  -0,00063 t  - ozn.8</t>
  </si>
  <si>
    <t>-1771515954</t>
  </si>
  <si>
    <t>HZS</t>
  </si>
  <si>
    <t>Hodinové zúčtovacie sadzby</t>
  </si>
  <si>
    <t>56</t>
  </si>
  <si>
    <t>HZS00015</t>
  </si>
  <si>
    <t>Vypratanie povalového priestoru</t>
  </si>
  <si>
    <t>1491851601</t>
  </si>
  <si>
    <t>8*5</t>
  </si>
  <si>
    <t>57</t>
  </si>
  <si>
    <t>HZSDEM2</t>
  </si>
  <si>
    <t xml:space="preserve">Odstránenie teplovodu, naloženie , odvoz  do zmerných surovín  -   ozn.19  </t>
  </si>
  <si>
    <t>-442582731</t>
  </si>
  <si>
    <t>58</t>
  </si>
  <si>
    <t>HZSPSV2</t>
  </si>
  <si>
    <t xml:space="preserve">HZS - ozn.6   vyrezanie otvoru do strechy, dem. časti paropriepustnej  folie  -pre osadenie vetracích komínkov </t>
  </si>
  <si>
    <t>645907364</t>
  </si>
  <si>
    <t xml:space="preserve">15  " ozn.16  </t>
  </si>
  <si>
    <t>Medzisúčet v.č.06</t>
  </si>
  <si>
    <t>drenažtrubka</t>
  </si>
  <si>
    <t>drenážna trubka</t>
  </si>
  <si>
    <t>120</t>
  </si>
  <si>
    <t>extlešenie</t>
  </si>
  <si>
    <t>ext. lešenie</t>
  </si>
  <si>
    <t>1054,4</t>
  </si>
  <si>
    <t>hydroizolzakladov</t>
  </si>
  <si>
    <t xml:space="preserve">hydroizolácia základov </t>
  </si>
  <si>
    <t>387</t>
  </si>
  <si>
    <t>KZSfasadaSt1</t>
  </si>
  <si>
    <t>KZS St1  fasada</t>
  </si>
  <si>
    <t>541,987</t>
  </si>
  <si>
    <t>KZSSt2sokel</t>
  </si>
  <si>
    <t>sokel St2</t>
  </si>
  <si>
    <t>165,489</t>
  </si>
  <si>
    <t>okapchodnikP8</t>
  </si>
  <si>
    <t>okap P8</t>
  </si>
  <si>
    <t>okapchodnikP9</t>
  </si>
  <si>
    <t xml:space="preserve">okap. chodník P9 </t>
  </si>
  <si>
    <t>ostenia</t>
  </si>
  <si>
    <t xml:space="preserve">ostenia </t>
  </si>
  <si>
    <t>273,225</t>
  </si>
  <si>
    <t>prebzemina</t>
  </si>
  <si>
    <t>preb. zemina  drenaž</t>
  </si>
  <si>
    <t>SO01.2 - SO01.2  Stavebná časť</t>
  </si>
  <si>
    <t>zemina</t>
  </si>
  <si>
    <t xml:space="preserve">vykop drenaž </t>
  </si>
  <si>
    <t>305,202</t>
  </si>
  <si>
    <t xml:space="preserve">    0004 - Projektové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</si>
  <si>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</si>
  <si>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</si>
  <si>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</si>
  <si>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</si>
  <si>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62OM - FASADA ZATEPLENIE</t>
  </si>
  <si>
    <t xml:space="preserve">    8 - Rúrové vedenie</t>
  </si>
  <si>
    <t xml:space="preserve">    94 - LEŠENIE</t>
  </si>
  <si>
    <t xml:space="preserve">    711 - Izolácie proti vode a vlhkosti</t>
  </si>
  <si>
    <t xml:space="preserve">    713 - Izolácie tepelné</t>
  </si>
  <si>
    <t xml:space="preserve">    731 - Ústredné kúrenie - kotolne</t>
  </si>
  <si>
    <t xml:space="preserve">    766P - PLASTOVÉ VÝPLNE</t>
  </si>
  <si>
    <t xml:space="preserve">    769 - Montáže vzduchotechnických zariadení</t>
  </si>
  <si>
    <t xml:space="preserve">    783 - Nátery</t>
  </si>
  <si>
    <t xml:space="preserve">    784 - Maľby</t>
  </si>
  <si>
    <t>-1686969168</t>
  </si>
  <si>
    <t>0004</t>
  </si>
  <si>
    <t>Projektové práce</t>
  </si>
  <si>
    <t>000400022</t>
  </si>
  <si>
    <t>Projektové práce -  náklady na dokumentáciu skutočného zhotovenia stavby</t>
  </si>
  <si>
    <t>eur</t>
  </si>
  <si>
    <t>-1454545959</t>
  </si>
  <si>
    <t xml:space="preserve">" počas výstavby je dodávateľ povinný  viesť 1sadu  technickej dokumentácie </t>
  </si>
  <si>
    <t>" s vyzančením všetkých zmien vykoanné oproti projektu</t>
  </si>
  <si>
    <t xml:space="preserve">" podla objektovej skladby  </t>
  </si>
  <si>
    <t>001000023</t>
  </si>
  <si>
    <t>Inžinierska činnosť - posudky energetický štítok obálky budovy</t>
  </si>
  <si>
    <t>-1470573133</t>
  </si>
  <si>
    <t>131201102</t>
  </si>
  <si>
    <t>Výkop zárezov v hornine 3, nad 100 do 1000 m3  - ozn.22</t>
  </si>
  <si>
    <t>610642792</t>
  </si>
  <si>
    <t>" pozn. hlbka základových konštrukcií je stanovená na základe odhadu.</t>
  </si>
  <si>
    <t>" výkop aj pre  drenaž</t>
  </si>
  <si>
    <t xml:space="preserve">" skutočné výkopy odsleduje stav. dozor   </t>
  </si>
  <si>
    <t xml:space="preserve"> " dk  -0,63  hk  cca -3,6</t>
  </si>
  <si>
    <t>1*3*(11,215+32,035+10,495)</t>
  </si>
  <si>
    <t>" dk  -1,54  dk cca -3,6</t>
  </si>
  <si>
    <t>" š x hk x dl</t>
  </si>
  <si>
    <t>1*2,1*(16,15+8,525+4,46+0,31+1,9+1,575+4,81+1,555+4,725+19,3)</t>
  </si>
  <si>
    <t>" výkop pre vsakov. bloky</t>
  </si>
  <si>
    <t>(0,6+0,6+0,6)*2</t>
  </si>
  <si>
    <t>0,6*0,6*0,6</t>
  </si>
  <si>
    <t>Medzisúčet v.č.13  1PP</t>
  </si>
  <si>
    <t>" výkop strojne cca 70%    ručné dokopanie pri základoch cca 30%</t>
  </si>
  <si>
    <t>zemina*0,7</t>
  </si>
  <si>
    <t>131201109</t>
  </si>
  <si>
    <t>Hĺbenie nezapažených jám a zárezov. Príplatok za lepivosť horniny 3</t>
  </si>
  <si>
    <t>1433026458</t>
  </si>
  <si>
    <t>zemina*0,7*0,3</t>
  </si>
  <si>
    <t>132111121</t>
  </si>
  <si>
    <t>Hĺbenie rýh šírky nad 600  do 1300 mm v  horninách tr. 1 a 2 súdržných - ručným náradím</t>
  </si>
  <si>
    <t>845490266</t>
  </si>
  <si>
    <t>zemina*0,3</t>
  </si>
  <si>
    <t>162201101</t>
  </si>
  <si>
    <t>Vodorovné premiestnenie výkopku z horniny 1-4 do 20m</t>
  </si>
  <si>
    <t>489528645</t>
  </si>
  <si>
    <t>167101102</t>
  </si>
  <si>
    <t>Nakladanie neuľahnutého výkopku z hornín tr.1-4 nad 100 do 1000 m3</t>
  </si>
  <si>
    <t>1963234688</t>
  </si>
  <si>
    <t xml:space="preserve">56  "  </t>
  </si>
  <si>
    <t>Súčet  prebytočná zemina</t>
  </si>
  <si>
    <t>162501122</t>
  </si>
  <si>
    <t>Vodorovné premiestnenie výkopku po spevnenej ceste z horniny tr.1-4, nad 100 do 1000 m3 na vzdialenosť do 3000 m</t>
  </si>
  <si>
    <t>1477918994</t>
  </si>
  <si>
    <t>162501123</t>
  </si>
  <si>
    <t>Vodorovné premiestnenie výkopku po spevnenej ceste z horniny tr.1-4, nad 100 do 1000 m3, príplatok k cene za každých ďalšich a začatých 1000 m</t>
  </si>
  <si>
    <t>-1962849734</t>
  </si>
  <si>
    <t>prebzemina*2</t>
  </si>
  <si>
    <t>171209002</t>
  </si>
  <si>
    <t>Poplatok za skladovanie - zemina a kamenivo (17 05) ostatné</t>
  </si>
  <si>
    <t>1227527336</t>
  </si>
  <si>
    <t>prebzemina*1,15*1,4  " nykaprenie 15%, zemina vaha cca1,4t na 1m3</t>
  </si>
  <si>
    <t>171101105</t>
  </si>
  <si>
    <t>Uloženie sypaniny do násypu  súdržnej horniny s mierou zhutnenia nad 103 % podľa Proctor-Standard</t>
  </si>
  <si>
    <t>-1570834268</t>
  </si>
  <si>
    <t>zemina-prebzemina</t>
  </si>
  <si>
    <t>Súčet  vid rezy v.č.18,19</t>
  </si>
  <si>
    <t>181101102</t>
  </si>
  <si>
    <t>Úprava pláne v zárezoch v hornine 1-4 so zhutnením</t>
  </si>
  <si>
    <t>-438496797</t>
  </si>
  <si>
    <t>1*(11,215+32,035+10,495)</t>
  </si>
  <si>
    <t>1*(16,15+8,525+4,46+0,31+1,9+1,575+4,81+1,555+4,725+19,3)</t>
  </si>
  <si>
    <t>0,6*1,2*2</t>
  </si>
  <si>
    <t>0,6*0,6</t>
  </si>
  <si>
    <t>181201102</t>
  </si>
  <si>
    <t>Úprava pláne  so zhutnením</t>
  </si>
  <si>
    <t>809691674</t>
  </si>
  <si>
    <t>Zakladanie</t>
  </si>
  <si>
    <t>211521111</t>
  </si>
  <si>
    <t>Výplň odvodňovacieho rebra alebo trativodu do rýh kamenivom hrubým drveným frakcie 16-125</t>
  </si>
  <si>
    <t>-532425023</t>
  </si>
  <si>
    <t>0,5*1*drenažtrubka</t>
  </si>
  <si>
    <t>211971110</t>
  </si>
  <si>
    <t>Zhotovenie opláštenia výplne z geotextílie, v ryhe alebo v záreze so stenami šikmými o skl. do 1:2,5</t>
  </si>
  <si>
    <t>-1116057726</t>
  </si>
  <si>
    <t>drenažtrubka*3,14*0,15</t>
  </si>
  <si>
    <t>6936651000</t>
  </si>
  <si>
    <t>Geotextília netkaná polypropylénová Tatratex PP 200</t>
  </si>
  <si>
    <t>696532998</t>
  </si>
  <si>
    <t>56,52*1,02 'Prepočítané koeficientom množstva</t>
  </si>
  <si>
    <t>212532111</t>
  </si>
  <si>
    <t>Lôžko pre trativod z kameniva hrubého drveného frakcie 16-32 mm</t>
  </si>
  <si>
    <t>1709135105</t>
  </si>
  <si>
    <t>0,3*0,5*drenažtrubka</t>
  </si>
  <si>
    <t>212755114</t>
  </si>
  <si>
    <t>Trativod z drenážnych rúrok bez lôžka, vnútorného priem. rúrok 100 mm</t>
  </si>
  <si>
    <t>1374225020</t>
  </si>
  <si>
    <t>35+35+21+21</t>
  </si>
  <si>
    <t>1,5+1,5+2+3</t>
  </si>
  <si>
    <t>Medzisúčet  v.č.13  napojenie na vsak. bloky</t>
  </si>
  <si>
    <t>215901101</t>
  </si>
  <si>
    <t>Zhutnenie podložia z rastlej horniny 1 až 4 pod násypy, z hornina súdržných do 92 % PS a nesúdržných</t>
  </si>
  <si>
    <t>1521844618</t>
  </si>
  <si>
    <t>0,3*drenažtrubka</t>
  </si>
  <si>
    <t>Zvislé a kompletné konštrukcie</t>
  </si>
  <si>
    <t>311208210</t>
  </si>
  <si>
    <t>Podrezávanie muriva  lanovou pílou s vložením vodorovnej izolácie (sanačný systém SANAK- hydroizolačná folia PE PENEFOL hr.2mm)</t>
  </si>
  <si>
    <t>-1115600475</t>
  </si>
  <si>
    <t>" obvodové steny je treba podrezať a vytvoriť  tak novú hydroizolačnú vrstvu pre budovu materskej školy</t>
  </si>
  <si>
    <t>" všetky nosné koštrukcie</t>
  </si>
  <si>
    <t xml:space="preserve">"   musí sa urobiť  odokrytie jestv. muriva a zistiť skladbu a stav. muriva  </t>
  </si>
  <si>
    <t xml:space="preserve">" OBVODOVÉ  </t>
  </si>
  <si>
    <t>0,55*32,05  "kota  -0,39</t>
  </si>
  <si>
    <t>0,55*(4,725+4,81+1,575+1,9+0,31+4,46+8,525+16,15)   " kota 1,0</t>
  </si>
  <si>
    <t>0,55*(10,495)   " kota -0,39</t>
  </si>
  <si>
    <t>0,55*10,495  "kota  -0,39</t>
  </si>
  <si>
    <t>" vnútorné nosné murivo v suterene</t>
  </si>
  <si>
    <t>0,5*(4,16+0,5+3,86+0,5+3,875+0,5+4,5)</t>
  </si>
  <si>
    <t>Medzisúčet  v.č.13</t>
  </si>
  <si>
    <t>Súčet  vid pohlady v.č.20,21,22,23 Pôdorys 1PP  v.č.13</t>
  </si>
  <si>
    <t>317162132</t>
  </si>
  <si>
    <t>Keramický preklad POROTHERM 23,8, šírky 70 mm, výšky 238 mm, dĺžky 1250 mm</t>
  </si>
  <si>
    <t>2028520777</t>
  </si>
  <si>
    <t>2  "  nad dvere D2</t>
  </si>
  <si>
    <t>340239226</t>
  </si>
  <si>
    <t>Domurovanie priečky  tehlami POROTHERM (140x500x238)  vr prikotvenia</t>
  </si>
  <si>
    <t>-1586292215</t>
  </si>
  <si>
    <t>" m.č.114</t>
  </si>
  <si>
    <t>3,51*(0,93+0,9+0,93)</t>
  </si>
  <si>
    <t>-1*2,1</t>
  </si>
  <si>
    <t>Vodorovné konštrukcie</t>
  </si>
  <si>
    <t>417321313</t>
  </si>
  <si>
    <t>Betón stužujúcich pásov a vencov železový tr. C 16/20</t>
  </si>
  <si>
    <t>1874092225</t>
  </si>
  <si>
    <t>"priečka   nad 3m musí mať veniec stužujuci</t>
  </si>
  <si>
    <t>0,15*0,2*2,76  "m.č.114</t>
  </si>
  <si>
    <t>417351115</t>
  </si>
  <si>
    <t>Debnenie bočníc stužujúcich pásov a vencov vrátane vzpier zhotovenie</t>
  </si>
  <si>
    <t>1175024282</t>
  </si>
  <si>
    <t>2*0,2*2,76  "m.č.114</t>
  </si>
  <si>
    <t>417351116</t>
  </si>
  <si>
    <t>Debnenie bočníc stužujúcich pásov a vencov vrátane vzpier odstránenie</t>
  </si>
  <si>
    <t>-1584408146</t>
  </si>
  <si>
    <t>417361821</t>
  </si>
  <si>
    <t>Výstuž stužujúcich pásov a vencov z betonárskej ocele 10505</t>
  </si>
  <si>
    <t>319043693</t>
  </si>
  <si>
    <t>0,083*90/1000</t>
  </si>
  <si>
    <t>Komunikácie</t>
  </si>
  <si>
    <t>594111111</t>
  </si>
  <si>
    <t>Dlažba kameň okruhliaky   - biele kamenivo /okap. chodník   hr.150mm  - ozn.P8</t>
  </si>
  <si>
    <t>-151802761</t>
  </si>
  <si>
    <t xml:space="preserve">" P8  </t>
  </si>
  <si>
    <t>" kameň  pre okap. chodník  lôžko  fr.32-63mm 150mm</t>
  </si>
  <si>
    <t>" drvené kamenivo  fr.8-16mm hr.50mm</t>
  </si>
  <si>
    <t xml:space="preserve">" drvené kamenivo  fr.16-32mm  hr.200mm </t>
  </si>
  <si>
    <t>0,55*(0,595+0,15+0,55+1,0256+0,55+2+4,5+0,55+1,2)</t>
  </si>
  <si>
    <t>0,55*(2+0,55+5,45+0,55)</t>
  </si>
  <si>
    <t>0,55*(0,6+10,195+0,55)</t>
  </si>
  <si>
    <t>0,55*(32,035)</t>
  </si>
  <si>
    <t>0,322</t>
  </si>
  <si>
    <t>564710111</t>
  </si>
  <si>
    <t>Podklad alebo kryt z kameniva hrubého drveného veľ. 8-16 mm s rozprestretím a zhutnením hr. 50 mm</t>
  </si>
  <si>
    <t>777062816</t>
  </si>
  <si>
    <t>564760211</t>
  </si>
  <si>
    <t>Podklad alebo kryt z kameniva hrubého drveného veľ. 16-32 mm s rozprestretím a zhutnením hr. 200 mm</t>
  </si>
  <si>
    <t>1986402989</t>
  </si>
  <si>
    <t>596911243</t>
  </si>
  <si>
    <t>Kladenie betónovej zámkovej dlažby pozemných komunikácií hr. 100 mm pre peších do 300 m2 so zriadením lôžka z kameniva hr. 50 mm -ozn.P9</t>
  </si>
  <si>
    <t>-2066183028</t>
  </si>
  <si>
    <t>" skladba P9</t>
  </si>
  <si>
    <t xml:space="preserve"> " zámková dlažba  hr10mm, vyplnenie škár pieskom</t>
  </si>
  <si>
    <t xml:space="preserve">" štrkové lôžko </t>
  </si>
  <si>
    <t>"   drvené kanenivo fr.8-16mm  hr.150mm</t>
  </si>
  <si>
    <t>" drvené kamenivo fr16-32mm  hr.200mm</t>
  </si>
  <si>
    <t xml:space="preserve"> "celkom hr.400mm</t>
  </si>
  <si>
    <t>0,77*(0,55+5,305)</t>
  </si>
  <si>
    <t>0,77*(8,72+0,77)</t>
  </si>
  <si>
    <t>0,77*(3,955+0,77+0,63+2,275+3,5)</t>
  </si>
  <si>
    <t>0,6*(1,345+0,6+1,05)</t>
  </si>
  <si>
    <t>1-0,182</t>
  </si>
  <si>
    <t>Súčet  v.č.13</t>
  </si>
  <si>
    <t>592460009000</t>
  </si>
  <si>
    <t>Dlažba betónová  zámková sivá</t>
  </si>
  <si>
    <t>-1846888381</t>
  </si>
  <si>
    <t>okapchodnikP9*1,1</t>
  </si>
  <si>
    <t>0,7</t>
  </si>
  <si>
    <t>564750111</t>
  </si>
  <si>
    <t>Podklad alebo kryt z kameniva hrubého drveného veľ. 8-16 mm s rozprestretím a zhutnením hr. 150 mm</t>
  </si>
  <si>
    <t>-1325337924</t>
  </si>
  <si>
    <t>1724046868</t>
  </si>
  <si>
    <t>611462402</t>
  </si>
  <si>
    <t>Vnútorná sanačná omietka stropov  Sanova prednástrek, krytie 100%</t>
  </si>
  <si>
    <t>1055421666</t>
  </si>
  <si>
    <t>" 1PP   ozn.4  v suterene budovy  realizovať  novú sanačnú omietku</t>
  </si>
  <si>
    <t>Medzisúčet  v.č.13  1PP</t>
  </si>
  <si>
    <t>611462436</t>
  </si>
  <si>
    <t>Vnútorná sanačná omietka stropov  Sanova omietka S, strojné nanášanie, hr. 20 mm</t>
  </si>
  <si>
    <t>1257093197</t>
  </si>
  <si>
    <t>612465111</t>
  </si>
  <si>
    <t>Príprava vnútorného podkladu stien napr.BAUMIT, cementový Prednástrek (Baumit Vorspritzer 2 mm), ručné nanášanie</t>
  </si>
  <si>
    <t>-1032167684</t>
  </si>
  <si>
    <t>3,51*(0,93+0,9+0,93)*2</t>
  </si>
  <si>
    <t>-1*2,1*2</t>
  </si>
  <si>
    <t>612465203</t>
  </si>
  <si>
    <t>Vnútorná omietka stien napr.BAUMIT, vápennocementová, strojné nanášanie, MPA 35 L, ľahká, hr. 10 mm</t>
  </si>
  <si>
    <t>-185631536</t>
  </si>
  <si>
    <t>612467201</t>
  </si>
  <si>
    <t>Vnútorný sanačný systém stien  prednástrek pre systém WTA, ozn. 044, hr. 4 mm</t>
  </si>
  <si>
    <t>1660897959</t>
  </si>
  <si>
    <t>" ozn.4  1PP  nové sanačné omietky</t>
  </si>
  <si>
    <t>612467205</t>
  </si>
  <si>
    <t>Vnútorný sanačný systém stien  sanačná omietka pre systém WTA, ozn. 024, hr. 20 mm</t>
  </si>
  <si>
    <t>-1518353777</t>
  </si>
  <si>
    <t>612462027</t>
  </si>
  <si>
    <t>Príprava vnútorného podkladu stien napr.Weber - Terranova, spevňovač omietok náter weber 707- ostenia</t>
  </si>
  <si>
    <t>333119981</t>
  </si>
  <si>
    <t xml:space="preserve">" Techn.správa str.7  nové práce :  </t>
  </si>
  <si>
    <t>" Zo strany interieru sa bude realizovať vysprávka okolo osadených okien a dverí</t>
  </si>
  <si>
    <t>(0,5+0,4)*ostenia</t>
  </si>
  <si>
    <t>612463541</t>
  </si>
  <si>
    <t>Vnútorná omietka stien tenkovrstvová roztieraná jemnozrnná  -ostenia</t>
  </si>
  <si>
    <t>-1506990211</t>
  </si>
  <si>
    <t>612453551</t>
  </si>
  <si>
    <t>Omietka rýh v stenách maltou cementovou šírky ryhy do 150 mm hladená oceľou</t>
  </si>
  <si>
    <t>403911651</t>
  </si>
  <si>
    <t xml:space="preserve">100 *0,5 "profesie </t>
  </si>
  <si>
    <t xml:space="preserve">100*0,5  "profesie </t>
  </si>
  <si>
    <t>" ozn.21  dražkovanie   pre nové rozvody</t>
  </si>
  <si>
    <t>20*0,8</t>
  </si>
  <si>
    <t>62OM</t>
  </si>
  <si>
    <t>FASADA ZATEPLENIE</t>
  </si>
  <si>
    <t>1pozn.</t>
  </si>
  <si>
    <t>Pre zateplenie obv. plášťa je navrhnutý certifikovaný zatepľovací systém vr. všetkých lišt podla ETICS  pozn.</t>
  </si>
  <si>
    <t>-950014953</t>
  </si>
  <si>
    <t>001000034</t>
  </si>
  <si>
    <t xml:space="preserve">Inžinierska činnosť - odtrhové skúšky, a kotviaci plán </t>
  </si>
  <si>
    <t>kpl</t>
  </si>
  <si>
    <t>-61523280</t>
  </si>
  <si>
    <t>" dodavatľ stavby spracuje kotviaci plán , a zrealizuje pred zateplením odtrhovú skúšku</t>
  </si>
  <si>
    <t>1  " KZS</t>
  </si>
  <si>
    <t>216904212</t>
  </si>
  <si>
    <t>Očistenie plôch stlačeným vzduchom  jestv.omietka</t>
  </si>
  <si>
    <t>2091612871</t>
  </si>
  <si>
    <t>" očistenie jestv.  omietky</t>
  </si>
  <si>
    <t>6224624R1</t>
  </si>
  <si>
    <t xml:space="preserve">Vonkajšia sanačná omietka stien , doplnenie a  oprava  20% vr. obitia </t>
  </si>
  <si>
    <t>2073393831</t>
  </si>
  <si>
    <t>" oprava opadavajúcej omietky  cca 20%  - ozn.2    fasada</t>
  </si>
  <si>
    <t>492,715*0,20</t>
  </si>
  <si>
    <t>622463027</t>
  </si>
  <si>
    <t xml:space="preserve">Príprava vonkajšieho podkladu stien spevnovač omietok </t>
  </si>
  <si>
    <t>-2073930402</t>
  </si>
  <si>
    <t>622464292</t>
  </si>
  <si>
    <t>Vonkajšia omietka stien tenkovrstvová napr.BAUMIT, silikátová, Baumit openTop, škrabaná, hr. 2 mm - biela</t>
  </si>
  <si>
    <t>2720604</t>
  </si>
  <si>
    <t>622464272</t>
  </si>
  <si>
    <t>Vonkajšia omietka   ostenia a nadpražia hr. 2 mm</t>
  </si>
  <si>
    <t>1569548425</t>
  </si>
  <si>
    <t>"  montaž   Výkaz výplní extereier</t>
  </si>
  <si>
    <t xml:space="preserve">"Pred objednaním  zamerať </t>
  </si>
  <si>
    <t>(2,25+2,32+2,32)*9  " 1NP</t>
  </si>
  <si>
    <t>(2,25+2,32+2,32)*9  " 2NP</t>
  </si>
  <si>
    <t>Medzisúčet  O1</t>
  </si>
  <si>
    <t>(1,9+1,51+1,51)*4  " 1NP</t>
  </si>
  <si>
    <t>(1,9+1,51+1,51)*4  " 2NP</t>
  </si>
  <si>
    <t>Medzisúčet  O2</t>
  </si>
  <si>
    <t>(1,34+1,13+1,13)*1</t>
  </si>
  <si>
    <t>Medzisúčet  O3</t>
  </si>
  <si>
    <t>(1,95+1,135+1,135)*2</t>
  </si>
  <si>
    <t>Medzisúčet O4</t>
  </si>
  <si>
    <t xml:space="preserve">(2,645+4,215+4,215)*1   </t>
  </si>
  <si>
    <t>Medzisúčet  O5</t>
  </si>
  <si>
    <t>(1,43+2,32+2,32)*3</t>
  </si>
  <si>
    <t>(1,43+2,32+2,32)*4</t>
  </si>
  <si>
    <t>Medzisúčet  O6</t>
  </si>
  <si>
    <t>(1,45+2,32++2,32)*1</t>
  </si>
  <si>
    <t>Medzisúčet  O7</t>
  </si>
  <si>
    <t>(1,54+0,655+0,655)*1  " 1NP</t>
  </si>
  <si>
    <t>Medzisúčet  O8</t>
  </si>
  <si>
    <t>(0,6+0,4+0,4)*3</t>
  </si>
  <si>
    <t>Medzisúčet  O11</t>
  </si>
  <si>
    <t>" ozn.09  Dvere</t>
  </si>
  <si>
    <t>1,61+2,31+2,31</t>
  </si>
  <si>
    <t>" ozn.O10</t>
  </si>
  <si>
    <t>1,74+2,5+2,5</t>
  </si>
  <si>
    <t>0,18*ostenia  " plocha  ostení a nadpraži</t>
  </si>
  <si>
    <t>625251339</t>
  </si>
  <si>
    <t>KZS hr. 150 mm minerálna vlna ,vr.kotvenia  - ozn.St1</t>
  </si>
  <si>
    <t>-300759661</t>
  </si>
  <si>
    <t xml:space="preserve">" St1    fasada </t>
  </si>
  <si>
    <t>"lepiaca stierka   5kg/m2</t>
  </si>
  <si>
    <t xml:space="preserve">"  minerálna vlna hr.150mm  typ EJOTHERM STR U 255  4ks/m2  /fasadne  izolačné dosky </t>
  </si>
  <si>
    <t xml:space="preserve">"  armovacia stierka 5kg/m2  + so sklotext. sietkou    </t>
  </si>
  <si>
    <t xml:space="preserve">" penetrácia </t>
  </si>
  <si>
    <t>" jemnozrnná  omietka hr. 1,5mm</t>
  </si>
  <si>
    <t>"vr. profilov a líšt  pre KZS</t>
  </si>
  <si>
    <t>" rimsy a nadpražia otvorov -lišta s okapovým nosom</t>
  </si>
  <si>
    <t>" ostenia otovorv a rohy budovy - rohová lišta</t>
  </si>
  <si>
    <t>"pri atikách -ukončujúci profil</t>
  </si>
  <si>
    <t>" pri otvoroch (ostenia a  nadpražie) APU lišta</t>
  </si>
  <si>
    <t xml:space="preserve">" Vid statika   zateplenie obv.stien </t>
  </si>
  <si>
    <t>" dk +0,15  hk +8,065  v. zateplenia 7,915m</t>
  </si>
  <si>
    <t>7,915*(0,16+31,065+0,15)</t>
  </si>
  <si>
    <t>-(2,25*2,32)*(9+9)  " O1</t>
  </si>
  <si>
    <t xml:space="preserve">Medzisúčet  v.č.20  pohľad JUŽNY  predná časť </t>
  </si>
  <si>
    <t>" dk +0,15  hk 8,065</t>
  </si>
  <si>
    <t>7,915*(4,725+0,15+1,4+4,67+1,4+1,36+0,31+4,825+8,525+16,15)</t>
  </si>
  <si>
    <t>-(1,61*2,31)  " O9  pohlad S</t>
  </si>
  <si>
    <t>-(2,645*4,215)  " O5</t>
  </si>
  <si>
    <t>-(1,34*1,13)*2  " O3</t>
  </si>
  <si>
    <t>-(1,9*1,51)*8  " O2</t>
  </si>
  <si>
    <t>-(1,34*1,13)*2  " O3  pohľad V</t>
  </si>
  <si>
    <t>-(1,95*1,135)*4</t>
  </si>
  <si>
    <t xml:space="preserve">Medzisúčet  v.č.  21,22,23  - pôdorys v.č.14   zadná časť </t>
  </si>
  <si>
    <t>7,915*(10,355)  " pohľad V</t>
  </si>
  <si>
    <t>-(1,45*2,32)*2  " O7</t>
  </si>
  <si>
    <t xml:space="preserve">Medzisúčet  v.č.23   , podorys  bočná strana </t>
  </si>
  <si>
    <t>-(1,74*2,5)  " O10</t>
  </si>
  <si>
    <t>-(1,54*0,655)*1  " O8</t>
  </si>
  <si>
    <t>-(1,43*2,32)*(3+4)  " O6</t>
  </si>
  <si>
    <t>Medzisúčet  v.č.22  pohľad Z, pôdorys bočná časť</t>
  </si>
  <si>
    <t xml:space="preserve">492,715*0,1    " 10% odskoky </t>
  </si>
  <si>
    <t>625251388</t>
  </si>
  <si>
    <t>KZS hr. 150 mm  - riešenie pre sokel (XPS), vr. kotvenia - ozn.St2</t>
  </si>
  <si>
    <t>1305823778</t>
  </si>
  <si>
    <t xml:space="preserve">" St2  nad terenom  sokel   </t>
  </si>
  <si>
    <t>"  murivo jestv.</t>
  </si>
  <si>
    <t xml:space="preserve">" hydroizolácia </t>
  </si>
  <si>
    <t>" náter asfaltový</t>
  </si>
  <si>
    <t xml:space="preserve">" pas asfaltový </t>
  </si>
  <si>
    <t xml:space="preserve">" XPS hr.150mm prilepených do asfaltu  vr.kotvenia  tanierovými rozperkami </t>
  </si>
  <si>
    <t xml:space="preserve">"  armovacia stierka so sklotext. sietkou 2x/proti prerazeniu </t>
  </si>
  <si>
    <t>" silikonová omietka hr.1,5mm</t>
  </si>
  <si>
    <t>" ostenia otovorov a rohy budovy - rohová lišta</t>
  </si>
  <si>
    <t>" silikátová omietka hr.10mm  ?</t>
  </si>
  <si>
    <t xml:space="preserve"> " dk  -0,63  hk +0,15   v.80cm  zvislo</t>
  </si>
  <si>
    <t>0,8*(11,215+32,035+10,495)</t>
  </si>
  <si>
    <t>" dk  -1,0  hk +0,15</t>
  </si>
  <si>
    <t>1,6*(16,15+8,525+4,46+0,31+1,9+1,575+4,81+1,555+4,725+19,3)</t>
  </si>
  <si>
    <t>" vodorovne   odskok  vid detail   B   v.č.13  oplechovanie sokla K14</t>
  </si>
  <si>
    <t>0,18*(11,215+32,035+10,495)</t>
  </si>
  <si>
    <t>0,18*(16,15+8,525+4,46+0,31+1,9+1,575+4,81+1,555+4,725+19,3)</t>
  </si>
  <si>
    <t>-(0,6*0,4)*3  " O11</t>
  </si>
  <si>
    <t>0,847</t>
  </si>
  <si>
    <t>622465111</t>
  </si>
  <si>
    <t xml:space="preserve">Vonkajšia omietka stien  marmolit, jemnozrnná  -tmavošedá </t>
  </si>
  <si>
    <t>-868133139</t>
  </si>
  <si>
    <t>" techn.správa str.9  Vonkajšie fasady</t>
  </si>
  <si>
    <t xml:space="preserve">" MURIK VSTUPNéHO SCHODISKA </t>
  </si>
  <si>
    <t>2*(2,5+1)*2</t>
  </si>
  <si>
    <t>0,2*(2,5+1)</t>
  </si>
  <si>
    <t>194,889*0,1  " 10% ODSKOKY</t>
  </si>
  <si>
    <t>0,622</t>
  </si>
  <si>
    <t>Rúrové vedenie</t>
  </si>
  <si>
    <t>895970009</t>
  </si>
  <si>
    <t>Montáž vsakovacieho bloku  vrátane geotextílie</t>
  </si>
  <si>
    <t>-1434924105</t>
  </si>
  <si>
    <t>" odvodnenie drenaž   CP EKODREN 17.12.2019 tel. 0918555222</t>
  </si>
  <si>
    <t>2+2+2+1</t>
  </si>
  <si>
    <t xml:space="preserve">Súčet  v.č.13  1PP /vid   vsakovacie bloky  </t>
  </si>
  <si>
    <t>286650000300</t>
  </si>
  <si>
    <t xml:space="preserve">Vsakovací blok Drenblok DB60, 600x600x600 mm, pre vsakovanie dažďovej vody, </t>
  </si>
  <si>
    <t>-1359918527</t>
  </si>
  <si>
    <t>" CP EKODREN drenaž</t>
  </si>
  <si>
    <t>2  " VO1</t>
  </si>
  <si>
    <t>2  " VO2</t>
  </si>
  <si>
    <t>2  " VO3</t>
  </si>
  <si>
    <t>1  " VO4</t>
  </si>
  <si>
    <t>916561112</t>
  </si>
  <si>
    <t>Osadenie záhonového alebo parkového obrubníka betón., do lôžka z bet. pros. tr. C 16/20 s bočnou oporou</t>
  </si>
  <si>
    <t>1105030934</t>
  </si>
  <si>
    <t xml:space="preserve">" osadenie  okap. chodník  obrubník </t>
  </si>
  <si>
    <t>0,55+5,305+8,72+0,77</t>
  </si>
  <si>
    <t>0,77+3,955+0,785+0,765+0,77+0,63+2,275+0,765+4+0,6+1,345+0,6+1,05</t>
  </si>
  <si>
    <t>0,595+0,15+0,55+2+2+0,5+4,5+2</t>
  </si>
  <si>
    <t>2+15,5+0,7+0,6+10,195+0,55</t>
  </si>
  <si>
    <t>0,55+32,065</t>
  </si>
  <si>
    <t>0,89</t>
  </si>
  <si>
    <t>592170001800</t>
  </si>
  <si>
    <t>Obrubník parkový, lxšxv 1000x50x200 mm, sivá</t>
  </si>
  <si>
    <t>1252741863</t>
  </si>
  <si>
    <t xml:space="preserve">110  " dodávatel si napočíta  0,5m ks </t>
  </si>
  <si>
    <t>952901114</t>
  </si>
  <si>
    <t>Vyčistenie budov pri výške podlaží nad 4 m</t>
  </si>
  <si>
    <t>129778126</t>
  </si>
  <si>
    <t>42,70  " 1PP</t>
  </si>
  <si>
    <t>358,09  " 1Np</t>
  </si>
  <si>
    <t>379,90  " 2Np</t>
  </si>
  <si>
    <t>59</t>
  </si>
  <si>
    <t>953945314</t>
  </si>
  <si>
    <t>Hliníková soklová   lišta  150 mm, tmel, ukonč.profil   - ozn.K14  vid deatil B v.č.13</t>
  </si>
  <si>
    <t>-1016779507</t>
  </si>
  <si>
    <t>102,2  " K14</t>
  </si>
  <si>
    <t>Súčet v.č.25</t>
  </si>
  <si>
    <t>94</t>
  </si>
  <si>
    <t>LEŠENIE</t>
  </si>
  <si>
    <t>941955002</t>
  </si>
  <si>
    <t>Lešenie ľahké pracovné pomocné, s výškou lešeňovej podlahy nad 1,20 do 1,90 m prenosné</t>
  </si>
  <si>
    <t>-1165200820</t>
  </si>
  <si>
    <t xml:space="preserve">" pre HSV a PSV  pomocné posuvné lešenia </t>
  </si>
  <si>
    <t>61</t>
  </si>
  <si>
    <t>941941042</t>
  </si>
  <si>
    <t>Montáž lešenia ľahkého pracovného radového s podlahami šírky nad 1,00 do 1,20 m a výšky 10-30 m</t>
  </si>
  <si>
    <t>M2</t>
  </si>
  <si>
    <t>-1837511060</t>
  </si>
  <si>
    <t xml:space="preserve">" lešenie   </t>
  </si>
  <si>
    <t>10*(20,72+20,72+32+32)</t>
  </si>
  <si>
    <t>62</t>
  </si>
  <si>
    <t>941941292</t>
  </si>
  <si>
    <t xml:space="preserve">Príplatok za prvý a každý ďalší i začatý mesiac použitia lešenia k cene -1042  </t>
  </si>
  <si>
    <t>-155014308</t>
  </si>
  <si>
    <t>extlešenie   " podla harmonogramu dodávateľa stavby/ preloží si lešenie   podla  časti ktorú bude realizovať</t>
  </si>
  <si>
    <t>63</t>
  </si>
  <si>
    <t>941941842</t>
  </si>
  <si>
    <t>Demontáž lešenia ľahkého pracovného radového a s podlahami, šírky nad 1,00 do 1,20 m výšky 10-30 m</t>
  </si>
  <si>
    <t>1003592240</t>
  </si>
  <si>
    <t>944944103</t>
  </si>
  <si>
    <t>Ochranná sieť na boku lešenia zo siete Baumit</t>
  </si>
  <si>
    <t>-1388411765</t>
  </si>
  <si>
    <t>65</t>
  </si>
  <si>
    <t>944944803</t>
  </si>
  <si>
    <t>Demontáž ochrannej siete na boku lešenia zo siete Baumit</t>
  </si>
  <si>
    <t>1587188273</t>
  </si>
  <si>
    <t>66</t>
  </si>
  <si>
    <t>944945013</t>
  </si>
  <si>
    <t>Montáž záchytnej striešky zriadenej súčasne s ľahkým alebo ťažkým lešením šírky nad 2 m</t>
  </si>
  <si>
    <t>984862185</t>
  </si>
  <si>
    <t xml:space="preserve">" ochranná stieka pri vstupe do budovy </t>
  </si>
  <si>
    <t>67</t>
  </si>
  <si>
    <t>944945193</t>
  </si>
  <si>
    <t>Príplatok za prvý a každý ďalší i začatý mesiac použitia záchytnej striešky nad 2 m</t>
  </si>
  <si>
    <t>1728240697</t>
  </si>
  <si>
    <t>68</t>
  </si>
  <si>
    <t>944945813</t>
  </si>
  <si>
    <t>Demontáž záchytnej striešky zriaďovanej súčasne s ľahkým alebo ťažkým lešením šírky nad 2 m</t>
  </si>
  <si>
    <t>-1449607123</t>
  </si>
  <si>
    <t>69</t>
  </si>
  <si>
    <t>949999</t>
  </si>
  <si>
    <t>Hydraulická zdvíhacia plošina /prenájom</t>
  </si>
  <si>
    <t>den</t>
  </si>
  <si>
    <t>-812273825</t>
  </si>
  <si>
    <t>15  "platí aj na montaž komina na fasade</t>
  </si>
  <si>
    <t>70</t>
  </si>
  <si>
    <t>171</t>
  </si>
  <si>
    <t>Žeriav na kolesovom podvozku 28t</t>
  </si>
  <si>
    <t>Sh</t>
  </si>
  <si>
    <t>2071640055</t>
  </si>
  <si>
    <t>71</t>
  </si>
  <si>
    <t>-1641880160</t>
  </si>
  <si>
    <t>711</t>
  </si>
  <si>
    <t>Izolácie proti vode a vlhkosti</t>
  </si>
  <si>
    <t>72</t>
  </si>
  <si>
    <t>711122131</t>
  </si>
  <si>
    <t>Zhotovenie  izolácie proti zemnej vlhkosti zvislá asfaltovým náterom za tepla  - ozn.St3</t>
  </si>
  <si>
    <t>-2058120619</t>
  </si>
  <si>
    <t>" po odkopaní pre  drenaž</t>
  </si>
  <si>
    <t>" hydroizolácia   vid detail B  v.č.13  " dk -3,6  hk -0,05</t>
  </si>
  <si>
    <t>3,65*(19,305+4,725+1,555+4,81+1,575+1,9+0,31+4,46+8,525+16,15+10,495+32,035)</t>
  </si>
  <si>
    <t>0,666</t>
  </si>
  <si>
    <t>73</t>
  </si>
  <si>
    <t>111610000700</t>
  </si>
  <si>
    <t>Asfalt izolačný AOSI 85/25/B2 v bubnoch</t>
  </si>
  <si>
    <t>1785927405</t>
  </si>
  <si>
    <t>387*0,0017 'Prepočítané koeficientom množstva</t>
  </si>
  <si>
    <t>74</t>
  </si>
  <si>
    <t>711131101</t>
  </si>
  <si>
    <t>Zhotovenie  izolácie proti zemnej vlhkosti vodorovná AIP na sucho</t>
  </si>
  <si>
    <t>-385228208</t>
  </si>
  <si>
    <t>" nová priečka</t>
  </si>
  <si>
    <t>0,3*0,93 "m.č.114</t>
  </si>
  <si>
    <t>Medzisúčet  v.č.14</t>
  </si>
  <si>
    <t>75</t>
  </si>
  <si>
    <t>628310001000</t>
  </si>
  <si>
    <t>Pás asfaltový HYDROBIT V 60 S 35 pre spodné vrstvy hydroizolačných systémov, ICOPAL</t>
  </si>
  <si>
    <t>-314286487</t>
  </si>
  <si>
    <t>0,279*1,15 'Prepočítané koeficientom množstva</t>
  </si>
  <si>
    <t>76</t>
  </si>
  <si>
    <t>711142559</t>
  </si>
  <si>
    <t>Zhotovenie  izolácie proti zemnej vlhkosti a tlakovej vode zvislá NAIP pritavením  - ozn.St3</t>
  </si>
  <si>
    <t>-1258682842</t>
  </si>
  <si>
    <t>77</t>
  </si>
  <si>
    <t>628320000200</t>
  </si>
  <si>
    <t>Pás asfaltový GLASBIT G 200 S 42 H sivý, pre vrchné vrstvy hydroizolačných systémov</t>
  </si>
  <si>
    <t>-387710930</t>
  </si>
  <si>
    <t>387*1,2 'Prepočítané koeficientom množstva</t>
  </si>
  <si>
    <t>78</t>
  </si>
  <si>
    <t>711132101</t>
  </si>
  <si>
    <t>Zhotovenie  izolácie proti zemnej vlhkosti zvislá AIP na sucho /vid detai  B v.č.13  - St3</t>
  </si>
  <si>
    <t>1829712408</t>
  </si>
  <si>
    <t xml:space="preserve">" hydroizolácia   vid detail B  v.č.13  "  hk -0,63 </t>
  </si>
  <si>
    <t>"NOP folia</t>
  </si>
  <si>
    <t>"  hk -1,54</t>
  </si>
  <si>
    <t>1,8*(16,15+8,525+4,46+0,31+1,9+1,575+4,81+1,555+4,725+19,3)</t>
  </si>
  <si>
    <t>0,297</t>
  </si>
  <si>
    <t>79</t>
  </si>
  <si>
    <t>283230001600</t>
  </si>
  <si>
    <t xml:space="preserve">Profilovaná fólia z PE DELTA-MS, rozmer 20x2 m, výška nopu 8 mm, pevnosť v tlaku 250 kN/m2, pre spodnú stavbu, </t>
  </si>
  <si>
    <t>-1276264820</t>
  </si>
  <si>
    <t>168*1,15 'Prepočítané koeficientom množstva</t>
  </si>
  <si>
    <t>80</t>
  </si>
  <si>
    <t>711132102</t>
  </si>
  <si>
    <t>Zhotovenie geotextílie alebo tkaniny na plochu zvislú</t>
  </si>
  <si>
    <t>-986847802</t>
  </si>
  <si>
    <t>81</t>
  </si>
  <si>
    <t>693110001200</t>
  </si>
  <si>
    <t>Geotextília polypropylénová Tatratex GTX N PP 300, šírka 1,75-3,5 m, dĺžka 90 m, hrúbka 2,7 mm, netkaná, MIVA</t>
  </si>
  <si>
    <t>-1409880749</t>
  </si>
  <si>
    <t>168*1,2 'Prepočítané koeficientom množstva</t>
  </si>
  <si>
    <t>82</t>
  </si>
  <si>
    <t>998711103</t>
  </si>
  <si>
    <t>Presun hmôt pre izoláciu proti vode v objektoch výšky nad 12 do 60 m</t>
  </si>
  <si>
    <t>-1974038291</t>
  </si>
  <si>
    <t>713</t>
  </si>
  <si>
    <t>Izolácie tepelné</t>
  </si>
  <si>
    <t>83</t>
  </si>
  <si>
    <t>713120010</t>
  </si>
  <si>
    <t>Zakrývanie tepelnej izolácie podláh fóliou  - strop v podkroví  -ozn.Pn1</t>
  </si>
  <si>
    <t>738905006</t>
  </si>
  <si>
    <t>11,42*32,99+12,36*8,835   " kota +8,37</t>
  </si>
  <si>
    <t xml:space="preserve">Medzisúčet  vč. 18, v.č.16 krov </t>
  </si>
  <si>
    <t>84</t>
  </si>
  <si>
    <t>28328000039</t>
  </si>
  <si>
    <t xml:space="preserve">Kontaktná paropriepustná fólia, plošná hmotnosť 100 g/m2, parozábrana </t>
  </si>
  <si>
    <t>372374936</t>
  </si>
  <si>
    <t>485,946*1,15 'Prepočítané koeficientom množstva</t>
  </si>
  <si>
    <t>85</t>
  </si>
  <si>
    <t>713126420</t>
  </si>
  <si>
    <t>Montáž tepelnej izolácie podláh PUR penou hr. 200 mm  - ozn.Pn1</t>
  </si>
  <si>
    <t>515099577</t>
  </si>
  <si>
    <t>" Pn1</t>
  </si>
  <si>
    <t>" Fukana izolácia PUR Pena  hr.200mm</t>
  </si>
  <si>
    <t>" jestv.skladba stropu  betonový poter hr80mm</t>
  </si>
  <si>
    <t xml:space="preserve">"šikmá čast strechy   vid rezy </t>
  </si>
  <si>
    <t>2,5*(12,36+8,84+20,63+11,42+32,99+20,255)</t>
  </si>
  <si>
    <t>86</t>
  </si>
  <si>
    <t>231710000900</t>
  </si>
  <si>
    <t>Pena polyuretanová EKOPRODUR S0329 striekaná tepelná izolácia s uzavretou bunkovou štruktúrou (tvrdá pena)</t>
  </si>
  <si>
    <t>kg</t>
  </si>
  <si>
    <t>-884391859</t>
  </si>
  <si>
    <t>752,184*5,8 'Prepočítané koeficientom množstva</t>
  </si>
  <si>
    <t>87</t>
  </si>
  <si>
    <t>713126050</t>
  </si>
  <si>
    <t>Montáž tepelnej izolácie podláh fúkanou celulózou hrúbky do 35 - 40 cm /strešný výlez</t>
  </si>
  <si>
    <t>-654524683</t>
  </si>
  <si>
    <t>" zadebnenie strešného výlezu</t>
  </si>
  <si>
    <t>0,4*1*1</t>
  </si>
  <si>
    <t>88</t>
  </si>
  <si>
    <t>629110000100</t>
  </si>
  <si>
    <t>Vlákna celulózové ISOCELL - fúkaná izolácia, vrece 12,5 kg</t>
  </si>
  <si>
    <t>1243009435</t>
  </si>
  <si>
    <t>0,4*50 'Prepočítané koeficientom množstva</t>
  </si>
  <si>
    <t>89</t>
  </si>
  <si>
    <t>713116430</t>
  </si>
  <si>
    <t>Montáž tepelnej izolácie stropov PUR penou hr. 250 mm- Sn2, Sn3</t>
  </si>
  <si>
    <t>1242758395</t>
  </si>
  <si>
    <t xml:space="preserve">" Sn2  </t>
  </si>
  <si>
    <t>" fukaná tep. izolácia PUR pena  priem hr. do25cm</t>
  </si>
  <si>
    <t>" dodávateľ stavby  posúdi podla skutočnosti a obhliadky</t>
  </si>
  <si>
    <t>" v  rozpočte sa uvažuje s plošinou</t>
  </si>
  <si>
    <t>(1,8*4,95)</t>
  </si>
  <si>
    <t>Medzisúčet  v.č.16  Sn2</t>
  </si>
  <si>
    <t>" Sn3</t>
  </si>
  <si>
    <t>(4,165*8,1)</t>
  </si>
  <si>
    <t>Medzisúčet v.č.16    Sn3</t>
  </si>
  <si>
    <t>90</t>
  </si>
  <si>
    <t>-158946204</t>
  </si>
  <si>
    <t>42,647*7,25 'Prepočítané koeficientom množstva</t>
  </si>
  <si>
    <t>91</t>
  </si>
  <si>
    <t>713132211</t>
  </si>
  <si>
    <t>Montáž tepelnej izolácie základov xps celoplošným prilepením - ozn.St3</t>
  </si>
  <si>
    <t>-897645858</t>
  </si>
  <si>
    <t>" St3  skladba pod terenom</t>
  </si>
  <si>
    <t xml:space="preserve">" XPS hr.150mm prilepených do asfaltu  </t>
  </si>
  <si>
    <t xml:space="preserve">" nopová folia  /okapový chodník </t>
  </si>
  <si>
    <t>" hydroizolácia   vid detail B  v.č.13</t>
  </si>
  <si>
    <t xml:space="preserve"> "   hk -0,63 </t>
  </si>
  <si>
    <t>1,8*(11,215+32,035+10,495)</t>
  </si>
  <si>
    <t>1,8  *(16,15+8,525+4,46+0,31+1,9+1,575+4,81+1,555+4,725+19,3)</t>
  </si>
  <si>
    <t>92</t>
  </si>
  <si>
    <t>283750001300</t>
  </si>
  <si>
    <t xml:space="preserve">Doska XPS hr. 150 mm, zateplenie soklov, suterénov, </t>
  </si>
  <si>
    <t>1647970269</t>
  </si>
  <si>
    <t>210,699*1,02 'Prepočítané koeficientom množstva</t>
  </si>
  <si>
    <t>93</t>
  </si>
  <si>
    <t>713510200</t>
  </si>
  <si>
    <t>Tesnenie širokých škár v požiarnych deliacich konštrukciách protipožiarnym povlakom El120 a TI hr. 120 mm</t>
  </si>
  <si>
    <t>-750180105</t>
  </si>
  <si>
    <t>" prestupy predpoklad</t>
  </si>
  <si>
    <t>713510203</t>
  </si>
  <si>
    <t>Montáž tesnenia prestupu káblových, potrubných trás a tesnenie škár prierezu 0,2-0,3 m2 protipožiarnym povlakom El120 a TI hr. 120 mm (140 kg/m3)</t>
  </si>
  <si>
    <t>-989806554</t>
  </si>
  <si>
    <t>95</t>
  </si>
  <si>
    <t>631470000400</t>
  </si>
  <si>
    <t>Doska CONLIT DUCTROCK 90 protipožiarna, 60x1000x1500 mm, technická izolácia na ochranu VZT potrubia, ROCKWOOL</t>
  </si>
  <si>
    <t>1332594362</t>
  </si>
  <si>
    <t>17*0,612 'Prepočítané koeficientom množstva</t>
  </si>
  <si>
    <t>96</t>
  </si>
  <si>
    <t>998713103</t>
  </si>
  <si>
    <t>Presun hmôt pre izolácie tepelné v objektoch výšky nad 12 m do 24 m</t>
  </si>
  <si>
    <t>-1080921146</t>
  </si>
  <si>
    <t>722250180</t>
  </si>
  <si>
    <t>Montáž hasiaceho prístroja na stenu</t>
  </si>
  <si>
    <t>-1044252076</t>
  </si>
  <si>
    <t>98</t>
  </si>
  <si>
    <t>4493204000</t>
  </si>
  <si>
    <t>Prenosný hasiaci prístroj práškový P6Te 6kg+ tabulka označenie</t>
  </si>
  <si>
    <t>1946735074</t>
  </si>
  <si>
    <t>998722103</t>
  </si>
  <si>
    <t>Presun hmôt pre vnútorný vodovod v objektoch výšky nad 12 do 24 m</t>
  </si>
  <si>
    <t>1911045050</t>
  </si>
  <si>
    <t>731</t>
  </si>
  <si>
    <t>Ústredné kúrenie - kotolne</t>
  </si>
  <si>
    <t>731361101</t>
  </si>
  <si>
    <t>Nerezový komín  montaž na fasadu - ozn.K12  (dodávka vykurovanie)</t>
  </si>
  <si>
    <t>-2041918119</t>
  </si>
  <si>
    <t xml:space="preserve">1  " K12 </t>
  </si>
  <si>
    <t>101</t>
  </si>
  <si>
    <t>762421304</t>
  </si>
  <si>
    <t>Obloženie stropov v podkroví z dosiek OSB skrutkovaných na zraz hr. dosky 18 mm</t>
  </si>
  <si>
    <t>1400013067</t>
  </si>
  <si>
    <t xml:space="preserve">" Zadebnenie jestv.strešného výlezu </t>
  </si>
  <si>
    <t>"  OSB doska hr.18mm</t>
  </si>
  <si>
    <t xml:space="preserve">" fukaná PUR pena </t>
  </si>
  <si>
    <t>" OSB 18mm kotvená SM hranol 50x50mm</t>
  </si>
  <si>
    <t>1,5*1,5</t>
  </si>
  <si>
    <t>Medzisúčet v.č.16, v.č.18</t>
  </si>
  <si>
    <t>102</t>
  </si>
  <si>
    <t>762421304.</t>
  </si>
  <si>
    <t>Obloženie   strešných podhľadov z dosiek OSB skrutkovaných na zraz hr. dosky 18 mm</t>
  </si>
  <si>
    <t>469680782</t>
  </si>
  <si>
    <t>103</t>
  </si>
  <si>
    <t>762822110</t>
  </si>
  <si>
    <t>Montáž stropníc z hraneného a polohraneného reziva prierezovej plochy do 144 cm2</t>
  </si>
  <si>
    <t>738517230</t>
  </si>
  <si>
    <t>" zadebnenie strešného výlezu 50x50 hranol</t>
  </si>
  <si>
    <t>1+1+1+1</t>
  </si>
  <si>
    <t>Medzisúčet  v.č.18</t>
  </si>
  <si>
    <t>104</t>
  </si>
  <si>
    <t>605480000800</t>
  </si>
  <si>
    <t>Hranolčeky50x50mm</t>
  </si>
  <si>
    <t>-526611462</t>
  </si>
  <si>
    <t>(1+1+1+1)*0,05*0,05</t>
  </si>
  <si>
    <t>105</t>
  </si>
  <si>
    <t>762526110</t>
  </si>
  <si>
    <t xml:space="preserve">Položenie vankúšov pod podlahy osovej vzdialenosti do 650 mm+ dodávka hranolčeky  vr. náteru </t>
  </si>
  <si>
    <t>694756209</t>
  </si>
  <si>
    <t>"pochôzna podlaha   OSB dosky hr.25mm , položiť na nosné tramy</t>
  </si>
  <si>
    <t>0,65*(14,5+22,5)</t>
  </si>
  <si>
    <t>" osb doska   na mieste vyburaneho ko min.telesa</t>
  </si>
  <si>
    <t>1,3*1,3*7</t>
  </si>
  <si>
    <t>0,12</t>
  </si>
  <si>
    <t>Súčet  v.č.16</t>
  </si>
  <si>
    <t>106</t>
  </si>
  <si>
    <t>762523104</t>
  </si>
  <si>
    <t>Položenie podláh hobľovaných na zraz z OSB dosiek (pochôzna podlaha)</t>
  </si>
  <si>
    <t>492623009</t>
  </si>
  <si>
    <t>107</t>
  </si>
  <si>
    <t>607260000900</t>
  </si>
  <si>
    <t>Doska OSB 3 Superfinish ECO P+D nebrúsené hrxlxš 25x2500x1250 mm, JAFHOLZ</t>
  </si>
  <si>
    <t>-1002960747</t>
  </si>
  <si>
    <t>36*1,08 'Prepočítané koeficientom množstva</t>
  </si>
  <si>
    <t>108</t>
  </si>
  <si>
    <t>998762103</t>
  </si>
  <si>
    <t>Presun hmôt pre konštrukcie tesárske v objektoch výšky od 12 do 24 m</t>
  </si>
  <si>
    <t>162575563</t>
  </si>
  <si>
    <t>109</t>
  </si>
  <si>
    <t>764313287</t>
  </si>
  <si>
    <t>Montáž krytiny hladkej  PZf plechu, vr.upravy krytiny pri odkvapoch ,prestupoch a výčnelkoch  sklon nad 30° do 45°(spatná montaž jestv. krytiny)  - Sn1</t>
  </si>
  <si>
    <t>-1566905107</t>
  </si>
  <si>
    <t xml:space="preserve">Medzisúčet  v.č.06 demonta   v.č.17 spatná montaž </t>
  </si>
  <si>
    <t>110</t>
  </si>
  <si>
    <t>764454453</t>
  </si>
  <si>
    <t>Zvodové rúry z pozinkovaného farbeného PZf plechu, kruhové priemer 100 mm  -ozn.K1-K8</t>
  </si>
  <si>
    <t>-1191571095</t>
  </si>
  <si>
    <t>"poplastovaný plech  RAL 0000</t>
  </si>
  <si>
    <t>9 " K1</t>
  </si>
  <si>
    <t>8,75  " K2</t>
  </si>
  <si>
    <t>9,85  " K3</t>
  </si>
  <si>
    <t>9,55  " K4</t>
  </si>
  <si>
    <t>10  " K5</t>
  </si>
  <si>
    <t>8,87  " K6</t>
  </si>
  <si>
    <t>9,57  " K7</t>
  </si>
  <si>
    <t>9,55  " K8</t>
  </si>
  <si>
    <t>Medzisúčet  výkaz klampiarských prvkov</t>
  </si>
  <si>
    <t>111</t>
  </si>
  <si>
    <t>998764103</t>
  </si>
  <si>
    <t>Presun hmôt pre konštrukcie klampiarske v objektoch výšky nad 12 do 24 m</t>
  </si>
  <si>
    <t>1021662308</t>
  </si>
  <si>
    <t>112</t>
  </si>
  <si>
    <t>766661422</t>
  </si>
  <si>
    <t>Montáž dverí  protipožiarných+ vr.zárubne</t>
  </si>
  <si>
    <t>2113072540</t>
  </si>
  <si>
    <t>1  " D1</t>
  </si>
  <si>
    <t>1  " D2</t>
  </si>
  <si>
    <t>113</t>
  </si>
  <si>
    <t>611D1</t>
  </si>
  <si>
    <t>Zárubna protipožiarna hr.550mm +Dvere vnútorné požiarna výplň DTD, SK certifikát,  pož.Ew30/D3+C,900/1970 (1000x2100mm otvor), bez prahu - ozn.D2</t>
  </si>
  <si>
    <t>1386873101</t>
  </si>
  <si>
    <t>1  " 1NP  m.č.111/113</t>
  </si>
  <si>
    <t>114</t>
  </si>
  <si>
    <t>611D2</t>
  </si>
  <si>
    <t>Zárubna protipožiarna hr.160mm +Dvere vnútorné požiarna výplň DTD, SK certifikát,  pož.EW30/D3+C,800/1970 (900x2100mm otvor), bez prahu - ozn.D2</t>
  </si>
  <si>
    <t>1527761894</t>
  </si>
  <si>
    <t>1  " 1NP  m.č. 114</t>
  </si>
  <si>
    <t>115</t>
  </si>
  <si>
    <t>998766103</t>
  </si>
  <si>
    <t>Presun hmot pre konštrukcie stolárske v objektoch výšky nad 12 do 24 m</t>
  </si>
  <si>
    <t>1464923730</t>
  </si>
  <si>
    <t>766P</t>
  </si>
  <si>
    <t>PLASTOVÉ VÝPLNE</t>
  </si>
  <si>
    <t>116</t>
  </si>
  <si>
    <t>766621400</t>
  </si>
  <si>
    <t>Montáž okien plastových s hydroizolačnými ISO páskami (exteriérová a interiérová)  - farba Svetlosivá</t>
  </si>
  <si>
    <t>-1968055403</t>
  </si>
  <si>
    <t>(2,25+2,25+2,32+2,32)*9  " 1NP</t>
  </si>
  <si>
    <t>(2,25+2,25+2,32+2,32)*9  " 2NP</t>
  </si>
  <si>
    <t>(1,9+1,9+1,51+1,51)*4  " 1NP</t>
  </si>
  <si>
    <t>(1,9+1,9+1,51+1,51)*4  " 2NP</t>
  </si>
  <si>
    <t>(1,34+1,34+1,13+1,13)*2</t>
  </si>
  <si>
    <t>(1,95+1,95+1,135+1,135)*2</t>
  </si>
  <si>
    <t xml:space="preserve">(2,645+2,645+4,215+4,215)*1   </t>
  </si>
  <si>
    <t>(1,43+1,43+2,32+2,32)*3</t>
  </si>
  <si>
    <t>(1,43+1,43+2,32+2,32)*4</t>
  </si>
  <si>
    <t>(1,45+1,45+2,32++2,32)*1</t>
  </si>
  <si>
    <t>(1,54+1,54+0,655+0,655)*1  " 1NP</t>
  </si>
  <si>
    <t>(0,6+0,6+0,4+0,4)*3</t>
  </si>
  <si>
    <t>Súčet  v.č.24</t>
  </si>
  <si>
    <t>117</t>
  </si>
  <si>
    <t>283290006100</t>
  </si>
  <si>
    <t>Tesniaca fólia CX exteriér, š. 290 mm, dĺ. 30 m, pre tesnenie pripájacej škáry okenného rámu a muriva, polymér, ALLMEDIA</t>
  </si>
  <si>
    <t>1841817570</t>
  </si>
  <si>
    <t>355,21*1,1</t>
  </si>
  <si>
    <t>118</t>
  </si>
  <si>
    <t>283290006200</t>
  </si>
  <si>
    <t>Tesniaca fólia CX interiér, š. 70 mm, dĺ. 30 m, pre tesnenie pripájacej škáry okenného rámu a muriva, polymér, ALLMEDIA</t>
  </si>
  <si>
    <t>-390776395</t>
  </si>
  <si>
    <t>119</t>
  </si>
  <si>
    <t>611O1</t>
  </si>
  <si>
    <t>Plastové okno š. 2250xv.2320 izolačné 3sklo,  6 komorový profil 3kr.O+OS+S  PC</t>
  </si>
  <si>
    <t>-1736784316</t>
  </si>
  <si>
    <t>9+9</t>
  </si>
  <si>
    <t>611O2</t>
  </si>
  <si>
    <t>Plastové okno š.1900xv.1510mm izolačné 3sklo,  6 komorový profil 2kr.O+OS    PC</t>
  </si>
  <si>
    <t>-1504241578</t>
  </si>
  <si>
    <t>4+4</t>
  </si>
  <si>
    <t>121</t>
  </si>
  <si>
    <t>611O3</t>
  </si>
  <si>
    <t>-2074561707</t>
  </si>
  <si>
    <t>2+2</t>
  </si>
  <si>
    <t>122</t>
  </si>
  <si>
    <t>611O4</t>
  </si>
  <si>
    <t>Plastové okno š.1950xv.1135mm izolačné 3sklo,  6 komorový profil   2kr.O+OS    PC</t>
  </si>
  <si>
    <t>-589912845</t>
  </si>
  <si>
    <t>123</t>
  </si>
  <si>
    <t>611O5</t>
  </si>
  <si>
    <t>Plastové okno š.2645xv.4215mm izolačné 3sklo,  6 komorový profil   8kr. 6xP  +OS+OS    PC</t>
  </si>
  <si>
    <t>2118288770</t>
  </si>
  <si>
    <t>124</t>
  </si>
  <si>
    <t>611O6</t>
  </si>
  <si>
    <t>Plastové okno š.1430xv.2320mm izolačné 3sklo,  6 komorový profil   2kr.   S+OS  PC</t>
  </si>
  <si>
    <t>-849916085</t>
  </si>
  <si>
    <t>3+4</t>
  </si>
  <si>
    <t>125</t>
  </si>
  <si>
    <t>611O7</t>
  </si>
  <si>
    <t>Plastové okno š.1450xv.2320mm izolačné 3sklo,  6 komorový profil   2kr.   S+OS  PC</t>
  </si>
  <si>
    <t>-1353955466</t>
  </si>
  <si>
    <t>1+1</t>
  </si>
  <si>
    <t>126</t>
  </si>
  <si>
    <t>611O8</t>
  </si>
  <si>
    <t>Plastové okno š.1450xv.655mm izolačné 3sklo,  6 komorový profil   2kr.   O+O  PC</t>
  </si>
  <si>
    <t>-1378304322</t>
  </si>
  <si>
    <t>1+0</t>
  </si>
  <si>
    <t>127</t>
  </si>
  <si>
    <t>611O11</t>
  </si>
  <si>
    <t>Plastové okno š.600xv.400mm izolačné 3sklo,  6 komorový profil  1kr. OS   PC</t>
  </si>
  <si>
    <t>-705697038</t>
  </si>
  <si>
    <t>3  " 1PP</t>
  </si>
  <si>
    <t>128</t>
  </si>
  <si>
    <t>766641071</t>
  </si>
  <si>
    <t>Montáž dverí  plastových s hydroizolačnými ISO páskami (exteriérová a interiérová)</t>
  </si>
  <si>
    <t>677206791</t>
  </si>
  <si>
    <t>" ozn.09</t>
  </si>
  <si>
    <t>1,61+1,61+2,31+2,31</t>
  </si>
  <si>
    <t>1,74+1,74+2,5+2,5</t>
  </si>
  <si>
    <t>129</t>
  </si>
  <si>
    <t>283290005800</t>
  </si>
  <si>
    <t>Tesniaca fólia CX exteriér, š. 70 mm, dĺ. 30 m, pre tesnenie pripájacej škáry okenného rámu a muriva, polymér, ALLMEDIA</t>
  </si>
  <si>
    <t>-330284020</t>
  </si>
  <si>
    <t>130</t>
  </si>
  <si>
    <t>283290006300</t>
  </si>
  <si>
    <t>Tesniaca fólia CX interiér, š. 90 mm, dĺ. 30 m, pre tesnenie pripájacej škáry okenného rámu a muriva, polymér, ALLMEDIA</t>
  </si>
  <si>
    <t>-679894835</t>
  </si>
  <si>
    <t>131</t>
  </si>
  <si>
    <t>611O9</t>
  </si>
  <si>
    <t xml:space="preserve">PLAST DVERE EXT.  š1600xv2310mm (1020+590/2310mm)+ okop.plech ,kovanie bezp. </t>
  </si>
  <si>
    <t>52014305</t>
  </si>
  <si>
    <t>"ozn.09</t>
  </si>
  <si>
    <t xml:space="preserve">"presklenná + bočná časť </t>
  </si>
  <si>
    <t xml:space="preserve">" bezpečnostné sklo nepriehladné </t>
  </si>
  <si>
    <t>132</t>
  </si>
  <si>
    <t>611O10</t>
  </si>
  <si>
    <t xml:space="preserve">PLAST DVERE EXT.  š1740xv2500mm (1045+445/2500mm)+ okop.plech ,kovanie bezp. </t>
  </si>
  <si>
    <t>-1867676980</t>
  </si>
  <si>
    <t>"ozn.10</t>
  </si>
  <si>
    <t xml:space="preserve">"presklenná nadsvetlík  + bočná časť </t>
  </si>
  <si>
    <t>133</t>
  </si>
  <si>
    <t>766694151</t>
  </si>
  <si>
    <t>Montáž parapetnej dosky plastovej šírky nad 300 mm, dĺžky do 1000 mm</t>
  </si>
  <si>
    <t>-1545941733</t>
  </si>
  <si>
    <t>2,25*18</t>
  </si>
  <si>
    <t>1,9*8</t>
  </si>
  <si>
    <t>1,34*2</t>
  </si>
  <si>
    <t>1,95*4</t>
  </si>
  <si>
    <t>2,645</t>
  </si>
  <si>
    <t>1,43*7</t>
  </si>
  <si>
    <t>1,45*2</t>
  </si>
  <si>
    <t>1,54*1</t>
  </si>
  <si>
    <t>0,6*3</t>
  </si>
  <si>
    <t>134</t>
  </si>
  <si>
    <t>611560000700</t>
  </si>
  <si>
    <t>Parapetná doska plastová, šírka 440 mm, napr.komôrková vnútorná, zlatý dub, mramor, mahagon, svetlý buk, orech</t>
  </si>
  <si>
    <t>685587940</t>
  </si>
  <si>
    <t>135</t>
  </si>
  <si>
    <t>764410450</t>
  </si>
  <si>
    <t>Oplechovanie parapetov z pozinkovaného farbeného PZf plechu, vrátane rohov r.š. 270mm</t>
  </si>
  <si>
    <t>-1920179161</t>
  </si>
  <si>
    <t xml:space="preserve">" parapet ext. 270/8300  parapet priebežný   spájajúci 3ks okna </t>
  </si>
  <si>
    <t>(2,25+0,755+2,25+0,755+2,25+0,04)*3</t>
  </si>
  <si>
    <t>136</t>
  </si>
  <si>
    <t>764410430</t>
  </si>
  <si>
    <t>Oplechovanie parapetov z pozinkovaného farbeného PZf plechu, vrátane rohov r.š. 200 mm</t>
  </si>
  <si>
    <t>-2057173048</t>
  </si>
  <si>
    <t>" parapet ext. 200mm</t>
  </si>
  <si>
    <t>1,9*8 " O2</t>
  </si>
  <si>
    <t>1,34*2 " O3</t>
  </si>
  <si>
    <t>1,95*4  " O4</t>
  </si>
  <si>
    <t>2,645  " O5</t>
  </si>
  <si>
    <t xml:space="preserve">1,43*7  " O6  </t>
  </si>
  <si>
    <t>1,45*2  " O7</t>
  </si>
  <si>
    <t>1,54*1  " O8</t>
  </si>
  <si>
    <t>137</t>
  </si>
  <si>
    <t>764410440</t>
  </si>
  <si>
    <t>Oplechovanie parapetov z pozinkovaného farbeného PZf plechu, vrátane rohov r.š. 240 mm</t>
  </si>
  <si>
    <t>-7132407</t>
  </si>
  <si>
    <t>" parapet  ext. 240mm</t>
  </si>
  <si>
    <t>0,6*3  " O11</t>
  </si>
  <si>
    <t>138</t>
  </si>
  <si>
    <t>766Rpol1</t>
  </si>
  <si>
    <t>Montaž a dodávka sietky proti hmyzu a hlodavcom na plastové okna</t>
  </si>
  <si>
    <t>1696839646</t>
  </si>
  <si>
    <t>0,6*2,25*18</t>
  </si>
  <si>
    <t>1,15*1,72*18</t>
  </si>
  <si>
    <t>0,95*1,51*8</t>
  </si>
  <si>
    <t>Medzisúčet O2</t>
  </si>
  <si>
    <t>1,34*1,13</t>
  </si>
  <si>
    <t>0,95*1,135*4</t>
  </si>
  <si>
    <t>Medzisúčet  O4</t>
  </si>
  <si>
    <t>0,565*1,43*7</t>
  </si>
  <si>
    <t>1,43*1,755*7</t>
  </si>
  <si>
    <t>0,565*1,45*2</t>
  </si>
  <si>
    <t>1,45*1,755*2</t>
  </si>
  <si>
    <t>0,77*0,655*1</t>
  </si>
  <si>
    <t>0,6*0,4*3</t>
  </si>
  <si>
    <t>Medzisúčet O11</t>
  </si>
  <si>
    <t>139</t>
  </si>
  <si>
    <t>767661500</t>
  </si>
  <si>
    <t>Montáž interierovej žalúzie hliníkovej lamelovej štandardnej</t>
  </si>
  <si>
    <t>1539642011</t>
  </si>
  <si>
    <t>0,447</t>
  </si>
  <si>
    <t>140</t>
  </si>
  <si>
    <t>611530061300</t>
  </si>
  <si>
    <t xml:space="preserve">Žalúzie interiérové hliníkové STANDART, lamela šírky 18/25 mm, biela, </t>
  </si>
  <si>
    <t>-304504559</t>
  </si>
  <si>
    <t>141</t>
  </si>
  <si>
    <t>937196547</t>
  </si>
  <si>
    <t>142</t>
  </si>
  <si>
    <t>767310100</t>
  </si>
  <si>
    <t>Montáž výlezu ram   vr. vysuvného schodiska</t>
  </si>
  <si>
    <t>852421736</t>
  </si>
  <si>
    <t>Súčet  v.č.25</t>
  </si>
  <si>
    <t>143</t>
  </si>
  <si>
    <t>553330K9</t>
  </si>
  <si>
    <t>Strešný výlez schody s nožnicovým rebríkom  šxv 600x900 mm do podkrovia pož.odolnosť EI30/D3+S ,dymotesný , uzamk.visiacim zámkom- ozn.K9</t>
  </si>
  <si>
    <t>-1087626260</t>
  </si>
  <si>
    <t>"  Podkrovné kovové  schody s nožnicovým rebríkom s  1 prídavným stupnom  max. žaťaženie 200kg  napr. FAKRO LST 60x90cm</t>
  </si>
  <si>
    <t>1  " K9</t>
  </si>
  <si>
    <t>144</t>
  </si>
  <si>
    <t>767330R1</t>
  </si>
  <si>
    <t>Montáž  striešky  (vid detail C   v.č.14)</t>
  </si>
  <si>
    <t>-2117858120</t>
  </si>
  <si>
    <t>Súčet  K10  v.č.25</t>
  </si>
  <si>
    <t>145</t>
  </si>
  <si>
    <t>611K10</t>
  </si>
  <si>
    <t>Obdlžniková strieška  BS200 1600x900x145mm hliníková strieška výplň polyuretan pena s int. LED osvetlením -ozn.K10</t>
  </si>
  <si>
    <t>-2138259590</t>
  </si>
  <si>
    <t>2 " obi  vchodové striešky</t>
  </si>
  <si>
    <t>146</t>
  </si>
  <si>
    <t>767660116</t>
  </si>
  <si>
    <t>Montáž vonkajšej žalúzie vr. kastlíka 250x130x2250mm</t>
  </si>
  <si>
    <t>1776218110</t>
  </si>
  <si>
    <t>" rozmer kycieho boxu 250x130x2250mm</t>
  </si>
  <si>
    <t>" rozmer okna š.2250x v.2320mm</t>
  </si>
  <si>
    <t>18  " O1</t>
  </si>
  <si>
    <t>Súčet  v.č.25  , v.č.24</t>
  </si>
  <si>
    <t>147</t>
  </si>
  <si>
    <t>611530045300</t>
  </si>
  <si>
    <t>Žalúzie exteriérové  - ozn.K17   (rozmer okna š.2250xv.2320mm)</t>
  </si>
  <si>
    <t>1094782593</t>
  </si>
  <si>
    <t>148</t>
  </si>
  <si>
    <t>767K11</t>
  </si>
  <si>
    <t>Montaž a dodávka- strešný   vetrací komín /tehlovočerevná - ozn.K11</t>
  </si>
  <si>
    <t>515567392</t>
  </si>
  <si>
    <t>15  "ozn.K11</t>
  </si>
  <si>
    <t>149</t>
  </si>
  <si>
    <t>7679952R1</t>
  </si>
  <si>
    <t>Jestv.mreže sa vybrusia , navaria sa L kotv.profily  vr.náteru   - svetlosivá - Ozn.K15</t>
  </si>
  <si>
    <t>303647071</t>
  </si>
  <si>
    <t>" K15</t>
  </si>
  <si>
    <t>" 1 mreža 10 uholnikov   12mreží x10ks =120ks L160/60/40mm</t>
  </si>
  <si>
    <t>150</t>
  </si>
  <si>
    <t>998767103</t>
  </si>
  <si>
    <t>Presun hmôt pre kovové stavebné doplnkové konštrukcie v objektoch výšky nad 12 do 24 m</t>
  </si>
  <si>
    <t>-1039684122</t>
  </si>
  <si>
    <t>769</t>
  </si>
  <si>
    <t>Montáže vzduchotechnických zariadení</t>
  </si>
  <si>
    <t>151</t>
  </si>
  <si>
    <t>769035078</t>
  </si>
  <si>
    <t>Montáž krycej mriežky hranatej do prierezu 0.100 m2</t>
  </si>
  <si>
    <t>-1467408228</t>
  </si>
  <si>
    <t>1  " K18  kotolna</t>
  </si>
  <si>
    <t>1  " K19  kotolna</t>
  </si>
  <si>
    <t>152</t>
  </si>
  <si>
    <t>429720200100</t>
  </si>
  <si>
    <t>Mriežka krycia hranatá KMH, rozmery šxv 400x200 mm so sieťkou proti hmyzu biela  - ozn.K18</t>
  </si>
  <si>
    <t>1337728757</t>
  </si>
  <si>
    <t>153</t>
  </si>
  <si>
    <t>429720199500</t>
  </si>
  <si>
    <t>Mriežka krycia hranatá KMH, rozmery šxv 300x180 mm so sieťkou proti hmyzu - ozn.K19</t>
  </si>
  <si>
    <t>-802549491</t>
  </si>
  <si>
    <t>154</t>
  </si>
  <si>
    <t>769035084</t>
  </si>
  <si>
    <t>Montáž krycej mriežky hranatej  - ozn.K13</t>
  </si>
  <si>
    <t>-1338404182</t>
  </si>
  <si>
    <t>13  " K13</t>
  </si>
  <si>
    <t>155</t>
  </si>
  <si>
    <t>429720201600</t>
  </si>
  <si>
    <t>Nástenný ext.kovový kryt prívodu a odvodu vzduchu CWL</t>
  </si>
  <si>
    <t>903099854</t>
  </si>
  <si>
    <t>156</t>
  </si>
  <si>
    <t>998769209</t>
  </si>
  <si>
    <t>Presun hmôt pre montáž vzduchotechnických zariadení v stavbe (objekte) výšky nad 7 do 24 m</t>
  </si>
  <si>
    <t>-1223233124</t>
  </si>
  <si>
    <t>783</t>
  </si>
  <si>
    <t>Nátery</t>
  </si>
  <si>
    <t>157</t>
  </si>
  <si>
    <t>783201813</t>
  </si>
  <si>
    <t>Odstránenie starých náterov z kovových stavebných doplnkových konštrukcií  obrusením</t>
  </si>
  <si>
    <t>7407195</t>
  </si>
  <si>
    <t>158</t>
  </si>
  <si>
    <t>783271001</t>
  </si>
  <si>
    <t>Nátery kov.stav.doplnk.konštr. polyuretánové jednonásobné 2x s emailovaním.- 105μm - náter jestv. mreží</t>
  </si>
  <si>
    <t>1171328125</t>
  </si>
  <si>
    <t>159</t>
  </si>
  <si>
    <t>783271007</t>
  </si>
  <si>
    <t>Nátery kov.stav.doplnk.konštr. polyuretánové farby šedej základné - 35µm</t>
  </si>
  <si>
    <t>26187728</t>
  </si>
  <si>
    <t>160</t>
  </si>
  <si>
    <t>783782303</t>
  </si>
  <si>
    <t>Nátery tesárskych konštrukcií povrchová impregnácia Wolmanitom CB  (náter jestv.krovu proti hnilobe)</t>
  </si>
  <si>
    <t>-970266021</t>
  </si>
  <si>
    <t xml:space="preserve">" náter jestv. krovu   proti hnilobe </t>
  </si>
  <si>
    <t>(0,12+0,1)*2*97,77</t>
  </si>
  <si>
    <t>(0,15+0,18)*2*96,69</t>
  </si>
  <si>
    <t>(0,2+0,24)*2*(10,495+6,72+8,72+8,33+9,38+3,5+4,73+5,685+1,39)</t>
  </si>
  <si>
    <t>(0,17+0,145+0,17+0,145)*(3*3+2,665*5)</t>
  </si>
  <si>
    <t>(0,17+0,17+0,15+0,15)*69,8</t>
  </si>
  <si>
    <t>(0,15+0,15+0,15+0,15)*2,82*17</t>
  </si>
  <si>
    <t>(0,2+0,2+0,16+0,16)*3,4*15</t>
  </si>
  <si>
    <t>(0,15+0,15+0,12+0,12)*432,8</t>
  </si>
  <si>
    <t>(0,16+0,16+0,15+0,15)*43,2</t>
  </si>
  <si>
    <t>(0,1+0,1+0,1+0,1)*1,13*30</t>
  </si>
  <si>
    <t xml:space="preserve">Medzisúčet  V.č.16 </t>
  </si>
  <si>
    <t xml:space="preserve">Súčet  NáTER jestv.krovu </t>
  </si>
  <si>
    <t>784</t>
  </si>
  <si>
    <t>Maľby</t>
  </si>
  <si>
    <t>161</t>
  </si>
  <si>
    <t>784410100</t>
  </si>
  <si>
    <t>Penetrovanie jednonásobné jemnozrnných podkladov výšky do 3,80 m</t>
  </si>
  <si>
    <t>-947916959</t>
  </si>
  <si>
    <t xml:space="preserve">132  "oprava omietok </t>
  </si>
  <si>
    <t>162</t>
  </si>
  <si>
    <t>784430010</t>
  </si>
  <si>
    <t>Maľby akrylátové základné dvojnásobné, ručne nanášané na jemnozrnný podklad výšky do 3,80 m</t>
  </si>
  <si>
    <t>229245864</t>
  </si>
  <si>
    <t>SO01.3 - SO01.3  Zdravotechnika -rozvody</t>
  </si>
  <si>
    <t xml:space="preserve">    721 - Zdravotech. vnútorná kanalizácia</t>
  </si>
  <si>
    <t>508628527</t>
  </si>
  <si>
    <t>713482111</t>
  </si>
  <si>
    <t>Montáž trubíc z PE, hr.do 10 mm,vnút.priemer do 38 mm</t>
  </si>
  <si>
    <t>585613001</t>
  </si>
  <si>
    <t>21,0</t>
  </si>
  <si>
    <t>283310001700</t>
  </si>
  <si>
    <t>Izolačná PE trubica TUBOLIT DG 40x9 mm (d potrubia x hr. izolácie), nadrezaná, AZ FLEX</t>
  </si>
  <si>
    <t>426981335</t>
  </si>
  <si>
    <t>21*1,02 'Prepočítané koeficientom množstva</t>
  </si>
  <si>
    <t>713482121</t>
  </si>
  <si>
    <t>Montáž trubíc z PE, hr.15-20 mm,vnút.priemer do 38 mm</t>
  </si>
  <si>
    <t>-1755298628</t>
  </si>
  <si>
    <t>283310002800</t>
  </si>
  <si>
    <t>Izolačná PE trubica TUBOLIT DG 20x13 mm (d potrubia x hr. izolácie), nadrezaná, AZ FLEX</t>
  </si>
  <si>
    <t>-1832403608</t>
  </si>
  <si>
    <t>10*1,02 'Prepočítané koeficientom množstva</t>
  </si>
  <si>
    <t>290293053</t>
  </si>
  <si>
    <t>283310004800</t>
  </si>
  <si>
    <t>Izolačná PE trubica TUBOLIT DG 25x20 mm (d potrubia x hr. izolácie), nadrezaná, AZ FLEX</t>
  </si>
  <si>
    <t>-961046838</t>
  </si>
  <si>
    <t>42*1,02 'Prepočítané koeficientom množstva</t>
  </si>
  <si>
    <t>713482131</t>
  </si>
  <si>
    <t>Montáž trubíc z PE, hr.30 mm,vnút.priemer do 38 mm</t>
  </si>
  <si>
    <t>-784508478</t>
  </si>
  <si>
    <t>283310005800</t>
  </si>
  <si>
    <t>Izolačná PE trubica TUBOLIT DG 32x25 mm (d potrubia x hr. izolácie), rozrezaná, AZ FLEX</t>
  </si>
  <si>
    <t>-564312502</t>
  </si>
  <si>
    <t>30*1,02 'Prepočítané koeficientom množstva</t>
  </si>
  <si>
    <t>713482132</t>
  </si>
  <si>
    <t>Montáž trubíc z PE, hr.30 mm,vnút.priemer 39-70 mm</t>
  </si>
  <si>
    <t>1671113558</t>
  </si>
  <si>
    <t>283310006500</t>
  </si>
  <si>
    <t>Izolačná PE trubica TUBOLIT DG 40x30 mm (d potrubia x hr. izolácie), rozrezaná, AZ FLEX</t>
  </si>
  <si>
    <t>436755680</t>
  </si>
  <si>
    <t>12*1,02 'Prepočítané koeficientom množstva</t>
  </si>
  <si>
    <t>-2112697210</t>
  </si>
  <si>
    <t>721</t>
  </si>
  <si>
    <t>Zdravotech. vnútorná kanalizácia</t>
  </si>
  <si>
    <t>721170905</t>
  </si>
  <si>
    <t>Oprava odpadového potrubia novodurového vsadenie odbočky do potrubia D 50</t>
  </si>
  <si>
    <t>1000606082</t>
  </si>
  <si>
    <t>721170909</t>
  </si>
  <si>
    <t>Oprava odpadového potrubia novodurového vsadenie odbočky do potrubia D 110, D 114</t>
  </si>
  <si>
    <t>620789149</t>
  </si>
  <si>
    <t>721175015</t>
  </si>
  <si>
    <t>Montáž zápachového uzáveru (sifónu) pre klimatizačné zariadenia</t>
  </si>
  <si>
    <t>-805063224</t>
  </si>
  <si>
    <t>551620015600</t>
  </si>
  <si>
    <t>Zápachová uzávierka podomietková UP HL138, DN32, krytka 100x100 mm, prídavná zápachová uzávierka, vetranie a klimatizácia, PP/ABS</t>
  </si>
  <si>
    <t>-1241996054</t>
  </si>
  <si>
    <t>998721103</t>
  </si>
  <si>
    <t>Presun hmôt pre vnútornú kanalizáciu v objektoch výšky nad 12 do 24 m</t>
  </si>
  <si>
    <t>-810015255</t>
  </si>
  <si>
    <t>722131914</t>
  </si>
  <si>
    <t>Oprava vodovodného potrubia závitového vsadenie odbočky do potrubia DN 32</t>
  </si>
  <si>
    <t>-868964384</t>
  </si>
  <si>
    <t>722131932</t>
  </si>
  <si>
    <t>Oprava vodovodného potrubia závitového prepojenie doterajšieho potrubia DN 20</t>
  </si>
  <si>
    <t>-244661999</t>
  </si>
  <si>
    <t>722171315.</t>
  </si>
  <si>
    <t>Potrubie z viacvrstvových rúr PE  d40x3,5mm/ studená  voda</t>
  </si>
  <si>
    <t>742073678</t>
  </si>
  <si>
    <t>722171312</t>
  </si>
  <si>
    <t>Potrubie z viacvrstvových rúr PE  d20x2,5mm /teplá voda</t>
  </si>
  <si>
    <t>2016717944</t>
  </si>
  <si>
    <t>722171313</t>
  </si>
  <si>
    <t>Potrubie z viacvrstvových rúr PE d26x3,0mm/teplá voda</t>
  </si>
  <si>
    <t>374743940</t>
  </si>
  <si>
    <t>722171314</t>
  </si>
  <si>
    <t>Potrubie z viacvrstvových rúr PE d32x3,0mm/ teplá voda</t>
  </si>
  <si>
    <t>-1614986293</t>
  </si>
  <si>
    <t>30,0</t>
  </si>
  <si>
    <t>722171315</t>
  </si>
  <si>
    <t>Potrubie z viacvrstvových rúr PE  d40x3,5mm/teplá voda</t>
  </si>
  <si>
    <t>-1546705416</t>
  </si>
  <si>
    <t>722172623</t>
  </si>
  <si>
    <t xml:space="preserve">Potrubie z rúr  rúrka univerzálna RAUTITAN flex DN 25,0x3,5 v kotúčoch- cirkulácia </t>
  </si>
  <si>
    <t>1598711264</t>
  </si>
  <si>
    <t>722190401</t>
  </si>
  <si>
    <t>Vyvedenie a upevnenie výpustky DN 15</t>
  </si>
  <si>
    <t>691276308</t>
  </si>
  <si>
    <t>722220121</t>
  </si>
  <si>
    <t>Montáž armatúry závitovej s jedným závitom, nástenka pre batériu G 1/2</t>
  </si>
  <si>
    <t>pár</t>
  </si>
  <si>
    <t>1937520983</t>
  </si>
  <si>
    <t>722221010</t>
  </si>
  <si>
    <t>Montáž guľového kohúta závitového priameho pre vodu G 1/2</t>
  </si>
  <si>
    <t>2028648123</t>
  </si>
  <si>
    <t>551110013700</t>
  </si>
  <si>
    <t>Guľový uzáver pre vodu Perfecta, 1/2" FF, páčka, niklovaná mosadz, IVAR</t>
  </si>
  <si>
    <t>2028768509</t>
  </si>
  <si>
    <t>722221015</t>
  </si>
  <si>
    <t>Montáž guľového kohúta závitového priameho pre vodu G 3/4</t>
  </si>
  <si>
    <t>1238115850</t>
  </si>
  <si>
    <t>551110013800</t>
  </si>
  <si>
    <t>Guľový uzáver pre vodu Perfecta, 3/4" FF, páčka, niklovaná mosadz, IVAR</t>
  </si>
  <si>
    <t>-411491865</t>
  </si>
  <si>
    <t>722221020</t>
  </si>
  <si>
    <t>Montáž guľového kohúta závitového priameho pre vodu G 1</t>
  </si>
  <si>
    <t>888402974</t>
  </si>
  <si>
    <t>551110013900</t>
  </si>
  <si>
    <t>Guľový uzáver pre vodu Perfecta, 1" FF, páčka, niklovaná mosadz, IVAR</t>
  </si>
  <si>
    <t>772861727</t>
  </si>
  <si>
    <t>722221025</t>
  </si>
  <si>
    <t>Montáž guľového kohúta závitového priameho pre vodu G 5/4</t>
  </si>
  <si>
    <t>-1284412488</t>
  </si>
  <si>
    <t>551110014000</t>
  </si>
  <si>
    <t>Guľový uzáver pre vodu Perfecta, 5/4" FF, páčka, niklovaná mosadz, IVAR</t>
  </si>
  <si>
    <t>-2068464681</t>
  </si>
  <si>
    <t>722221370</t>
  </si>
  <si>
    <t>Montáž vodovodného filtra závitového G 1</t>
  </si>
  <si>
    <t>-877859778</t>
  </si>
  <si>
    <t>422010003100</t>
  </si>
  <si>
    <t>Filter závitový, 1", PN 20, mosadz OT 58, IVAR</t>
  </si>
  <si>
    <t>561121086</t>
  </si>
  <si>
    <t>722221375</t>
  </si>
  <si>
    <t>Montáž vodovodného filtra závitového G 5/4</t>
  </si>
  <si>
    <t>1341622225</t>
  </si>
  <si>
    <t>422010003200</t>
  </si>
  <si>
    <t>Filter závitový, 5/4", PN 20, mosadz OT 58, IVAR</t>
  </si>
  <si>
    <t>-1446668678</t>
  </si>
  <si>
    <t>722270999</t>
  </si>
  <si>
    <t xml:space="preserve">Montaž upravne vody </t>
  </si>
  <si>
    <t>-161062779</t>
  </si>
  <si>
    <t>4363209</t>
  </si>
  <si>
    <t>Elektronická uprava vody EZV  DN25mm</t>
  </si>
  <si>
    <t>1932721934</t>
  </si>
  <si>
    <t>722172113</t>
  </si>
  <si>
    <t>Potrubie z plastických rúr PP-R D32/4.4 - PN16, polyfúznym zváraním  /odvod kondenzu</t>
  </si>
  <si>
    <t>909272090</t>
  </si>
  <si>
    <t>45  " odvod kondenzu</t>
  </si>
  <si>
    <t>722290226</t>
  </si>
  <si>
    <t>Tlaková skúška vodovodného potrubia závitového do DN 50</t>
  </si>
  <si>
    <t>1092598391</t>
  </si>
  <si>
    <t>10+42+30+12</t>
  </si>
  <si>
    <t>722290234</t>
  </si>
  <si>
    <t>Prepláchnutie a dezinfekcia vodovodného potrubia do DN 80</t>
  </si>
  <si>
    <t>2104270100</t>
  </si>
  <si>
    <t>115,0</t>
  </si>
  <si>
    <t>741904295</t>
  </si>
  <si>
    <t>725829415</t>
  </si>
  <si>
    <t>Montáž batérie umývadlovej a drezovej stojankovej, detskej, so senzorovým ovládaním s prívodom teplej a studenej vody</t>
  </si>
  <si>
    <t>-376867855</t>
  </si>
  <si>
    <t>551450004330</t>
  </si>
  <si>
    <t>Batéria pre detské umývadlá 4 Bambini, elektrická infračervená (bezdotyková), 230V, bez použitia olova</t>
  </si>
  <si>
    <t>1134770750</t>
  </si>
  <si>
    <t>998725103</t>
  </si>
  <si>
    <t>Presun hmôt pre zariaďovacie predmety v objektoch výšky nad 12 do 24 m</t>
  </si>
  <si>
    <t>1609421470</t>
  </si>
  <si>
    <t>HZS000113</t>
  </si>
  <si>
    <t>Stavebno montážne práce náročné ucelené - odborné, tvorivé remeselné (Tr. 3) -napojenie na jestv. rozvody</t>
  </si>
  <si>
    <t>512</t>
  </si>
  <si>
    <t>-1328497397</t>
  </si>
  <si>
    <t xml:space="preserve">" napojenie na jestv.rozvody </t>
  </si>
  <si>
    <t>SO01.4 - SO01.4  Vykurovanie</t>
  </si>
  <si>
    <t>orientačný rozpočet</t>
  </si>
  <si>
    <t xml:space="preserve">    713 - Izolácie tepelné </t>
  </si>
  <si>
    <t xml:space="preserve">    731-D - Ústredné kúrenie - nerezový komínový systém</t>
  </si>
  <si>
    <t xml:space="preserve">    731 - Ústredné kúrenie, kotolne 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</si>
  <si>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</si>
  <si>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</si>
  <si>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</si>
  <si>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</si>
  <si>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95-M - Revízie</t>
  </si>
  <si>
    <t>1348336818</t>
  </si>
  <si>
    <t xml:space="preserve">Izolácie tepelné </t>
  </si>
  <si>
    <t>455631743</t>
  </si>
  <si>
    <t>1642596548</t>
  </si>
  <si>
    <t>283310003000</t>
  </si>
  <si>
    <t>Izolačná PE trubica TUBOLIT DG 25x13 mm (d potrubia x hr. izolácie), nadrezaná, AZ FLEX</t>
  </si>
  <si>
    <t>-1728549986</t>
  </si>
  <si>
    <t>283310003200</t>
  </si>
  <si>
    <t>Izolačná PE trubica TUBOLIT DG 32x13 mm (d potrubia x hr. izolácie), nadrezaná, AZ FLEX</t>
  </si>
  <si>
    <t>-1524235657</t>
  </si>
  <si>
    <t>713482112</t>
  </si>
  <si>
    <t>Montáž trubíc z PE, hr.do 10 mm,vnút.priemer 39-70 mm</t>
  </si>
  <si>
    <t>1104953445</t>
  </si>
  <si>
    <t>283310003400</t>
  </si>
  <si>
    <t>Izolačná PE trubica TUBOLIT DG 40x13 mm (d potrubia x hr. izolácie), nadrezaná, AZ FLEX</t>
  </si>
  <si>
    <t>-1575484726</t>
  </si>
  <si>
    <t>283310003700</t>
  </si>
  <si>
    <t>Izolačná PE trubica TUBOLIT DG 50x13 mm (d potrubia x hr. izolácie), nadrezaná, AZ FLEX</t>
  </si>
  <si>
    <t>2001390678</t>
  </si>
  <si>
    <t>1513932366</t>
  </si>
  <si>
    <t>50 "solárny systém</t>
  </si>
  <si>
    <t>283310004700</t>
  </si>
  <si>
    <t>Izolačná PE trubica TUBOLIT DG 22x20 mm (d potrubia x hr. izolácie), nadrezaná, AZ FLEX</t>
  </si>
  <si>
    <t>-684258150</t>
  </si>
  <si>
    <t>1613736723</t>
  </si>
  <si>
    <t>300  "zadrážkované úseky k vykur.telesám</t>
  </si>
  <si>
    <t>283310006100</t>
  </si>
  <si>
    <t>Izolačná PE trubica TUBOLIT DG 18x30 mm (d potrubia x hr. izolácie), rozrezaná, AZ FLEX</t>
  </si>
  <si>
    <t>2055408464</t>
  </si>
  <si>
    <t>998713202</t>
  </si>
  <si>
    <t>Presun hmôt pre izolácie tepelné v objektoch výšky nad 6 m do 12 m</t>
  </si>
  <si>
    <t>%</t>
  </si>
  <si>
    <t>1080781499</t>
  </si>
  <si>
    <t>731-D</t>
  </si>
  <si>
    <t>Ústredné kúrenie - nerezový komínový systém</t>
  </si>
  <si>
    <t>731361123</t>
  </si>
  <si>
    <t>Montáž - nerezový komín fasádny dvojplášťový DN 130 mm, výška 11 m</t>
  </si>
  <si>
    <t>súb</t>
  </si>
  <si>
    <t>1182317908</t>
  </si>
  <si>
    <t>598210000001</t>
  </si>
  <si>
    <t>JEREMIAS uzáver vedenia, l=100 mm</t>
  </si>
  <si>
    <t>-1767814059</t>
  </si>
  <si>
    <t>598210000002</t>
  </si>
  <si>
    <t>JEREMIAS predĺženie 1000 mm, l=940 mm</t>
  </si>
  <si>
    <t>1755368236</t>
  </si>
  <si>
    <t>598210000003</t>
  </si>
  <si>
    <t>JEREMIAS nastaviteľný odstup od steny, lôžko;</t>
  </si>
  <si>
    <t>1360680269</t>
  </si>
  <si>
    <t>598210000004</t>
  </si>
  <si>
    <t>JEREMIAS čistiaci prvok</t>
  </si>
  <si>
    <t>1349781879</t>
  </si>
  <si>
    <t>598210000005</t>
  </si>
  <si>
    <t>JEREMIAS doska základová pre medzivzpery</t>
  </si>
  <si>
    <t>1205018792</t>
  </si>
  <si>
    <t>598210000006</t>
  </si>
  <si>
    <t>JEREMIAS podpera stenová s nosníkom typ II 500 mm</t>
  </si>
  <si>
    <t>645742310</t>
  </si>
  <si>
    <t>598210000007</t>
  </si>
  <si>
    <t>JEREMIAS koleno pevné 87°</t>
  </si>
  <si>
    <t>-2226542</t>
  </si>
  <si>
    <t>598210000008</t>
  </si>
  <si>
    <t>JEREMIAS nástenná ružica - golier</t>
  </si>
  <si>
    <t>1232636161</t>
  </si>
  <si>
    <t>598210000009</t>
  </si>
  <si>
    <t>JEREMIAS predĺženie 500 mm, l=440 mm</t>
  </si>
  <si>
    <t>1448430955</t>
  </si>
  <si>
    <t>598210000010</t>
  </si>
  <si>
    <t>JEREMIAS prechodka</t>
  </si>
  <si>
    <t>-2016637720</t>
  </si>
  <si>
    <t>598210000011</t>
  </si>
  <si>
    <t>JEREMIAS spojka upevňovacia</t>
  </si>
  <si>
    <t>-1856210198</t>
  </si>
  <si>
    <t>598210000012</t>
  </si>
  <si>
    <t>JEREMIAS tesnenie vnútorné</t>
  </si>
  <si>
    <t>1896941577</t>
  </si>
  <si>
    <t>598210000013</t>
  </si>
  <si>
    <t>JEREMIAS dočasný materiálový príplatok</t>
  </si>
  <si>
    <t>-2107824198</t>
  </si>
  <si>
    <t>731361288</t>
  </si>
  <si>
    <t>Doprava dodávky</t>
  </si>
  <si>
    <t>83061000</t>
  </si>
  <si>
    <t>731361299</t>
  </si>
  <si>
    <t>Revízia komínového telesa</t>
  </si>
  <si>
    <t>-536607685</t>
  </si>
  <si>
    <t xml:space="preserve">Ústredné kúrenie, kotolne </t>
  </si>
  <si>
    <t>731261070</t>
  </si>
  <si>
    <t>Montáž plynového kotla nástenného kondenzačného vykurovacieho bez zásobníka</t>
  </si>
  <si>
    <t>1841264194</t>
  </si>
  <si>
    <t>0010021879</t>
  </si>
  <si>
    <t>VU 356/5-5 (H-INT II) ecoTEC plus</t>
  </si>
  <si>
    <t>-2095538188</t>
  </si>
  <si>
    <t>009730</t>
  </si>
  <si>
    <t>Neutralizačné zariadenie do 300 kW</t>
  </si>
  <si>
    <t>-339172315</t>
  </si>
  <si>
    <t>731271200</t>
  </si>
  <si>
    <t>Montáž regulácie - riadiaca jednotka kotolne</t>
  </si>
  <si>
    <t>-353685373</t>
  </si>
  <si>
    <t>0020171316</t>
  </si>
  <si>
    <t>multiMATIC VRC 700/5 AF</t>
  </si>
  <si>
    <t>26023417</t>
  </si>
  <si>
    <t>0020184844</t>
  </si>
  <si>
    <t>Modul VR 70 (solár + 2 okruhy)</t>
  </si>
  <si>
    <t>464160509</t>
  </si>
  <si>
    <t>0020139895</t>
  </si>
  <si>
    <t>VR 32/3 kaskádový modul pre eBus kotly</t>
  </si>
  <si>
    <t>-1608665951</t>
  </si>
  <si>
    <t>732219250</t>
  </si>
  <si>
    <t>Montáž zásobníka pre ohrev pitnej vody v nabíjacom zásobníkovom systéme objem 750-1000 l</t>
  </si>
  <si>
    <t>-879702404</t>
  </si>
  <si>
    <t>0010013512</t>
  </si>
  <si>
    <t>MSS zostava Drainback s 800l zásob.</t>
  </si>
  <si>
    <t>-1201076827</t>
  </si>
  <si>
    <t>0010015144</t>
  </si>
  <si>
    <t>Sada s cirk.čerpadlom VPM.../2 W</t>
  </si>
  <si>
    <t>-250355932</t>
  </si>
  <si>
    <t>9999000000</t>
  </si>
  <si>
    <t>Pomocný a nešpecifikovaný materiál technológie kotolne</t>
  </si>
  <si>
    <t>1408628950</t>
  </si>
  <si>
    <t>1  "predpoklad zariadení nešpecifikovaných v danom stupni PD</t>
  </si>
  <si>
    <t>731291080</t>
  </si>
  <si>
    <t>Montáž rýchlomontážnej sady s 3-cestným zmiešavačom DN 32</t>
  </si>
  <si>
    <t>-1223610628</t>
  </si>
  <si>
    <t>1     "schéma zapojenia kotolne nie je v súlade so schémou zapojenia vyk.telies;</t>
  </si>
  <si>
    <t>diferencia v špecifikácii RMS pre distribučný vykurovací okruh</t>
  </si>
  <si>
    <t>0020191788</t>
  </si>
  <si>
    <t>VDM 25M,  zmiešavacia 1"- elektronicky reg.čerp.</t>
  </si>
  <si>
    <t>-1718712454</t>
  </si>
  <si>
    <t>731360170</t>
  </si>
  <si>
    <t>Montáž - spalinový systém - kaskáda</t>
  </si>
  <si>
    <t>-2089363455</t>
  </si>
  <si>
    <t>0020042761</t>
  </si>
  <si>
    <t>S1 základná pripoj. sada pre 2 kotly</t>
  </si>
  <si>
    <t>-640845286</t>
  </si>
  <si>
    <t>0020042769</t>
  </si>
  <si>
    <t>Predĺženie o 130 mm x 1,0 m</t>
  </si>
  <si>
    <t>-204279591</t>
  </si>
  <si>
    <t>731361300</t>
  </si>
  <si>
    <t>Revízia tesnosti spalinovodu</t>
  </si>
  <si>
    <t>1244096977</t>
  </si>
  <si>
    <t>998731202</t>
  </si>
  <si>
    <t>Presun hmôt pre kotolne umiestnené vo výške (hĺbke) nad 6 do 12 m</t>
  </si>
  <si>
    <t>-950139024</t>
  </si>
  <si>
    <t>732</t>
  </si>
  <si>
    <t>Ústredné kúrenie, strojovne</t>
  </si>
  <si>
    <t>732331045</t>
  </si>
  <si>
    <t>Montáž expanznej nádoby tlak 6 barov s membránou 80 l</t>
  </si>
  <si>
    <t>-1944304645</t>
  </si>
  <si>
    <t>484630006600</t>
  </si>
  <si>
    <t>Nádoba expanzná s membránou typ NG 80 l, D 480 mm, v 656 mm, pripojenie R 1", 6/1,5 bar, šedá, REFLEX</t>
  </si>
  <si>
    <t>-923747808</t>
  </si>
  <si>
    <t>732331090</t>
  </si>
  <si>
    <t>Montáž uzatvárací kohút k expanzomatom závitový</t>
  </si>
  <si>
    <t>580936537</t>
  </si>
  <si>
    <t>551240010800</t>
  </si>
  <si>
    <t>Guľový kohút so zaistením MK 1" - príslušenstvo k expanzným nádobám N+NG, C, F, S, S/V, V, REFLEX</t>
  </si>
  <si>
    <t>-466502722</t>
  </si>
  <si>
    <t>732610090</t>
  </si>
  <si>
    <t>Montáž 1 solárneho kolektora plochého na šikmú strechu, na stojato</t>
  </si>
  <si>
    <t>-349763589</t>
  </si>
  <si>
    <t>0020193131</t>
  </si>
  <si>
    <t>základná zostava 2ks ploché kolektory VFK135VD/plech.kr./</t>
  </si>
  <si>
    <t>-1660635014</t>
  </si>
  <si>
    <t>0020193139</t>
  </si>
  <si>
    <t>rozšírenie 1ks plochý kolektor VFK135VD/plech.kr./</t>
  </si>
  <si>
    <t>670826925</t>
  </si>
  <si>
    <t>998732202</t>
  </si>
  <si>
    <t>Presun hmôt pre strojovne v objektoch výšky nad 6 m do 12 m</t>
  </si>
  <si>
    <t>-2064121127</t>
  </si>
  <si>
    <t>Ústredné kúrenie, rozvodné potrubie</t>
  </si>
  <si>
    <t>733151119</t>
  </si>
  <si>
    <t>Potrubie z medených rúrok tvrdých spájaných lisovaním D 22/1,0 mm</t>
  </si>
  <si>
    <t>-667691299</t>
  </si>
  <si>
    <t>2*25 "solárny prívod ku kolektorom</t>
  </si>
  <si>
    <t>pozn.: spolu s rúrami na strechu ťahať el.kábel snímača</t>
  </si>
  <si>
    <t>733191201</t>
  </si>
  <si>
    <t>Tlaková skúška medeného potrubia do D 35 mm</t>
  </si>
  <si>
    <t>1171597414</t>
  </si>
  <si>
    <t>733167031</t>
  </si>
  <si>
    <t>Potrubie z rúr REHAU, rúrka univerzálna RAUTITAN flex D 16,0x2,2 mm v tyčiach</t>
  </si>
  <si>
    <t>-182218849</t>
  </si>
  <si>
    <t>733167032</t>
  </si>
  <si>
    <t>Potrubie z rúr REHAU, rúrka univerzálna RAUTITAN flex D 20,0x2,8 mm v tyčiach</t>
  </si>
  <si>
    <t>1074582416</t>
  </si>
  <si>
    <t>733167032.</t>
  </si>
  <si>
    <t>Potrubie z rúr REHAU, rúrka univerzálna RAUTITAN flex D 25,0x3,5 mm v tyčiach</t>
  </si>
  <si>
    <t>584929871</t>
  </si>
  <si>
    <t>733167033</t>
  </si>
  <si>
    <t>Potrubie z rúr REHAU, rúrka univerzálna RAUTITAN flex D 32,0x4,4 mm v tyčiach</t>
  </si>
  <si>
    <t>574627579</t>
  </si>
  <si>
    <t>733167034</t>
  </si>
  <si>
    <t>Potrubie z rúr REHAU, rúrka univerzálna RAUTITAN flex D 40,0x5,5 mm v tyčiach</t>
  </si>
  <si>
    <t>-1488653230</t>
  </si>
  <si>
    <t>733167035</t>
  </si>
  <si>
    <t>Potrubie z rúr REHAU, rúrka univerzálna RAUTITAN flex D 50,0x6,9 mm v tyčiach</t>
  </si>
  <si>
    <t>-666177868</t>
  </si>
  <si>
    <t>733113116</t>
  </si>
  <si>
    <t>Príplatok za zhotovenie prípojky DN 32 /zásobník výstup k VT/</t>
  </si>
  <si>
    <t>-171122263</t>
  </si>
  <si>
    <t>733113117</t>
  </si>
  <si>
    <t>Príplatok za zhotovenie prípojky DN 40 /zásobník vstupy/</t>
  </si>
  <si>
    <t>503818913</t>
  </si>
  <si>
    <t>733191301</t>
  </si>
  <si>
    <t>Tlaková skúška plastového potrubia do 32 mm</t>
  </si>
  <si>
    <t>-1990138519</t>
  </si>
  <si>
    <t>300+120+36+25</t>
  </si>
  <si>
    <t>733191302</t>
  </si>
  <si>
    <t>Tlaková skúška plastového potrubia nad 32 do 63 mm</t>
  </si>
  <si>
    <t>-1759552264</t>
  </si>
  <si>
    <t>40+6</t>
  </si>
  <si>
    <t>733202000</t>
  </si>
  <si>
    <t>Čistenie potrubia pred montážou</t>
  </si>
  <si>
    <t>1347975121</t>
  </si>
  <si>
    <t>998733203</t>
  </si>
  <si>
    <t>Presun hmôt pre rozvody potrubia v objektoch výšky nad 6 do 24 m</t>
  </si>
  <si>
    <t>1486558586</t>
  </si>
  <si>
    <t>734</t>
  </si>
  <si>
    <t>Ústredné kúrenie, armatúry.</t>
  </si>
  <si>
    <t>734209115</t>
  </si>
  <si>
    <t>Montáž závitovej armatúry s 2 závitmi G 1</t>
  </si>
  <si>
    <t>1195784941</t>
  </si>
  <si>
    <t>2+2 "kotlové uzávery</t>
  </si>
  <si>
    <t>551110015200</t>
  </si>
  <si>
    <t>Guľový uzáver pre vodu Perfecta, 1" MF, páčka, niklovaná mosadz, IVAR</t>
  </si>
  <si>
    <t>-1837709658</t>
  </si>
  <si>
    <t>734209116</t>
  </si>
  <si>
    <t>Montáž závitovej armatúry s 2 závitmi G 5/4</t>
  </si>
  <si>
    <t>-1127882347</t>
  </si>
  <si>
    <t>2  "zásobník - výstup distribučný okruh</t>
  </si>
  <si>
    <t>551110015300</t>
  </si>
  <si>
    <t>Guľový uzáver pre vodu Perfecta, 5/4" MF, páčka, niklovaná mosadz, IVAR</t>
  </si>
  <si>
    <t>1746466794</t>
  </si>
  <si>
    <t>734209117</t>
  </si>
  <si>
    <t>Montáž závitovej armatúry s 2 závitmi G 6/4</t>
  </si>
  <si>
    <t>580398215</t>
  </si>
  <si>
    <t>2+2  "zásobník - vstupy z kotlového okruhu</t>
  </si>
  <si>
    <t>551110015400</t>
  </si>
  <si>
    <t>Guľový uzáver pre vodu Perfecta, 6/4" MF, páčka, niklovaná mosadz, IVAR</t>
  </si>
  <si>
    <t>933376528</t>
  </si>
  <si>
    <t>734213250</t>
  </si>
  <si>
    <t>Montáž ventilu odvzdušňovacieho závitového automatického G 1/2</t>
  </si>
  <si>
    <t>972351609</t>
  </si>
  <si>
    <t>30  "najvyššie body rozvodov, stúpačiek</t>
  </si>
  <si>
    <t>551270004100</t>
  </si>
  <si>
    <t>Odvzdušňovač plavákový Flexvent R 1/2" biely, bez spätnej klapky, FLAMCO</t>
  </si>
  <si>
    <t>2039878881</t>
  </si>
  <si>
    <t>734240010</t>
  </si>
  <si>
    <t>Montáž spätnej klapky závitovej G 1</t>
  </si>
  <si>
    <t>1221475684</t>
  </si>
  <si>
    <t>551190001000</t>
  </si>
  <si>
    <t>Spätná klapka vodorovná Clapet, 1", mäkké tesnenie, mosadz, IVAR</t>
  </si>
  <si>
    <t>-717567994</t>
  </si>
  <si>
    <t>734252120</t>
  </si>
  <si>
    <t>Montáž ventilu poistného rohového G 3/4</t>
  </si>
  <si>
    <t>1342185658</t>
  </si>
  <si>
    <t>3  "poistné ventily referenčné-Vaillant, PD nevádza typ</t>
  </si>
  <si>
    <t>0020106058</t>
  </si>
  <si>
    <t>Poistný ventil 6 bar</t>
  </si>
  <si>
    <t>221021552</t>
  </si>
  <si>
    <t>734291113m</t>
  </si>
  <si>
    <t>Montáž ostané armatúry kohút plniaci a vypúšťací normy 13 7061, PN 1,0/100st. C G 1/2</t>
  </si>
  <si>
    <t>-1703671826</t>
  </si>
  <si>
    <t>551210036500</t>
  </si>
  <si>
    <t>Vypúšťací guľový ventil 1/2”, komplet, GIACOMINI</t>
  </si>
  <si>
    <t>907242675</t>
  </si>
  <si>
    <t>734209127</t>
  </si>
  <si>
    <t>Montáž závitovej armatúry s 3 závitmi G 6/4</t>
  </si>
  <si>
    <t>1331935339</t>
  </si>
  <si>
    <t xml:space="preserve">2  </t>
  </si>
  <si>
    <t>PD uvádza 6/4, táto dimenzia nie je v súlade s poddimenzovaným potrubím</t>
  </si>
  <si>
    <t>nie je určený typ, výber v rozpočte je referenčný</t>
  </si>
  <si>
    <t>ESBE11603400</t>
  </si>
  <si>
    <t>Trojcestný zmiešavací ventil ESBE VRG 132, kvs=25, DN 40, obj.č. 11603400</t>
  </si>
  <si>
    <t>674993179</t>
  </si>
  <si>
    <t>734300010</t>
  </si>
  <si>
    <t>Montáž servopohonu</t>
  </si>
  <si>
    <t>928789592</t>
  </si>
  <si>
    <t>ESBE12101800</t>
  </si>
  <si>
    <t>Pohon elektromotorický ARA 662 pre ESBE ventily 230 V, obj.č. 12101800</t>
  </si>
  <si>
    <t>-1230019960</t>
  </si>
  <si>
    <t>734221413m</t>
  </si>
  <si>
    <t>Montáž skrutkovania radiátorového závit, jednoduché/regulačné - priame/rohové G 1/2</t>
  </si>
  <si>
    <t>-58277769</t>
  </si>
  <si>
    <t>V2427D0015</t>
  </si>
  <si>
    <t>Regulačný vypúšťací a uzatvárací ventil Verafix-E priamy DN15, s vonkajším závitom, DN15, priamy</t>
  </si>
  <si>
    <t>-100343879</t>
  </si>
  <si>
    <t>734223120</t>
  </si>
  <si>
    <t>Montáž ventilu závitového termostatického rohového jednoregulačného G 1/2</t>
  </si>
  <si>
    <t>188573106</t>
  </si>
  <si>
    <t>V2100DPI15</t>
  </si>
  <si>
    <t>Termostatický regulačný ventil, tlakovo nezávislý V2100DPI15, priamy 1/2"</t>
  </si>
  <si>
    <t>-308777013</t>
  </si>
  <si>
    <t>734223208</t>
  </si>
  <si>
    <t>Montáž termostatickej hlavice kvapalinovej jednoduchej</t>
  </si>
  <si>
    <t>-23278714</t>
  </si>
  <si>
    <t>T7001W0</t>
  </si>
  <si>
    <t>termostatická hlavica 2080 so vstavaným kvapalinovým snímačom s nulovou polohou</t>
  </si>
  <si>
    <t>1883765817</t>
  </si>
  <si>
    <t>734223257</t>
  </si>
  <si>
    <t>Montáž zverného šróbenia pre vykurovacie telesá  (2*42 VT)</t>
  </si>
  <si>
    <t>-457992955</t>
  </si>
  <si>
    <t>013G4152</t>
  </si>
  <si>
    <t>Zverná spojka RLV-K, RLV-KS, RA 15/6, VHS, pripojenie 3/4" IG, rozmer rúrky 12 x 2,0, pre plastové (PEX) rúrky, DANFOSS</t>
  </si>
  <si>
    <t>-1510160780</t>
  </si>
  <si>
    <t>735000912</t>
  </si>
  <si>
    <t>Vyregulovanie regulačného ventilu s termostatickým ovládaním</t>
  </si>
  <si>
    <t>1613015926</t>
  </si>
  <si>
    <t>998734203</t>
  </si>
  <si>
    <t>Presun hmôt pre armatúry v objektoch výšky nad 6 do 24 m</t>
  </si>
  <si>
    <t>-893526777</t>
  </si>
  <si>
    <t>Ústredné kúrenie, vykurov. telesá</t>
  </si>
  <si>
    <t>735154140</t>
  </si>
  <si>
    <t>Montáž vykurovacieho telesa panelového dvojradového výšky 600 mm/ dĺžky 400-600 mm</t>
  </si>
  <si>
    <t>292294784</t>
  </si>
  <si>
    <t>21060040-50-0010</t>
  </si>
  <si>
    <t>RADIK KLASIK 21-0600/0400</t>
  </si>
  <si>
    <t>1692560143</t>
  </si>
  <si>
    <t>21060050-50-0010</t>
  </si>
  <si>
    <t>RADIK KLASIK 21-0600/0500</t>
  </si>
  <si>
    <t>1693969584</t>
  </si>
  <si>
    <t>21060060-50-0010</t>
  </si>
  <si>
    <t>RADIK KLASIK 21-0600/0600</t>
  </si>
  <si>
    <t>158181826</t>
  </si>
  <si>
    <t>22060050-50-0010</t>
  </si>
  <si>
    <t>RADIK KLASIK 22-0600/0500</t>
  </si>
  <si>
    <t>-291530229</t>
  </si>
  <si>
    <t>735154141</t>
  </si>
  <si>
    <t>Montáž vykurovacieho telesa panelového dvojradového výšky 600 mm/ dĺžky 700-900 mm</t>
  </si>
  <si>
    <t>-154532431</t>
  </si>
  <si>
    <t>22060070-50-0010</t>
  </si>
  <si>
    <t>RADIK KLASIK 22-0600/0700</t>
  </si>
  <si>
    <t>-267320185</t>
  </si>
  <si>
    <t>735154142</t>
  </si>
  <si>
    <t>Montáž vykurovacieho telesa panelového dvojradového výšky 600 mm/ dĺžky 1000-1200 mm</t>
  </si>
  <si>
    <t>-1616658737</t>
  </si>
  <si>
    <t>21060100-50-0010</t>
  </si>
  <si>
    <t>RADIK KLASIK 21-0600/1000</t>
  </si>
  <si>
    <t>-813108099</t>
  </si>
  <si>
    <t>21060120-50-0010</t>
  </si>
  <si>
    <t>RADIK KLASIK 21-0600/1200</t>
  </si>
  <si>
    <t>1642834456</t>
  </si>
  <si>
    <t>22060100-50-0010</t>
  </si>
  <si>
    <t>RADIK KLASIK 22-0600/1000</t>
  </si>
  <si>
    <t>1335365831</t>
  </si>
  <si>
    <t>22060110-50-0010</t>
  </si>
  <si>
    <t>RADIK KLASIK 22-0600/1100</t>
  </si>
  <si>
    <t>-2006549532</t>
  </si>
  <si>
    <t>22060120-50-0010</t>
  </si>
  <si>
    <t>RADIK KLASIK 22-0600/1200</t>
  </si>
  <si>
    <t>-840346749</t>
  </si>
  <si>
    <t>735154143</t>
  </si>
  <si>
    <t>Montáž vykurovacieho telesa panelového dvojradového výšky 600 mm/ dĺžky 1400-1800 mm</t>
  </si>
  <si>
    <t>-1517506412</t>
  </si>
  <si>
    <t>21060140-50-0010</t>
  </si>
  <si>
    <t>RADIK KLASIK 21-0600/1400</t>
  </si>
  <si>
    <t>-387285751</t>
  </si>
  <si>
    <t>21060160-50-0010</t>
  </si>
  <si>
    <t>RADIK KLASIK 21-0600/1600</t>
  </si>
  <si>
    <t>-761723953</t>
  </si>
  <si>
    <t>21060180-50-0010</t>
  </si>
  <si>
    <t>RADIK KLASIK 21-0600/1800</t>
  </si>
  <si>
    <t>-1099973909</t>
  </si>
  <si>
    <t>22060160-50-0010</t>
  </si>
  <si>
    <t>RADIK KLASIK 22-0600/1600</t>
  </si>
  <si>
    <t>-1310711427</t>
  </si>
  <si>
    <t>22060180-50-0010</t>
  </si>
  <si>
    <t>RADIK KLASIK 22-0600/1800</t>
  </si>
  <si>
    <t>-1292234467</t>
  </si>
  <si>
    <t>735154152</t>
  </si>
  <si>
    <t>Montáž vykurovacieho telesa panelového dvojradového výšky 900 mm/ dĺžky 1000-1200 mm</t>
  </si>
  <si>
    <t>519810838</t>
  </si>
  <si>
    <t>22090100-50-0010</t>
  </si>
  <si>
    <t>RADIK KLASIK 22-0900/1000</t>
  </si>
  <si>
    <t>-16715957</t>
  </si>
  <si>
    <t>735154252</t>
  </si>
  <si>
    <t>Montáž vykurovacieho telesa panelového trojradového výšky 900 mm/ dĺžky 1000-1200 mm</t>
  </si>
  <si>
    <t>-2066766681</t>
  </si>
  <si>
    <t>33090100-50-0010</t>
  </si>
  <si>
    <t>RADIK KLASIK 33-0900/1000</t>
  </si>
  <si>
    <t>-1233778029</t>
  </si>
  <si>
    <t>735158120</t>
  </si>
  <si>
    <t>Vykurovacie telesá panelové, tlaková skúška telesa vodou dvojradového</t>
  </si>
  <si>
    <t>126427156</t>
  </si>
  <si>
    <t>735158130</t>
  </si>
  <si>
    <t>Vykurovacie telesá panelové, tlaková skúška telesa vodou trojradových</t>
  </si>
  <si>
    <t>-2141835454</t>
  </si>
  <si>
    <t>735162130</t>
  </si>
  <si>
    <t>Montáž vykurovacieho telesa rúrkového výšky 1220 mm</t>
  </si>
  <si>
    <t>-1788865311</t>
  </si>
  <si>
    <t>KLC-122060-00-14</t>
  </si>
  <si>
    <t>KORALUX LINEAR CLASSIC 1220/0600</t>
  </si>
  <si>
    <t>1738141314</t>
  </si>
  <si>
    <t>735162150</t>
  </si>
  <si>
    <t>Montáž vykurovacieho telesa rúrkového výšky 1820 mm</t>
  </si>
  <si>
    <t>2110167645</t>
  </si>
  <si>
    <t>KLC-182075-00-14</t>
  </si>
  <si>
    <t>KORALUX LINEAR CLASSIC 1820/0750</t>
  </si>
  <si>
    <t>-710511441</t>
  </si>
  <si>
    <t>KLM-182075-00-47</t>
  </si>
  <si>
    <t>KORALUX LINEAR MAX 1820/0750</t>
  </si>
  <si>
    <t>-753844192</t>
  </si>
  <si>
    <t>735158100</t>
  </si>
  <si>
    <t>Vykurovacie telesá rúrkové kúpeľňové, tlaková skúška telesa vodou</t>
  </si>
  <si>
    <t>-854959632</t>
  </si>
  <si>
    <t>998735102</t>
  </si>
  <si>
    <t>Presun hmôt pre vykurovacie telesá v objektoch výšky nad 6 do 12 m</t>
  </si>
  <si>
    <t>-716488000</t>
  </si>
  <si>
    <t>767995113</t>
  </si>
  <si>
    <t>Montáž kotviacich prvkov pre uchytenie potrubia do DN 50 v strojovni</t>
  </si>
  <si>
    <t>587352007</t>
  </si>
  <si>
    <t>5534667390ic</t>
  </si>
  <si>
    <t>Montážny a pomocný materiál - upevňovacie prvky a konštrukcie /skrutky, objímky s gumou/ do DN50</t>
  </si>
  <si>
    <t>1254885661</t>
  </si>
  <si>
    <t>95-M</t>
  </si>
  <si>
    <t>Revízie</t>
  </si>
  <si>
    <t>950203001</t>
  </si>
  <si>
    <t>Skúška tesnosti tlakových nádob stabilných o obsahu do 0,2 m3</t>
  </si>
  <si>
    <t>-1471734741</t>
  </si>
  <si>
    <t>950203002</t>
  </si>
  <si>
    <t>Skúška tesnosti tlakových nádob stabilných o obsahu do 0,8 m3</t>
  </si>
  <si>
    <t>888396174</t>
  </si>
  <si>
    <t>950204001</t>
  </si>
  <si>
    <t>Tlaková skúška tlakových nádob stabilných o obsahu do 0,2 m3</t>
  </si>
  <si>
    <t>1886984960</t>
  </si>
  <si>
    <t>950204002</t>
  </si>
  <si>
    <t>Tlaková skúška tlakových nádob stabilných o obsahu do 0,8 m3</t>
  </si>
  <si>
    <t>163683599</t>
  </si>
  <si>
    <t>HZS-042</t>
  </si>
  <si>
    <t>Kompletné vyskúšanie systému po montáži, vrátane napustenia a odvzdušnenia</t>
  </si>
  <si>
    <t>1995807436</t>
  </si>
  <si>
    <t>HZS-043</t>
  </si>
  <si>
    <t>Tlaková a tesnostná skúška potrubia systému</t>
  </si>
  <si>
    <t>-617447555</t>
  </si>
  <si>
    <t>HZS-044</t>
  </si>
  <si>
    <t>Uvedenie kotlov a MaR do prevádzky</t>
  </si>
  <si>
    <t>-979808750</t>
  </si>
  <si>
    <t>HZS-045</t>
  </si>
  <si>
    <t>Hydraulické doregulovanie vykurovacieho systému počas vykurovacej skúšky</t>
  </si>
  <si>
    <t>962487172</t>
  </si>
  <si>
    <t>HZS-057</t>
  </si>
  <si>
    <t>Nastavenie parametrov /prietokov/ vykurovacieho média na zdroji</t>
  </si>
  <si>
    <t>363066525</t>
  </si>
  <si>
    <t>HZS-060</t>
  </si>
  <si>
    <t xml:space="preserve">Vykurovacia skúška </t>
  </si>
  <si>
    <t>-1233790175</t>
  </si>
  <si>
    <t>SO01.5 - SO01.5  Plynoinštalácia</t>
  </si>
  <si>
    <t xml:space="preserve">    723 - Zdravotechnika - plynovod</t>
  </si>
  <si>
    <t xml:space="preserve">    783 - Dokončovacie práce - nátery</t>
  </si>
  <si>
    <t>318198571</t>
  </si>
  <si>
    <t>941955003</t>
  </si>
  <si>
    <t>Lešenie ľahké pracovné pomocné s výškou lešeňovej podlahy nad 1,90 do 2,50 m</t>
  </si>
  <si>
    <t>1339816667</t>
  </si>
  <si>
    <t>971036008</t>
  </si>
  <si>
    <t>Jadrové vrty diamantovými korunkami do D 90 mm do stien - murivo tehlové -0,00010t</t>
  </si>
  <si>
    <t>-890707707</t>
  </si>
  <si>
    <t xml:space="preserve">45  "PRESTUPY </t>
  </si>
  <si>
    <t>723</t>
  </si>
  <si>
    <t>Zdravotechnika - plynovod</t>
  </si>
  <si>
    <t>723120202</t>
  </si>
  <si>
    <t>Potrubie z oceľových rúrok závitových čiernych spájaných zvarovaním - akosť 11 353.0 DN 15</t>
  </si>
  <si>
    <t>-2070423849</t>
  </si>
  <si>
    <t>723120204</t>
  </si>
  <si>
    <t>Potrubie z oceľových rúrok závitových čiernych spájaných zvarovaním - akosť 11 353.0 DN 25</t>
  </si>
  <si>
    <t>-1862837781</t>
  </si>
  <si>
    <t>723150312</t>
  </si>
  <si>
    <t>Potrubie z oceľových rúrok hladkých čiernych spájaných zvarov. akosť 11 353.0 D 57/2, 9</t>
  </si>
  <si>
    <t>-1623241232</t>
  </si>
  <si>
    <t>723150369</t>
  </si>
  <si>
    <t>Potrubie z oceľových rúrok hladkých čiernych, chránička D 89/3,6</t>
  </si>
  <si>
    <t>-762170063</t>
  </si>
  <si>
    <t>723150390</t>
  </si>
  <si>
    <t>utesnenie koncov chráničky; tmelom, penou...</t>
  </si>
  <si>
    <t>643082289</t>
  </si>
  <si>
    <t>449410003500</t>
  </si>
  <si>
    <t>Protipožiarny plniaci tmel HILTI CFS-FIL</t>
  </si>
  <si>
    <t>-192984623</t>
  </si>
  <si>
    <t>7231902510</t>
  </si>
  <si>
    <t>Prípojka k strojom a zariadeniam vyvedenie a upevnenie plynov.výpustiek na potrubí DN15</t>
  </si>
  <si>
    <t>722818163</t>
  </si>
  <si>
    <t xml:space="preserve">2   "presné polohovanie prívodu k spotrebiču </t>
  </si>
  <si>
    <t>723190907</t>
  </si>
  <si>
    <t>Odvzdušnenie a napustenie potrubia</t>
  </si>
  <si>
    <t>-119063601</t>
  </si>
  <si>
    <t>723231006</t>
  </si>
  <si>
    <t>Montáž guľového uzáveru plynu priameho G 1/2</t>
  </si>
  <si>
    <t>131611503</t>
  </si>
  <si>
    <t>2  "kotlový uzáver</t>
  </si>
  <si>
    <t>551340005900</t>
  </si>
  <si>
    <t>Guľový uzáver na plyn 1/2", FF, páčka, plnoprietokový, niklovaná mosadz, IVAR</t>
  </si>
  <si>
    <t>1130362592</t>
  </si>
  <si>
    <t>723170000</t>
  </si>
  <si>
    <t>Montáž plynovej nerezovej vlnovcovej rúry DN 15</t>
  </si>
  <si>
    <t>1645229070</t>
  </si>
  <si>
    <t>2  "pripoj kotla</t>
  </si>
  <si>
    <t>552270000400</t>
  </si>
  <si>
    <t>Hadica FLEXI nerezová 1/2" FF, dĺ. 500 mm, priemyselná pripojovacia pre vykurovanie, chladenie, sanitu, IVAR</t>
  </si>
  <si>
    <t>1087410144</t>
  </si>
  <si>
    <t>734421120</t>
  </si>
  <si>
    <t>Montáž tlakomera a montáž príslušenstva</t>
  </si>
  <si>
    <t>-1451073344</t>
  </si>
  <si>
    <t>388411500006</t>
  </si>
  <si>
    <t xml:space="preserve">Tlakomer D160 kruhový typ 03388, presnosť 1,6%, 0-6 kPa </t>
  </si>
  <si>
    <t>-414257948</t>
  </si>
  <si>
    <t>551240012200</t>
  </si>
  <si>
    <t>Kohút tlakomerový obyčajný M 20x1,5 mm</t>
  </si>
  <si>
    <t>457854207</t>
  </si>
  <si>
    <t>4227261001</t>
  </si>
  <si>
    <t>Slučka kondenzátu zahnutá privarovacia, M 20x1,5 mm</t>
  </si>
  <si>
    <t>-285081234</t>
  </si>
  <si>
    <t>734499211</t>
  </si>
  <si>
    <t>Ostatné meracie armatúry, montáž návarka M 20 x 1,5</t>
  </si>
  <si>
    <t>-1807074059</t>
  </si>
  <si>
    <t>388320004400</t>
  </si>
  <si>
    <t>Návarok priamy M20x1,5 mm - 19 mm</t>
  </si>
  <si>
    <t>-2022676093</t>
  </si>
  <si>
    <t>723239206</t>
  </si>
  <si>
    <t>Montáž armatúr plynových s dvoma závitmi G 2 ostatné typy</t>
  </si>
  <si>
    <t>298991039</t>
  </si>
  <si>
    <t>1  "uzáver kotolne, vyčlenený z miestnosti kotolne; na vonkajšej fasáde</t>
  </si>
  <si>
    <t>551340006400</t>
  </si>
  <si>
    <t>Guľový uzáver na plyn 2", FF, páčka, plnoprietokový, niklovaná mosadz, IVAR</t>
  </si>
  <si>
    <t>716508809</t>
  </si>
  <si>
    <t>723240482</t>
  </si>
  <si>
    <t>Montáž skrinky - nástenná pre HUP</t>
  </si>
  <si>
    <t>1082399385</t>
  </si>
  <si>
    <t>422435070301</t>
  </si>
  <si>
    <t>DRZ AJ-GAZ W 300 N /nástenná/ bez výzbroje; pre ochranu HUP kotolne</t>
  </si>
  <si>
    <t>1441122963</t>
  </si>
  <si>
    <t>998723201</t>
  </si>
  <si>
    <t>Presun hmôt pre vnútorný plynovod v objektoch výšky do 6 m</t>
  </si>
  <si>
    <t>2039567379</t>
  </si>
  <si>
    <t>Montáž kotviacich prvkov pre uchytenie potrubia do DN 50</t>
  </si>
  <si>
    <t>-1902295483</t>
  </si>
  <si>
    <t>-290360582</t>
  </si>
  <si>
    <t>Dokončovacie práce - nátery</t>
  </si>
  <si>
    <t>783424340</t>
  </si>
  <si>
    <t>Nátery kov.potr.a armatúr syntet. potrubie do DN 50 mm dvojnás. 1x email a základný náter - 140µm</t>
  </si>
  <si>
    <t>547052300</t>
  </si>
  <si>
    <t>1,5+5+6,5 "oceľový rozvod plynu do DN50</t>
  </si>
  <si>
    <t>783425150</t>
  </si>
  <si>
    <t>Nátery kov.potr.a armatúr syntetické potrubie do DN 100 mm dvojnásobné so základným náterom - 105µm</t>
  </si>
  <si>
    <t>1266887023</t>
  </si>
  <si>
    <t>HZS-008</t>
  </si>
  <si>
    <t>Odborná skúška a odborná prehliadka plynového kotla</t>
  </si>
  <si>
    <t>816144788</t>
  </si>
  <si>
    <t>HZS-009</t>
  </si>
  <si>
    <t>Odborná skúška a odborná prehliadka plynoinštalácie</t>
  </si>
  <si>
    <t>1829839908</t>
  </si>
  <si>
    <t>HZS-020</t>
  </si>
  <si>
    <t>Uvedenie plynových spotrebičov do prevádzky a nastavenie horákov</t>
  </si>
  <si>
    <t>-758140397</t>
  </si>
  <si>
    <t>335033103</t>
  </si>
  <si>
    <t>SO01.6 - SO01.6  Vetranie</t>
  </si>
  <si>
    <t>Ing. M.Marko</t>
  </si>
  <si>
    <t>1007644882</t>
  </si>
  <si>
    <t>Lešenie ľahké pracovné pomocné s výškou lešeňovej podlahy nad 1,20 do 1,90 m</t>
  </si>
  <si>
    <t>-267372940</t>
  </si>
  <si>
    <t>30*1</t>
  </si>
  <si>
    <t>7690520.1</t>
  </si>
  <si>
    <t>Montáž rekuperačnej jednotky na stenu prietok do 280 m3/h</t>
  </si>
  <si>
    <t>-1653625972</t>
  </si>
  <si>
    <t>42953001.1</t>
  </si>
  <si>
    <t>Nástenná rekuperačná vetracia  jednotka napr. WOLF CWL 180 Exc4/0R, vzduchový  výkon max. 180m3/h,150Pa, s ovládačom BML (765x677x564mm)</t>
  </si>
  <si>
    <t>1851037613</t>
  </si>
  <si>
    <t xml:space="preserve">2  " č.7100599 </t>
  </si>
  <si>
    <t>769052009</t>
  </si>
  <si>
    <t>Montáž rekuperačnej jednotky na stenu prietok 300 m3/h</t>
  </si>
  <si>
    <t>-2016633097</t>
  </si>
  <si>
    <t>42953000.2</t>
  </si>
  <si>
    <t>Nástenná rekuperačná vetracia jednotka napr. WOLF CWL 300 Exc, 4/OR, vzduchový výkon max 300m3/h, s ovládačom BML (765x677x564mm)</t>
  </si>
  <si>
    <t>643568842</t>
  </si>
  <si>
    <t>2  " č.7100601</t>
  </si>
  <si>
    <t>769052015</t>
  </si>
  <si>
    <t>Montáž rekuperačnej jednotky na stenu prietok 480 m3/h</t>
  </si>
  <si>
    <t>83447214</t>
  </si>
  <si>
    <t>42953000.3</t>
  </si>
  <si>
    <t>Nástenná rekuperačná   vetracia jednptka  napr. WOLF CWL 400 Exc 4/OR, vzduchový výkon max. 400m3/h, s ovládačom BML  (765x677x564mm)</t>
  </si>
  <si>
    <t>1680126244</t>
  </si>
  <si>
    <t>3  " č.7100605</t>
  </si>
  <si>
    <t>11180283</t>
  </si>
  <si>
    <t>42953000.4</t>
  </si>
  <si>
    <t>Nástenná rekuperačná vetracia  jednotka napr. WOLF CWL 400 EXC 4/OL,vzduchový výkon max. 400m3/h, s ovladačom BML (765x677x564mm)</t>
  </si>
  <si>
    <t>194881842</t>
  </si>
  <si>
    <t>1  " č.7100608</t>
  </si>
  <si>
    <t>76901R1</t>
  </si>
  <si>
    <t xml:space="preserve">Montaž kuchynského odsávača pár </t>
  </si>
  <si>
    <t>59362310</t>
  </si>
  <si>
    <t>42914001.5</t>
  </si>
  <si>
    <t>Kuchynský odsávač pár napr. VORTEX 60, max. 250m3/h,230V,160W</t>
  </si>
  <si>
    <t>191363259</t>
  </si>
  <si>
    <t>" Klimavex a.s.</t>
  </si>
  <si>
    <t>76901R2</t>
  </si>
  <si>
    <t>-1762650</t>
  </si>
  <si>
    <t>42914001.6</t>
  </si>
  <si>
    <t>Kuchynský odsávač pár napr. VORTEX 90, max. 250m3/h,230V,160W</t>
  </si>
  <si>
    <t>248634854</t>
  </si>
  <si>
    <t>769037027</t>
  </si>
  <si>
    <t>Montáž tanierového ventilu kovového priemeru 125 mm</t>
  </si>
  <si>
    <t>995128983</t>
  </si>
  <si>
    <t>42972034.7</t>
  </si>
  <si>
    <t>Ventil prívodný tanierový kovový  TFF DN125</t>
  </si>
  <si>
    <t>616859887</t>
  </si>
  <si>
    <t>769037024</t>
  </si>
  <si>
    <t>Montáž tanierového ventilu kovového priemeru 100 mm</t>
  </si>
  <si>
    <t>-1260521583</t>
  </si>
  <si>
    <t>42972034.8</t>
  </si>
  <si>
    <t>Ventil odvodný tanierový ventil EFF DN100</t>
  </si>
  <si>
    <t>-1826321229</t>
  </si>
  <si>
    <t>1782725453</t>
  </si>
  <si>
    <t>42972034.9</t>
  </si>
  <si>
    <t>Ventil odvodný tanierový ventil EFF DN125</t>
  </si>
  <si>
    <t>648913021</t>
  </si>
  <si>
    <t>769035033</t>
  </si>
  <si>
    <t>Montáž mriežky na odvod vzduchu prierezu 0.080-0.130 m2</t>
  </si>
  <si>
    <t>448891001</t>
  </si>
  <si>
    <t>42972021.10</t>
  </si>
  <si>
    <t>Vetracia mriežka NOVA-D2-300x150- UR2</t>
  </si>
  <si>
    <t>-767766977</t>
  </si>
  <si>
    <t>7690210.11</t>
  </si>
  <si>
    <t>Montáž  potrubia DN 125-140</t>
  </si>
  <si>
    <t>634889932</t>
  </si>
  <si>
    <t>42981000.11</t>
  </si>
  <si>
    <t xml:space="preserve">Potrubie CWL 125  napr. WOLF </t>
  </si>
  <si>
    <t>185435335</t>
  </si>
  <si>
    <t>769021012</t>
  </si>
  <si>
    <t>Montáž spiro potrubia DN 160-180</t>
  </si>
  <si>
    <t>-738559757</t>
  </si>
  <si>
    <t>42981000.12</t>
  </si>
  <si>
    <t>Potrubie CWL 160  napr. WOLF</t>
  </si>
  <si>
    <t>-147056038</t>
  </si>
  <si>
    <t>42981000.13</t>
  </si>
  <si>
    <t>Potrubie CWL 180  napr. WOLF</t>
  </si>
  <si>
    <t>-1459587188</t>
  </si>
  <si>
    <t>769021289</t>
  </si>
  <si>
    <t>Montáž kolena 45° na  potrubie DN 80-150</t>
  </si>
  <si>
    <t>-1379020564</t>
  </si>
  <si>
    <t>42985000.14</t>
  </si>
  <si>
    <t>Koleno KS 45˚ DN 125 pre kruhové  potrubie,  CWL</t>
  </si>
  <si>
    <t>-901491682</t>
  </si>
  <si>
    <t>769021319</t>
  </si>
  <si>
    <t>Montáž kolena 90° na  potrubie DN 80-150</t>
  </si>
  <si>
    <t>1741014456</t>
  </si>
  <si>
    <t>42985000.15</t>
  </si>
  <si>
    <t>Koleno KS 90˚ DN 125 pre kruhové  potrubie,napr. CWL</t>
  </si>
  <si>
    <t>100179938</t>
  </si>
  <si>
    <t>769021292</t>
  </si>
  <si>
    <t>Montáž kolena 45° na potrubie DN 160-250</t>
  </si>
  <si>
    <t>-286211531</t>
  </si>
  <si>
    <t>42985000.16</t>
  </si>
  <si>
    <t>Koleno KS 45˚ DN 160 pre kruhové  potrubie, napr. CWL</t>
  </si>
  <si>
    <t>-2008984317</t>
  </si>
  <si>
    <t>769021322</t>
  </si>
  <si>
    <t>Montáž kolena 90° na  potrubie DN 160-250</t>
  </si>
  <si>
    <t>448050711</t>
  </si>
  <si>
    <t>42985000.17</t>
  </si>
  <si>
    <t>Koleno KS 90˚ DN 160 pre kruhové potrubie,napr.CWL</t>
  </si>
  <si>
    <t>2127030491</t>
  </si>
  <si>
    <t>-860363813</t>
  </si>
  <si>
    <t>42985000.18</t>
  </si>
  <si>
    <t>Koleno KS 45˚ DN 180 pre kruhové  potrubie, napr. CWL</t>
  </si>
  <si>
    <t>-1272677010</t>
  </si>
  <si>
    <t>-100512676</t>
  </si>
  <si>
    <t>42985000.19</t>
  </si>
  <si>
    <t>Koleno KS90˚ DN 180 pre kruhové  potrubie, napr. CWL</t>
  </si>
  <si>
    <t>-2023001289</t>
  </si>
  <si>
    <t>769021337</t>
  </si>
  <si>
    <t>Montáž spojky  Y na potrubie DN 160-250</t>
  </si>
  <si>
    <t>-958181896</t>
  </si>
  <si>
    <t>42985001.20</t>
  </si>
  <si>
    <t>Spojka  Y 45st.-180</t>
  </si>
  <si>
    <t>-281749203</t>
  </si>
  <si>
    <t>769021382</t>
  </si>
  <si>
    <t>Montáž prechodu  na  potrubie DN 150-200</t>
  </si>
  <si>
    <t>-1252523064</t>
  </si>
  <si>
    <t>42985001.21</t>
  </si>
  <si>
    <t>Prechod  R 160/180</t>
  </si>
  <si>
    <t>-1249850416</t>
  </si>
  <si>
    <t>-975052608</t>
  </si>
  <si>
    <t>42985001.22</t>
  </si>
  <si>
    <t>Prechod  R-125/160</t>
  </si>
  <si>
    <t>1371642500</t>
  </si>
  <si>
    <t>7690350.23</t>
  </si>
  <si>
    <t>Montáž  nástenný ext. kovový kryt  prívodu/odvodu vzduchu  DN125</t>
  </si>
  <si>
    <t>-1829488878</t>
  </si>
  <si>
    <t>42972020.23</t>
  </si>
  <si>
    <t>Nástenný ext. kovový kryt prívodu /odvodu vzduchu  napr. CWL DN125priemer 125 mm</t>
  </si>
  <si>
    <t>-1420094902</t>
  </si>
  <si>
    <t>7690350.24</t>
  </si>
  <si>
    <t>Montáž  nástenný ext. kovový kryt  prívodu/odvodu vzduchu  DN180</t>
  </si>
  <si>
    <t>1912501820</t>
  </si>
  <si>
    <t>42972020.24</t>
  </si>
  <si>
    <t>Nástenný ext. kovový kryt prívodu /odvodu vzduchu  napr. CWL DN180</t>
  </si>
  <si>
    <t>836634070</t>
  </si>
  <si>
    <t>769021000</t>
  </si>
  <si>
    <t>Montáž spiro potrubia do DN 100</t>
  </si>
  <si>
    <t>-170381509</t>
  </si>
  <si>
    <t>429810000100</t>
  </si>
  <si>
    <t>Potrubie kruhové spiro DN 80, dĺžka 1000 mm</t>
  </si>
  <si>
    <t>589979188</t>
  </si>
  <si>
    <t>769021003</t>
  </si>
  <si>
    <t>Montáž spiro potrubia DN 125-140</t>
  </si>
  <si>
    <t>-654263658</t>
  </si>
  <si>
    <t>429810000300</t>
  </si>
  <si>
    <t>Potrubie kruhové spiro DN 125, dĺžka 1000 mm</t>
  </si>
  <si>
    <t>1791763202</t>
  </si>
  <si>
    <t>769021006</t>
  </si>
  <si>
    <t>-1745940068</t>
  </si>
  <si>
    <t>429810000500</t>
  </si>
  <si>
    <t>Potrubie kruhové spiro DN 160, dĺžka 1000 mm</t>
  </si>
  <si>
    <t>-389456162</t>
  </si>
  <si>
    <t>429810000600</t>
  </si>
  <si>
    <t>Potrubie kruhové spiro DN 180, dĺžka 1000 mm</t>
  </si>
  <si>
    <t>461956310</t>
  </si>
  <si>
    <t>1804092072</t>
  </si>
  <si>
    <t>4+5</t>
  </si>
  <si>
    <t>42985000.31</t>
  </si>
  <si>
    <t>OS- 90˚-100</t>
  </si>
  <si>
    <t>-697277963</t>
  </si>
  <si>
    <t>42985000.32</t>
  </si>
  <si>
    <t>OS- 90˚-125</t>
  </si>
  <si>
    <t>1111161945</t>
  </si>
  <si>
    <t>957281898</t>
  </si>
  <si>
    <t>42985000.33</t>
  </si>
  <si>
    <t>OS- 90˚-180</t>
  </si>
  <si>
    <t>436340146</t>
  </si>
  <si>
    <t>769021379</t>
  </si>
  <si>
    <t>Montáž prechodu  na  potrubie DN 80-140</t>
  </si>
  <si>
    <t>45127368</t>
  </si>
  <si>
    <t>1  " OBJ 125-100</t>
  </si>
  <si>
    <t>5  " OBJ  125-125</t>
  </si>
  <si>
    <t>42985000.34</t>
  </si>
  <si>
    <t>OBJ - 125-100</t>
  </si>
  <si>
    <t>697250360</t>
  </si>
  <si>
    <t>42985000.35</t>
  </si>
  <si>
    <t>OBJ - 125-125</t>
  </si>
  <si>
    <t>-1786897322</t>
  </si>
  <si>
    <t>-242268721</t>
  </si>
  <si>
    <t>14+32</t>
  </si>
  <si>
    <t>42985000.36</t>
  </si>
  <si>
    <t>OBJ - 160-125</t>
  </si>
  <si>
    <t>1780910619</t>
  </si>
  <si>
    <t>42985000.37</t>
  </si>
  <si>
    <t>OBJ - 180-125</t>
  </si>
  <si>
    <t>270149764</t>
  </si>
  <si>
    <t>769021349</t>
  </si>
  <si>
    <t>Montáž záslepu na spiro potrubie DN 80-150</t>
  </si>
  <si>
    <t>-761127468</t>
  </si>
  <si>
    <t>42985001.38</t>
  </si>
  <si>
    <t>Záslepka DN 125 pre kruhové spiro potrubie</t>
  </si>
  <si>
    <t>1355147203</t>
  </si>
  <si>
    <t>769021352</t>
  </si>
  <si>
    <t>Montáž záslepu na spiro potrubie DN 160-250</t>
  </si>
  <si>
    <t>1582536036</t>
  </si>
  <si>
    <t>4+8</t>
  </si>
  <si>
    <t>42985001.39</t>
  </si>
  <si>
    <t>Záslepka DN 160 pre kruhové spiro potrubie</t>
  </si>
  <si>
    <t>-1881331207</t>
  </si>
  <si>
    <t>42985001.40</t>
  </si>
  <si>
    <t>Záslepka DN 180 pre kruhové spiro potrubie</t>
  </si>
  <si>
    <t>-280088564</t>
  </si>
  <si>
    <t>7690216.41</t>
  </si>
  <si>
    <t xml:space="preserve">Montáž objímky </t>
  </si>
  <si>
    <t>29878913</t>
  </si>
  <si>
    <t>42985004.41</t>
  </si>
  <si>
    <t>Objímka OBJ 45-12-100</t>
  </si>
  <si>
    <t>-923924228</t>
  </si>
  <si>
    <t>769021.42</t>
  </si>
  <si>
    <t>Montáž  RR 100-125</t>
  </si>
  <si>
    <t>534268910</t>
  </si>
  <si>
    <t>4298500142</t>
  </si>
  <si>
    <t xml:space="preserve"> RRR -100-125</t>
  </si>
  <si>
    <t>1610925285</t>
  </si>
  <si>
    <t>769R1</t>
  </si>
  <si>
    <t xml:space="preserve">Montáž  kotv. prvkov ,  utesnenie prestupov </t>
  </si>
  <si>
    <t>-852198940</t>
  </si>
  <si>
    <t>42972020.25</t>
  </si>
  <si>
    <t xml:space="preserve">Spojky potrubia  CWL </t>
  </si>
  <si>
    <t>1363268099</t>
  </si>
  <si>
    <t>42972020.26</t>
  </si>
  <si>
    <t xml:space="preserve">Závesy + objímky   CWL </t>
  </si>
  <si>
    <t>1819240829</t>
  </si>
  <si>
    <t>HZS-016</t>
  </si>
  <si>
    <t>Dokumentácia skutočného vyhotovenia po montážnych prácach</t>
  </si>
  <si>
    <t>-416179638</t>
  </si>
  <si>
    <t>Kompletné vyskúšanie systému po montáži</t>
  </si>
  <si>
    <t>443287146</t>
  </si>
  <si>
    <t>HZS-062</t>
  </si>
  <si>
    <t>Spustenie systému do prevádzky</t>
  </si>
  <si>
    <t>-904618590</t>
  </si>
  <si>
    <t>HZS-063</t>
  </si>
  <si>
    <t>Zaškolenie obsluhy systému</t>
  </si>
  <si>
    <t>516215954</t>
  </si>
  <si>
    <t>SO01.7 - SO01.7  Elektroinštalácia</t>
  </si>
  <si>
    <t>OST - Ostatné</t>
  </si>
  <si>
    <t>70694382</t>
  </si>
  <si>
    <t>973031616</t>
  </si>
  <si>
    <t>Vysekanie kapsy pre klátiky a krabice, veľkosti do 100x100x50 mm,  -0,00100t</t>
  </si>
  <si>
    <t>-614315893</t>
  </si>
  <si>
    <t>974082112</t>
  </si>
  <si>
    <t>Vysekanie rýh pre vodiče v omietke stien, v š. do 50 mm,  -0,00200t</t>
  </si>
  <si>
    <t>-2088566266</t>
  </si>
  <si>
    <t>974082114</t>
  </si>
  <si>
    <t>Vysekanie rýh pre vodiče v omietke stien, v š. do 100 mm,  -0,00300t</t>
  </si>
  <si>
    <t>132688160</t>
  </si>
  <si>
    <t>974082116</t>
  </si>
  <si>
    <t>Vysekanie rýh pre vodiče v omietke stien, v š. nad 50 mm,  -0,00500t</t>
  </si>
  <si>
    <t>1271937676</t>
  </si>
  <si>
    <t>974082945</t>
  </si>
  <si>
    <t>Vysekanie rýh pre vodiče betónových stropov do hĺbky 70 mm a šír. nad 150 mm,  -0,02500t</t>
  </si>
  <si>
    <t>1573368990</t>
  </si>
  <si>
    <t>210010032</t>
  </si>
  <si>
    <t>Rúrka elektroinšt. ohybná kovová "Kopex", uložená voľne alebo pod omietkou typ 2416, 16 mm</t>
  </si>
  <si>
    <t>1193926832</t>
  </si>
  <si>
    <t>3450702100</t>
  </si>
  <si>
    <t>I-Rúrka HFX 16  šedá</t>
  </si>
  <si>
    <t>-611070758</t>
  </si>
  <si>
    <t>500*1,05 'Prepočítané koeficientom množstva</t>
  </si>
  <si>
    <t>210010033</t>
  </si>
  <si>
    <t>Rúrka elektroinšt. ohybná kovová, "Kopex", uložená voľne alebo pod omietkou typ 2423, 23 mm</t>
  </si>
  <si>
    <t>681415307</t>
  </si>
  <si>
    <t>3450706900</t>
  </si>
  <si>
    <t>I-Rúrka HFX 20</t>
  </si>
  <si>
    <t>383687033</t>
  </si>
  <si>
    <t>250*1,05 'Prepočítané koeficientom množstva</t>
  </si>
  <si>
    <t>210010035</t>
  </si>
  <si>
    <t>Rúrka elektroinšt. ohybná kovová, "Kopex", uložená voľne alebo pod omietkou typ 2436, 36 mm</t>
  </si>
  <si>
    <t>444396756</t>
  </si>
  <si>
    <t>3450702900</t>
  </si>
  <si>
    <t xml:space="preserve">I-Rúrka HFX 32 </t>
  </si>
  <si>
    <t>-609038283</t>
  </si>
  <si>
    <t>150*1,05 'Prepočítané koeficientom množstva</t>
  </si>
  <si>
    <t>210010036</t>
  </si>
  <si>
    <t>Rúrka elektroinšt. ohybná kovová, "Kopex", uložená voľne alebo pod omietkou typ 2448, 48 mm</t>
  </si>
  <si>
    <t>-1692956841</t>
  </si>
  <si>
    <t>3450703200</t>
  </si>
  <si>
    <t>I-Rúrka HFX 50</t>
  </si>
  <si>
    <t>-1957790098</t>
  </si>
  <si>
    <t>210010301</t>
  </si>
  <si>
    <t>Krabica prístrojová bez zapojenia (1901, KP 68, KZ 3)</t>
  </si>
  <si>
    <t>-660873309</t>
  </si>
  <si>
    <t>3450906510</t>
  </si>
  <si>
    <t>Krabica  KU 68-1901</t>
  </si>
  <si>
    <t>-1109947620</t>
  </si>
  <si>
    <t>210010321</t>
  </si>
  <si>
    <t>Krabica odbočná s viečkom, svorkovnicou vrátane zapojenia (1903, KR 68) kruhová</t>
  </si>
  <si>
    <t>512102732</t>
  </si>
  <si>
    <t>3450907010</t>
  </si>
  <si>
    <t>Krabica  KU 68-1902</t>
  </si>
  <si>
    <t>-2141370253</t>
  </si>
  <si>
    <t>3450632811</t>
  </si>
  <si>
    <t>Svorka WAGO 273-104 3x2,5mm</t>
  </si>
  <si>
    <t>-1563249166</t>
  </si>
  <si>
    <t>3450633166</t>
  </si>
  <si>
    <t>Svorka WAGO 273-255 5x2,5mm</t>
  </si>
  <si>
    <t>1035443506</t>
  </si>
  <si>
    <t>210010351</t>
  </si>
  <si>
    <t>Škatuľová rozvodka z lisov. izolantu vrátane ukončenia káblov a zapojenia vodičov typ 6455-11 do 4 mm2</t>
  </si>
  <si>
    <t>1046233498</t>
  </si>
  <si>
    <t>3450927000</t>
  </si>
  <si>
    <t>Krabica 6455-11 acid</t>
  </si>
  <si>
    <t>-1897069665</t>
  </si>
  <si>
    <t>210020521</t>
  </si>
  <si>
    <t>Káblový žľab WDK-H 10020 vrátane veka  a príslušenstva</t>
  </si>
  <si>
    <t>196859873</t>
  </si>
  <si>
    <t>3451300211</t>
  </si>
  <si>
    <t>Inštalačna lišta WDK-H 10020, bezhalogenová</t>
  </si>
  <si>
    <t>660176061</t>
  </si>
  <si>
    <t>210020522</t>
  </si>
  <si>
    <t>Káblový žľab WDK-H 20020, bezhalogenová, vrátane úchytov a príslušnstva</t>
  </si>
  <si>
    <t>-1687153431</t>
  </si>
  <si>
    <t>3451310222</t>
  </si>
  <si>
    <t>Inštalačna lišta WDK-H 20020, bezhalogenová</t>
  </si>
  <si>
    <t>-2130890330</t>
  </si>
  <si>
    <t>200,000*1,05</t>
  </si>
  <si>
    <t>210020569</t>
  </si>
  <si>
    <t xml:space="preserve">OBO systém požiarnych prestupov min E90 </t>
  </si>
  <si>
    <t>274805245</t>
  </si>
  <si>
    <t>34301002220</t>
  </si>
  <si>
    <t xml:space="preserve">OBO systém požiarnych prestupov min E90 (PYROSIT® NG protipožiarna pena, malta PYRMIX®, minerálne bloky PYROPLATE®) _x000D_
</t>
  </si>
  <si>
    <t>870536849</t>
  </si>
  <si>
    <t>210100001</t>
  </si>
  <si>
    <t>Ukončenie vodičov v rozvádzač. vrátane zapojenia a vodičovej koncovky do 2.5 mm2</t>
  </si>
  <si>
    <t>1091787315</t>
  </si>
  <si>
    <t>210100003</t>
  </si>
  <si>
    <t>Ukončenie vodičov v rozvádzač. vrátane zapojenia a vodičovej koncovky do 16 mm2</t>
  </si>
  <si>
    <t>-913641097</t>
  </si>
  <si>
    <t>3452105500</t>
  </si>
  <si>
    <t>G-Káblové oko CU  10x10 KU-L</t>
  </si>
  <si>
    <t>1065020072</t>
  </si>
  <si>
    <t>210100004</t>
  </si>
  <si>
    <t>Ukončenie vodičov v rozvádzač. vrátane zapojenia a vodičovej koncovky do 25 mm2</t>
  </si>
  <si>
    <t>-790595193</t>
  </si>
  <si>
    <t>3452107500</t>
  </si>
  <si>
    <t>G-Káblové oko CU  25x 6 KU</t>
  </si>
  <si>
    <t>1429945312</t>
  </si>
  <si>
    <t>210100252</t>
  </si>
  <si>
    <t>Ukončenie celoplastových káblov zmrašť. záklopkou alebo páskou do 4 x 25 mm2</t>
  </si>
  <si>
    <t>-1108587282</t>
  </si>
  <si>
    <t>2830127500</t>
  </si>
  <si>
    <t>Bužírka zmrštovacia cierna 6,4-3,2 mm  typ:  ZS064</t>
  </si>
  <si>
    <t>-15840124</t>
  </si>
  <si>
    <t>2830128500</t>
  </si>
  <si>
    <t>Bužírka zmrštovacia hnedá 6,4-3,2 mm  typ:  ZS064B</t>
  </si>
  <si>
    <t>228120061</t>
  </si>
  <si>
    <t>2830132000</t>
  </si>
  <si>
    <t>Bužírka zmrštovacia zeleno žltá 6,4-3,2 mm  typ:  ZS064ZS</t>
  </si>
  <si>
    <t>-1450422420</t>
  </si>
  <si>
    <t>2830165500</t>
  </si>
  <si>
    <t>Zmrštovacia káblová koncovka 4 x    6 - 4 x 25 mm2  typ:  VE3512</t>
  </si>
  <si>
    <t>27579888</t>
  </si>
  <si>
    <t>210100259</t>
  </si>
  <si>
    <t>Ukončenie celoplastových káblov zmrašť. záklopkou alebo páskou do 5 x 10 mm2</t>
  </si>
  <si>
    <t>1096656744</t>
  </si>
  <si>
    <t>3438150510</t>
  </si>
  <si>
    <t>Izolacné pásky cierna 10m x 19mm  typ:  FEK10</t>
  </si>
  <si>
    <t>-1973878093</t>
  </si>
  <si>
    <t>3438153000</t>
  </si>
  <si>
    <t>Izolacné pásky zeleno-žltá 10m x 19mm  typ:  ZS10</t>
  </si>
  <si>
    <t>1692091934</t>
  </si>
  <si>
    <t>210110001</t>
  </si>
  <si>
    <t>Spínač nástenný pre prostredie obyčajné alebo vlhké vrátane zapojenia jednopólový - radenie 1</t>
  </si>
  <si>
    <t>658311720</t>
  </si>
  <si>
    <t>34502012713</t>
  </si>
  <si>
    <t>VAL-SPÍNAČ Č.6 IP44 VALENA BIELA</t>
  </si>
  <si>
    <t>1009360881</t>
  </si>
  <si>
    <t>3450204911</t>
  </si>
  <si>
    <t>L-Jednorámček  VALENA  biely</t>
  </si>
  <si>
    <t>-658535808</t>
  </si>
  <si>
    <t>210110004</t>
  </si>
  <si>
    <t>Spínač nástenný pre prostredie obyčajné alebo vlhké vrátane zapojenia striedavý prep. -radenie 6</t>
  </si>
  <si>
    <t>-521047007</t>
  </si>
  <si>
    <t>1057363980</t>
  </si>
  <si>
    <t>-1752311161</t>
  </si>
  <si>
    <t>210110041</t>
  </si>
  <si>
    <t>Spínače polozapustené a zapustené vrátane zapojenia jednopólový - radenie 1</t>
  </si>
  <si>
    <t>-1291279418</t>
  </si>
  <si>
    <t>1463833537</t>
  </si>
  <si>
    <t>3450201271</t>
  </si>
  <si>
    <t>L-SPÍNAČ Č. 1 BIELY -VALENA</t>
  </si>
  <si>
    <t>-251452831</t>
  </si>
  <si>
    <t>210110043</t>
  </si>
  <si>
    <t xml:space="preserve">Spínač polozapustený a zapustený vrátane zapojenia sériový prep.stried. - radenie 5 </t>
  </si>
  <si>
    <t>1689048280</t>
  </si>
  <si>
    <t>3450201431</t>
  </si>
  <si>
    <t>L-SPÍNAČ Č.5 BIELY -VALENA</t>
  </si>
  <si>
    <t>-1075494277</t>
  </si>
  <si>
    <t>-1772061889</t>
  </si>
  <si>
    <t>210110045</t>
  </si>
  <si>
    <t>Spínač polozapustený a zapustený vrátane zapojenia stried.prep.- radenie 6</t>
  </si>
  <si>
    <t>-1953672185</t>
  </si>
  <si>
    <t>3450201201</t>
  </si>
  <si>
    <t>L-SPÍNAČ Č. 6  BIELY -VALENA</t>
  </si>
  <si>
    <t>-712687504</t>
  </si>
  <si>
    <t>-151302100</t>
  </si>
  <si>
    <t>210110046</t>
  </si>
  <si>
    <t>Spínač polozapustený a zapustený vrátane zapojenia krížový prep.- radenie 7</t>
  </si>
  <si>
    <t>-1721559093</t>
  </si>
  <si>
    <t>345020162</t>
  </si>
  <si>
    <t>Prepínač 7  biely-Valena</t>
  </si>
  <si>
    <t>1111504936</t>
  </si>
  <si>
    <t>646129573</t>
  </si>
  <si>
    <t>2101100710</t>
  </si>
  <si>
    <t xml:space="preserve">Spínač špeciálny súmrakový vrátane zapojenia, spínač osvetlenia </t>
  </si>
  <si>
    <t>2061664245</t>
  </si>
  <si>
    <t>3450233700</t>
  </si>
  <si>
    <t>Senzor prítomnosti 360° IP20, PIR, NO, biela, LUXOMAT® PD4-M-1C-GH-SM (B.E.G)</t>
  </si>
  <si>
    <t>-1641121862</t>
  </si>
  <si>
    <t>210110081</t>
  </si>
  <si>
    <t>Sporáková prípojka typ 39563 - 13C, nástenná vrátane tlejivky</t>
  </si>
  <si>
    <t>1065461108</t>
  </si>
  <si>
    <t>345320003500</t>
  </si>
  <si>
    <t>Vypínač TANGO šporáková prípojka so signálkou 39563-13 radenie 3, ABB</t>
  </si>
  <si>
    <t>-1397479300</t>
  </si>
  <si>
    <t>210111011</t>
  </si>
  <si>
    <t>Domová zásuvka polozapustená alebo zapustená vrátane zapojenia 10/16 A 250 V 2P + Z</t>
  </si>
  <si>
    <t>-1730247889</t>
  </si>
  <si>
    <t>3450330301</t>
  </si>
  <si>
    <t>L-ZÁSUVKA 2P+E 16A S D.O.BIELA-VALENA</t>
  </si>
  <si>
    <t>-631714775</t>
  </si>
  <si>
    <t>-254005755</t>
  </si>
  <si>
    <t>210111022</t>
  </si>
  <si>
    <t>Domová zásuvka v krabici 10/16 A 250 V, 2P + Z 2 x zapojenie</t>
  </si>
  <si>
    <t>1371108644</t>
  </si>
  <si>
    <t>3450330311</t>
  </si>
  <si>
    <t>RÁMIK IP 44 BIELY</t>
  </si>
  <si>
    <t>-1115075418</t>
  </si>
  <si>
    <t>2017627059</t>
  </si>
  <si>
    <t>210201059</t>
  </si>
  <si>
    <t>Svietidlo LED</t>
  </si>
  <si>
    <t>-1902402278</t>
  </si>
  <si>
    <t>3480208233</t>
  </si>
  <si>
    <t>Svietidlo -Panel LED zapustený RC132V W30L120 OC 36W 3600lm 4000K IP20/44 strieborná</t>
  </si>
  <si>
    <t>112536602</t>
  </si>
  <si>
    <t>3480208344</t>
  </si>
  <si>
    <t>LED Panel Rám Svietivý 60X60Cm 40W 3600Lm</t>
  </si>
  <si>
    <t>1500044429</t>
  </si>
  <si>
    <t>2102000560</t>
  </si>
  <si>
    <t xml:space="preserve">Svietidlo LED </t>
  </si>
  <si>
    <t>1605365681</t>
  </si>
  <si>
    <t>3480162347</t>
  </si>
  <si>
    <t>Immax NEO - LED Stmievateľný panel LED/38W/230V ZigBee</t>
  </si>
  <si>
    <t>-145866816</t>
  </si>
  <si>
    <t>210201077</t>
  </si>
  <si>
    <t>-1787224385</t>
  </si>
  <si>
    <t>3480162374</t>
  </si>
  <si>
    <t>LED SVIETIDLO 22W, 2000 lm,EGLO FUEVA 1 96169 na povrchovú montáž</t>
  </si>
  <si>
    <t>42381301</t>
  </si>
  <si>
    <t>210205103</t>
  </si>
  <si>
    <t>Svetelný LED pás-montáž</t>
  </si>
  <si>
    <t>-1051501796</t>
  </si>
  <si>
    <t>3480444355</t>
  </si>
  <si>
    <t>Pásik LED 3014, 238ks/m, 4200K, 24V, 25W/m, IP44, 30NK119-NW</t>
  </si>
  <si>
    <t>764288776</t>
  </si>
  <si>
    <t>3480444448</t>
  </si>
  <si>
    <t>Koncovka LED lišta povrch. - KLASIK (2ks)</t>
  </si>
  <si>
    <t>181989363</t>
  </si>
  <si>
    <t>3480444555</t>
  </si>
  <si>
    <t>LED Lišta povrchová - KLASIK strieborná</t>
  </si>
  <si>
    <t>-2044515164</t>
  </si>
  <si>
    <t>210150141</t>
  </si>
  <si>
    <t>Univerzálny zdroj v kryte pre svet. pás</t>
  </si>
  <si>
    <t>1586865348</t>
  </si>
  <si>
    <t>35807605561</t>
  </si>
  <si>
    <t>NAPÁJACÍ ZDROJ 24V / 240W VODOTESNÝ IP67 , HLG-240H-24A</t>
  </si>
  <si>
    <t>-1742391654</t>
  </si>
  <si>
    <t>210205400</t>
  </si>
  <si>
    <t>Núdzové orientačné svietidlo NOO 1/MM</t>
  </si>
  <si>
    <t>-1827801417</t>
  </si>
  <si>
    <t>3480119556</t>
  </si>
  <si>
    <t xml:space="preserve">Svietidlo AMI -INFINITY B  I1019IFB-1SE LED 1x3,2W 1hod, len núdzový režim </t>
  </si>
  <si>
    <t>976247391</t>
  </si>
  <si>
    <t>210190003</t>
  </si>
  <si>
    <t>Montáž oceľolechovej rozvodnice do váhy 100 kg</t>
  </si>
  <si>
    <t>880857746</t>
  </si>
  <si>
    <t>3570105801</t>
  </si>
  <si>
    <t>Rozvádzač RH</t>
  </si>
  <si>
    <t>1429547939</t>
  </si>
  <si>
    <t>3570105803</t>
  </si>
  <si>
    <t>Rozvádzač 1RS1</t>
  </si>
  <si>
    <t>1620414045</t>
  </si>
  <si>
    <t>210220321</t>
  </si>
  <si>
    <t>Svorka na potrub."Bernard" vrát. pásika(bez vodiča a prípoj. vodiča)</t>
  </si>
  <si>
    <t>-1893698907</t>
  </si>
  <si>
    <t>3540402711</t>
  </si>
  <si>
    <t xml:space="preserve">Bernard sv.zem. ZS 4 pl, ZSA 16 potr+med.pásik </t>
  </si>
  <si>
    <t>492078989</t>
  </si>
  <si>
    <t>210220392</t>
  </si>
  <si>
    <t>Svorkovnica ekvipotencionálna</t>
  </si>
  <si>
    <t>KUS</t>
  </si>
  <si>
    <t>-1136271956</t>
  </si>
  <si>
    <t>3450600402</t>
  </si>
  <si>
    <t xml:space="preserve">OBO-Ekvipotencionálna svorkovnica 1809 NR,Lišta potenciál. vyrovnania_x000D_
</t>
  </si>
  <si>
    <t>599011321</t>
  </si>
  <si>
    <t>210800646</t>
  </si>
  <si>
    <t>Vodič  medený  NN a VN pevne uložený CYA 6</t>
  </si>
  <si>
    <t>305386945</t>
  </si>
  <si>
    <t>3410413810</t>
  </si>
  <si>
    <t>Vodic CH-R 1x6 RE  žltozelený</t>
  </si>
  <si>
    <t>1819850026</t>
  </si>
  <si>
    <t>210800649</t>
  </si>
  <si>
    <t>Vodič  medený  NN a VN pevne uložený CYA 25</t>
  </si>
  <si>
    <t>624295263</t>
  </si>
  <si>
    <t>3410416000</t>
  </si>
  <si>
    <t>Vodic medený CH-R 25,0  žltozelený</t>
  </si>
  <si>
    <t>1343290786</t>
  </si>
  <si>
    <t>30*1,05 'Prepočítané koeficientom množstva</t>
  </si>
  <si>
    <t>210810045</t>
  </si>
  <si>
    <t>Silový kábel medený 750 - 1000 V /mm2/ pevne uložený CYKY-CYKYm 750 V 3x1.5</t>
  </si>
  <si>
    <t>971498901</t>
  </si>
  <si>
    <t>3411403831</t>
  </si>
  <si>
    <t xml:space="preserve">Nehorlavý Kábel  1-CXKE-R-J 3x1,5 (3Cx1,5) nehorľavý bezhalog. </t>
  </si>
  <si>
    <t>-439830512</t>
  </si>
  <si>
    <t>800*1,05 'Prepočítané koeficientom množstva</t>
  </si>
  <si>
    <t>-2121408788</t>
  </si>
  <si>
    <t>3411403832</t>
  </si>
  <si>
    <t xml:space="preserve">Nehorlavý Kábel  1-CXKE-R-O 3x1,5 (3Cx1,5) nehorľavý bezhalog. </t>
  </si>
  <si>
    <t>1644181777</t>
  </si>
  <si>
    <t>250*1,05</t>
  </si>
  <si>
    <t>262,5*1,05 'Prepočítané koeficientom množstva</t>
  </si>
  <si>
    <t>-114157052</t>
  </si>
  <si>
    <t>3410106988</t>
  </si>
  <si>
    <t>Kábel NHXH-J 3x1,5 FE180/E90</t>
  </si>
  <si>
    <t>770955680</t>
  </si>
  <si>
    <t>210810046</t>
  </si>
  <si>
    <t>Silový kábel medený 750 - 1000 V /mm2/ pevne uložený CYKY-CYKYm 750 V 3x2.5</t>
  </si>
  <si>
    <t>1210460809</t>
  </si>
  <si>
    <t>3410106500</t>
  </si>
  <si>
    <t>Kábel  1-CXKE-R 3x2,5 (3Cx2,5) nehorľavý</t>
  </si>
  <si>
    <t>355310513</t>
  </si>
  <si>
    <t>1500*1,05 'Prepočítané koeficientom množstva</t>
  </si>
  <si>
    <t>210810053</t>
  </si>
  <si>
    <t>Silový kábel medený 750 - 1000 V /mm2/ pevne uložený CYKY-CYKYm 750 V 5x10</t>
  </si>
  <si>
    <t>1378622188</t>
  </si>
  <si>
    <t>3410108900</t>
  </si>
  <si>
    <t>Kábel 1-CXKE-R-J 5x10 (CXKH, CHKH)</t>
  </si>
  <si>
    <t>-39835862</t>
  </si>
  <si>
    <t>50*1,05 'Prepočítané koeficientom množstva</t>
  </si>
  <si>
    <t>210810056</t>
  </si>
  <si>
    <t>Silový kábel medený 750 - 1000 V /mm2/ pevne uložený CYKY-CYKYm 750 V 5x2.5</t>
  </si>
  <si>
    <t>-194708668</t>
  </si>
  <si>
    <t>3410109300</t>
  </si>
  <si>
    <t>Kábel  1-CXKE-R 5x2,5 (5Cx2,5) nehorľavý</t>
  </si>
  <si>
    <t>1311901130</t>
  </si>
  <si>
    <t>210810109</t>
  </si>
  <si>
    <t>Silový kábel medený 750 - 1000 V /mm2/ pevne uložený CYKY-CYKYm 1 kV 4x25</t>
  </si>
  <si>
    <t>145099570</t>
  </si>
  <si>
    <t>3410108288</t>
  </si>
  <si>
    <t>Kábel 1-CXKE-R-J 4x25</t>
  </si>
  <si>
    <t>688716104</t>
  </si>
  <si>
    <t>MD</t>
  </si>
  <si>
    <t>Mimostavenisková doprava</t>
  </si>
  <si>
    <t>764939036</t>
  </si>
  <si>
    <t>MV</t>
  </si>
  <si>
    <t>Murárske výpomoci</t>
  </si>
  <si>
    <t>-1826195263</t>
  </si>
  <si>
    <t>PD</t>
  </si>
  <si>
    <t>Presun dodávok</t>
  </si>
  <si>
    <t>-1643836442</t>
  </si>
  <si>
    <t>PM</t>
  </si>
  <si>
    <t>Podružný materiál</t>
  </si>
  <si>
    <t>-764290369</t>
  </si>
  <si>
    <t>PPV</t>
  </si>
  <si>
    <t>Podiel pridružených výkonov</t>
  </si>
  <si>
    <t>-1696163238</t>
  </si>
  <si>
    <t>OST</t>
  </si>
  <si>
    <t>Ostatné</t>
  </si>
  <si>
    <t>HZS00311</t>
  </si>
  <si>
    <t>Funkčné skúšky, zaškolenie obsluhy</t>
  </si>
  <si>
    <t>-1999233972</t>
  </si>
  <si>
    <t>HZS00313</t>
  </si>
  <si>
    <t xml:space="preserve">Zaistenie vypnutého stavu  </t>
  </si>
  <si>
    <t>-2064324077</t>
  </si>
  <si>
    <t>HZS0314</t>
  </si>
  <si>
    <t>Projektová dokumentácia (projekt skutočného vyhotovenia)</t>
  </si>
  <si>
    <t>1986714163</t>
  </si>
  <si>
    <t>SO01.8 - SO01.8  Bleskozvod a uzemnenie</t>
  </si>
  <si>
    <t xml:space="preserve">    46-M - Zemné práce pri extr.mont.prácach</t>
  </si>
  <si>
    <t>-154825942</t>
  </si>
  <si>
    <t>210010034</t>
  </si>
  <si>
    <t>Rúrka elektroinšt. ohybná , uložená voľne alebo pod omietkou FXP 40</t>
  </si>
  <si>
    <t>700812145</t>
  </si>
  <si>
    <t>3450728010</t>
  </si>
  <si>
    <t>Rúrka FXP 40</t>
  </si>
  <si>
    <t>825824321</t>
  </si>
  <si>
    <t>130*1,05 'Prepočítané koeficientom množstva</t>
  </si>
  <si>
    <t>210010313</t>
  </si>
  <si>
    <t>Krabica odbočná s viečkom, bez zapojenia (KO 125) štvorcová</t>
  </si>
  <si>
    <t>-535127924</t>
  </si>
  <si>
    <t>3450913020</t>
  </si>
  <si>
    <t xml:space="preserve">5800 VA	Revízne dvierka_x000D_
</t>
  </si>
  <si>
    <t>-306192869</t>
  </si>
  <si>
    <t>210220010</t>
  </si>
  <si>
    <t>Náter zemniaceho pásku do 120 mm2</t>
  </si>
  <si>
    <t>-1951314822</t>
  </si>
  <si>
    <t>2461705000</t>
  </si>
  <si>
    <t>Lak asfaltový , protikorózny</t>
  </si>
  <si>
    <t>-407656351</t>
  </si>
  <si>
    <t>2464711000</t>
  </si>
  <si>
    <t>Riedidlo do asfaltových náterových hmôt A 6000</t>
  </si>
  <si>
    <t>1429816508</t>
  </si>
  <si>
    <t>2461721055</t>
  </si>
  <si>
    <t xml:space="preserve">356 50 Antikorózna páska plastická_x000D_
</t>
  </si>
  <si>
    <t>-663569788</t>
  </si>
  <si>
    <t>210220021</t>
  </si>
  <si>
    <t>Uzemňovacie vedenie v zemi včít. svoriek, prepojenia, izolácie spojov FeZn do 120 mm2</t>
  </si>
  <si>
    <t>1048156003</t>
  </si>
  <si>
    <t>3544112033</t>
  </si>
  <si>
    <t xml:space="preserve">Páska uzemnovacia 5052 DIN 30X3.5	pásovina- FT,  balenie 30 m	_x000D_
</t>
  </si>
  <si>
    <t>-2087058242</t>
  </si>
  <si>
    <t>210220022</t>
  </si>
  <si>
    <t>Uzemňovacie vedenie v zemi včít. svoriek, prepojenia, izolácie spojov FeZn D 8 - 10 mm</t>
  </si>
  <si>
    <t>-138900669</t>
  </si>
  <si>
    <t>1561523555</t>
  </si>
  <si>
    <t xml:space="preserve">RD 10-PVC Kruhový vodič s plášťom z PVC_x000D_
</t>
  </si>
  <si>
    <t>373699821</t>
  </si>
  <si>
    <t>210220101</t>
  </si>
  <si>
    <t>Zvodový vodič včítane podpery FeZn do D 10 mm, A1 D 10 mm Cu D 8 mm</t>
  </si>
  <si>
    <t>-1054647162</t>
  </si>
  <si>
    <t>3540402520</t>
  </si>
  <si>
    <t xml:space="preserve">RD 8-ALU Kruhový vodič_x000D_
</t>
  </si>
  <si>
    <t>432142479</t>
  </si>
  <si>
    <t>3540402530</t>
  </si>
  <si>
    <t xml:space="preserve">RD 8-PVC Kruhový vodič ALU s PVC opláštením_x000D_
</t>
  </si>
  <si>
    <t>1732100717</t>
  </si>
  <si>
    <t>3540403120</t>
  </si>
  <si>
    <t xml:space="preserve">177 35 VA M6 Držiak vedenia_x000D_
</t>
  </si>
  <si>
    <t>819322657</t>
  </si>
  <si>
    <t>3540403230</t>
  </si>
  <si>
    <t xml:space="preserve">132 K-VA	Strešné držiaky vedenia_x000D_
</t>
  </si>
  <si>
    <t>690888567</t>
  </si>
  <si>
    <t>210220201</t>
  </si>
  <si>
    <t>Zachyt.tyč včít.upevnenia na strešný hrebeň do 3 m dľžky tyče</t>
  </si>
  <si>
    <t>-1799544752</t>
  </si>
  <si>
    <t>3540300344</t>
  </si>
  <si>
    <t xml:space="preserve">120 A Zachytávací hrot_x000D_
</t>
  </si>
  <si>
    <t>1229319530</t>
  </si>
  <si>
    <t>3540200535</t>
  </si>
  <si>
    <t xml:space="preserve">F-FIX-132	Držiak zachytávacej tyče na hrebeňové tašky_x000D_
</t>
  </si>
  <si>
    <t>-1361103362</t>
  </si>
  <si>
    <t>210220302</t>
  </si>
  <si>
    <t>Bleskozvodová svorka nad 2 skrutky (ST, SJ, SK, SZ, SR 01, 02)</t>
  </si>
  <si>
    <t>-455460505</t>
  </si>
  <si>
    <t>3540406133</t>
  </si>
  <si>
    <t xml:space="preserve">5002 N-VA Prepojovacia svorka pre dva kruhové vodiče_x000D_
</t>
  </si>
  <si>
    <t>1906474974</t>
  </si>
  <si>
    <t>3540406356</t>
  </si>
  <si>
    <t xml:space="preserve">262  Svorka žľabu_x000D_
</t>
  </si>
  <si>
    <t>-1782949079</t>
  </si>
  <si>
    <t>3540406120</t>
  </si>
  <si>
    <t xml:space="preserve">255 A-FL30 FT Krížová spojka_x000D_
</t>
  </si>
  <si>
    <t>1973735212</t>
  </si>
  <si>
    <t>3540406240</t>
  </si>
  <si>
    <t xml:space="preserve">RK-FIX Odkvapová svorka s pružinou	_x000D_
</t>
  </si>
  <si>
    <t>-893828779</t>
  </si>
  <si>
    <t>3540405955</t>
  </si>
  <si>
    <t xml:space="preserve">233 8 Rozpojovací dielec_x000D_
</t>
  </si>
  <si>
    <t>-70612812</t>
  </si>
  <si>
    <t>Vodivé spojenie rýchlospojka</t>
  </si>
  <si>
    <t>-1973120066</t>
  </si>
  <si>
    <t>3540405622</t>
  </si>
  <si>
    <t xml:space="preserve">249 8-10 ST-OT Rýchlospojka_x000D_
</t>
  </si>
  <si>
    <t>-1450774857</t>
  </si>
  <si>
    <t>3540405624</t>
  </si>
  <si>
    <t xml:space="preserve">MMS-plus 7.5X50  Protipožiarna skrutkovacia kotva	_x000D_
</t>
  </si>
  <si>
    <t>721483491</t>
  </si>
  <si>
    <t>3540405440</t>
  </si>
  <si>
    <t xml:space="preserve">249 B ST	Rýchlospojka Vario_x000D_
</t>
  </si>
  <si>
    <t>1436858653</t>
  </si>
  <si>
    <t>210220401</t>
  </si>
  <si>
    <t>Označenie zvodov štítkami smaltované, z umelej hmot</t>
  </si>
  <si>
    <t>-1902680873</t>
  </si>
  <si>
    <t>5489511000</t>
  </si>
  <si>
    <t xml:space="preserve">311 N-ALU 8-10  Číselný štítok_x000D_
</t>
  </si>
  <si>
    <t>Kus</t>
  </si>
  <si>
    <t>1158314822</t>
  </si>
  <si>
    <t>-436443212</t>
  </si>
  <si>
    <t>1211706780</t>
  </si>
  <si>
    <t>-974472460</t>
  </si>
  <si>
    <t>46-M</t>
  </si>
  <si>
    <t>Zemné práce pri extr.mont.prácach</t>
  </si>
  <si>
    <t>460200154</t>
  </si>
  <si>
    <t>Hĺbenie káblovej ryhy 35 cm širokej a 70 cm hlbokej, v zemine triedy 4</t>
  </si>
  <si>
    <t>-1533754696</t>
  </si>
  <si>
    <t>460560154</t>
  </si>
  <si>
    <t>Ručný zásyp nezap. káblovej ryhy bez zhutn. zeminy, 35 cm širokej, 70 cm hlbokej v zemine tr. 4</t>
  </si>
  <si>
    <t>1749168569</t>
  </si>
  <si>
    <t>460620014</t>
  </si>
  <si>
    <t>Proviz. úprava terénu v zemine tr. 4, aby nerovnosti terénu neboli väčšie ako 2 cm od vodor.hladiny</t>
  </si>
  <si>
    <t>1850398269</t>
  </si>
  <si>
    <t>69189379</t>
  </si>
  <si>
    <t>HZS000114</t>
  </si>
  <si>
    <t>Stavebno montážne práce náročné - prehliadky pracoviska a revízie (Tr 4) v rozsahu viac ako 8 hodín</t>
  </si>
  <si>
    <t>167104056</t>
  </si>
  <si>
    <t>br50</t>
  </si>
  <si>
    <t>hdpe63</t>
  </si>
  <si>
    <t>lôžko</t>
  </si>
  <si>
    <t>4,59</t>
  </si>
  <si>
    <t>obsyp</t>
  </si>
  <si>
    <t>6,12</t>
  </si>
  <si>
    <t>oc50</t>
  </si>
  <si>
    <t>plocha</t>
  </si>
  <si>
    <t>12,6</t>
  </si>
  <si>
    <t>podsyp</t>
  </si>
  <si>
    <t>5,67</t>
  </si>
  <si>
    <t>SO02 - SO02  VONKAJŠÍ ROZVOD NTL PLYNOVODU</t>
  </si>
  <si>
    <t>sign_vodič</t>
  </si>
  <si>
    <t>výkopR</t>
  </si>
  <si>
    <t>30,78</t>
  </si>
  <si>
    <t>vytlačená</t>
  </si>
  <si>
    <t>16,38</t>
  </si>
  <si>
    <t xml:space="preserve">    1-B - Zemné práce - búranie spevnených plôch</t>
  </si>
  <si>
    <t xml:space="preserve">    97-S - Presun vybúraných sutí</t>
  </si>
  <si>
    <t xml:space="preserve">    723 - Zdravotechnika - vnútorný plynovod</t>
  </si>
  <si>
    <t xml:space="preserve">    23-M - Montáže potrubia</t>
  </si>
  <si>
    <t>VRN03 - Geodetické práce</t>
  </si>
  <si>
    <t>-1981422371</t>
  </si>
  <si>
    <t>1-B</t>
  </si>
  <si>
    <t>Zemné práce - búranie spevnených plôch</t>
  </si>
  <si>
    <t>113107141</t>
  </si>
  <si>
    <t>Odstránenie krytu v ploche do 200 m2 asfaltového, hr. vrstvy do 50 mm,  -0,09800t</t>
  </si>
  <si>
    <t>-1020890006</t>
  </si>
  <si>
    <t>0,6*21 "mont.ryha v jestv.spevn.plocha; nedefinované zloženie</t>
  </si>
  <si>
    <t>Odstránenie krytu v ploche do 200 m2 z betónu prostého, hr. vrstvy do 150 mm,  -0,22500t</t>
  </si>
  <si>
    <t>-1774394231</t>
  </si>
  <si>
    <t>113307112</t>
  </si>
  <si>
    <t>Odstránenie podkladu v ploche do 200 m2 z kameniva ťaženého, hr.100- 200mm,  -0,24000t</t>
  </si>
  <si>
    <t>2007799983</t>
  </si>
  <si>
    <t>132201101</t>
  </si>
  <si>
    <t>Výkop ryhy do šírky 600 mm v horn.3 do 100 m3</t>
  </si>
  <si>
    <t>1152674692</t>
  </si>
  <si>
    <t>(0,6*1,15)*51 "výkop trasa areálový plynovod</t>
  </si>
  <si>
    <t>-(0,6*0,35)*21  "odpočet vrstvy vybúraných spevn.plôch</t>
  </si>
  <si>
    <t>búrané vrstvy: 50 mm asf., 150 mm betón, 150 mm kamenivo</t>
  </si>
  <si>
    <t>132201109</t>
  </si>
  <si>
    <t>Príplatok k cene za lepivosť pri hĺbení rýh šírky do 600 mm, s urovnaním dna v hornine 3</t>
  </si>
  <si>
    <t>2050374004</t>
  </si>
  <si>
    <t>výkopR*0,3</t>
  </si>
  <si>
    <t>162501102</t>
  </si>
  <si>
    <t>Vodorovné premiestnenie výkopku po spevnenej ceste z horniny tr.1-4, do 100 m3 na vzdialenosť do 3000 m</t>
  </si>
  <si>
    <t>-1112395527</t>
  </si>
  <si>
    <t>162501105</t>
  </si>
  <si>
    <t>Vodorovné premiestnenie výkopku po spevnenej ceste z horniny tr.1-4, do 100 m3, príplatok k cene za každých ďalšich a začatých 1000 m  /+2m/</t>
  </si>
  <si>
    <t>2113028704</t>
  </si>
  <si>
    <t>16,38*2 'Prepočítané koeficientom množstva</t>
  </si>
  <si>
    <t>171201201</t>
  </si>
  <si>
    <t>Uloženie sypaniny na skládky do 100 m3</t>
  </si>
  <si>
    <t>808247163</t>
  </si>
  <si>
    <t>171209000h</t>
  </si>
  <si>
    <t>Poplatok za skladovanie - prebytočná zemina</t>
  </si>
  <si>
    <t>-1570806144</t>
  </si>
  <si>
    <t>vytlačená*1,77</t>
  </si>
  <si>
    <t>174101001.</t>
  </si>
  <si>
    <t>Zásyp sypaninou so zhutnením jám, šachiet, rýh, zárezov alebo okolo objektov do 100 m3 /dodávka sypaniny v špecifikácii/</t>
  </si>
  <si>
    <t>945159384</t>
  </si>
  <si>
    <t>podsyp štrkodrvou v jestv.spevn.ploche:</t>
  </si>
  <si>
    <t>0,6*0,45*21</t>
  </si>
  <si>
    <t>celkový výkop 1,15 - 0,7 (odpočet lôžko, obsyp, spevn.plocha)</t>
  </si>
  <si>
    <t>583410004300</t>
  </si>
  <si>
    <t>Štrkodrva frakcia 0-32 mm, STN EN 13242 + A1</t>
  </si>
  <si>
    <t>-1607390356</t>
  </si>
  <si>
    <t>podsyp*1,67</t>
  </si>
  <si>
    <t>175101101.</t>
  </si>
  <si>
    <t>Obsyp potrubia sypaninou z vhodných hornín 1 až 4 bez prehodenia sypaniny, dodávka sypaniny v špecifikácii</t>
  </si>
  <si>
    <t>1157761719</t>
  </si>
  <si>
    <t>tesný odborný obsyp výkopkom, 200 mm nad rúry:</t>
  </si>
  <si>
    <t>0,6*0,2*51</t>
  </si>
  <si>
    <t>583310004000</t>
  </si>
  <si>
    <t>Kamenivo ťažené drobné drvené frakcia 0-4 mm, STN EN 13242 + A1</t>
  </si>
  <si>
    <t>480663494</t>
  </si>
  <si>
    <t>obsyp*1,67    "objem*hmotnosť</t>
  </si>
  <si>
    <t>174101001</t>
  </si>
  <si>
    <t>Zásyp sypaninou so zhutnením jám, šachiet, rýh, zárezov alebo okolo objektov do 100 m3</t>
  </si>
  <si>
    <t>943814641</t>
  </si>
  <si>
    <t>-lôžko</t>
  </si>
  <si>
    <t>-obsyp</t>
  </si>
  <si>
    <t>-podsyp</t>
  </si>
  <si>
    <t>451573111</t>
  </si>
  <si>
    <t>Lôžko pod potrubie, stoky a drobné objekty, v otvorenom výkope z piesku a štrkopiesku do 63 mm</t>
  </si>
  <si>
    <t>278377118</t>
  </si>
  <si>
    <t xml:space="preserve">0,6*0,15*51  "hr.150 </t>
  </si>
  <si>
    <t>566902132</t>
  </si>
  <si>
    <t>Vyspravenie podkladu po prekopoch inžinierskych sietí plochy do 15 m2 kamenivom hrubým drveným, po zhutnení hr. 150 mm</t>
  </si>
  <si>
    <t>331908302</t>
  </si>
  <si>
    <t>566902162</t>
  </si>
  <si>
    <t>Vyspravenie podkladu po prekopoch inžinierskych sietí plochy do 15 m2 podkladovým betónom PB I tr. C 20/25 hr. 150 mm</t>
  </si>
  <si>
    <t>-1339956612</t>
  </si>
  <si>
    <t>572953111</t>
  </si>
  <si>
    <t>Vyspravenie krytu vozovky po prekopoch inžinierskych sietí do 15 m2 asfaltovým betónom AC hr. od 30 do 50 mm</t>
  </si>
  <si>
    <t>343537097</t>
  </si>
  <si>
    <t>899721114</t>
  </si>
  <si>
    <t xml:space="preserve">Signalizačný vodič na potrubí - montáž ukončenie vývodu </t>
  </si>
  <si>
    <t>-736082090</t>
  </si>
  <si>
    <t>345510001800</t>
  </si>
  <si>
    <t>Autozásuvka, 7 pólová, 12 V, DIN/ISO 1724, nárazuvzdorný plast</t>
  </si>
  <si>
    <t>-53958883</t>
  </si>
  <si>
    <t>899721120</t>
  </si>
  <si>
    <t xml:space="preserve">Montáž signalizačného vodiča na plastovom potrubí </t>
  </si>
  <si>
    <t>753113401</t>
  </si>
  <si>
    <t>2+51+2   "plynovod</t>
  </si>
  <si>
    <t>844014</t>
  </si>
  <si>
    <t>Vodič CE 4mm2 s PE izoláciou a plným Cu jadrom 200m balenie, MIVA</t>
  </si>
  <si>
    <t>-1416494357</t>
  </si>
  <si>
    <t>sign_vodič*1,05 "vrátane stratného</t>
  </si>
  <si>
    <t>899721133</t>
  </si>
  <si>
    <t>Označenie plynovodného potrubia žltou výstražnou fóliou</t>
  </si>
  <si>
    <t>-2144241656</t>
  </si>
  <si>
    <t>51  "ležatá dlžka plynovodu</t>
  </si>
  <si>
    <t>919735111</t>
  </si>
  <si>
    <t>Rezanie existujúceho asfaltového krytu alebo podkladu hĺbky do 50 mm</t>
  </si>
  <si>
    <t>-1375528672</t>
  </si>
  <si>
    <t>2*21</t>
  </si>
  <si>
    <t>919735123</t>
  </si>
  <si>
    <t>Rezanie existujúceho betónového krytu alebo podkladu hĺbky nad 100 do 150 mm</t>
  </si>
  <si>
    <t>-362102928</t>
  </si>
  <si>
    <t>919731121</t>
  </si>
  <si>
    <t>Zarovnanie styčnej plochy pozdĺž vybúranej časti komunikácie asfaltovej hr. do 50 mm</t>
  </si>
  <si>
    <t>-12161982</t>
  </si>
  <si>
    <t>919731112</t>
  </si>
  <si>
    <t>Zarovnanie styčnej plochy pozdĺž vybúranej časti komunikácie z betónu prostého hr. do 150 mm</t>
  </si>
  <si>
    <t>-1940116184</t>
  </si>
  <si>
    <t>97-S</t>
  </si>
  <si>
    <t>Presun vybúraných sutí</t>
  </si>
  <si>
    <t>979087212</t>
  </si>
  <si>
    <t>Nakladanie na dopravné prostriedky pre vodorovnú dopravu sutiny</t>
  </si>
  <si>
    <t>726527558</t>
  </si>
  <si>
    <t>979082213</t>
  </si>
  <si>
    <t>Vodorovná doprava sutiny so zložením a hrubým urovnaním na vzdialenosť do 1 km</t>
  </si>
  <si>
    <t>1159058647</t>
  </si>
  <si>
    <t>979082219</t>
  </si>
  <si>
    <t>Príplatok k cene za každý ďalší aj začatý 1 km nad 1 km pre vodorovnú dopravu sutiny /+ 4 km/</t>
  </si>
  <si>
    <t>-856490228</t>
  </si>
  <si>
    <t>7,094*4 'Prepočítané koeficientom množstva</t>
  </si>
  <si>
    <t>Poplatok za skladovanie - betón, tehly, dlaždice (17 01) ostatné</t>
  </si>
  <si>
    <t>-1245551456</t>
  </si>
  <si>
    <t>1724380301</t>
  </si>
  <si>
    <t>Zdravotechnika - vnútorný plynovod</t>
  </si>
  <si>
    <t>7231909010</t>
  </si>
  <si>
    <t>Uzatvorenie alebo otvorenie plynovodu pri opravách</t>
  </si>
  <si>
    <t>1055575250</t>
  </si>
  <si>
    <t>723190902</t>
  </si>
  <si>
    <t>Príprava na odstránenie a odstránenie plynu z potrubia dusíkom</t>
  </si>
  <si>
    <t>823162759</t>
  </si>
  <si>
    <t>723190920</t>
  </si>
  <si>
    <t>Oprava plynovodného potrubia navarenie odbočky na potrubie do DN 80</t>
  </si>
  <si>
    <t>-70864222</t>
  </si>
  <si>
    <t>316170007500</t>
  </si>
  <si>
    <t>T-kus varný DN 80 typ R 3, d 88,9 mm, hr. steny 3,2 mm, z čiernej uhlíkovej ocele</t>
  </si>
  <si>
    <t>-1985681590</t>
  </si>
  <si>
    <t>316170012100</t>
  </si>
  <si>
    <t>Redukcia varná DN 80/50, d 88,9/57,0 mm, hr. steny 3,2/2,9 mm, z čiernej uhlíkovej ocele</t>
  </si>
  <si>
    <t>-999639127</t>
  </si>
  <si>
    <t>2106415206</t>
  </si>
  <si>
    <t>4 "úsek od bodu A po B;  oceľ po fasáde, od bodu napojenia na jestv.oceľ DN 80</t>
  </si>
  <si>
    <t>-289162379</t>
  </si>
  <si>
    <t>1091061131</t>
  </si>
  <si>
    <t>1313529981</t>
  </si>
  <si>
    <t>4 "oceľový rozvod plynu do DN50</t>
  </si>
  <si>
    <t>23-M</t>
  </si>
  <si>
    <t>Montáže potrubia</t>
  </si>
  <si>
    <t>230120043</t>
  </si>
  <si>
    <t>Čistenie potrubia prefúkavaním alebo preplachovaním DN 50</t>
  </si>
  <si>
    <t>-1998513391</t>
  </si>
  <si>
    <t>oc50  "hladké oceľové rúry</t>
  </si>
  <si>
    <t>br50   "rúry s antikoróznou bralenovou úpravou</t>
  </si>
  <si>
    <t xml:space="preserve">hdpe63  "rúry polyetylénové </t>
  </si>
  <si>
    <t>230202005</t>
  </si>
  <si>
    <t>Montáž plynovodu z polyetylénových rúr zváraných elektrotvarovkami PE D 63 mm</t>
  </si>
  <si>
    <t>-1538289250</t>
  </si>
  <si>
    <t>areálový plynovod vonk.priemer 63 mm</t>
  </si>
  <si>
    <t>51   "úsek B-C, trasa podľa situácie a pozdĺžneho rezu</t>
  </si>
  <si>
    <t>286130057800</t>
  </si>
  <si>
    <t>Rúra HDPE PE100 D 63x5,8 mm, dĺ. 100 m (SDR11) pre tlakový rozvod plynu, PIPELIFE</t>
  </si>
  <si>
    <t>-382038378</t>
  </si>
  <si>
    <t>hdpe63*1,015 "dlžka+stratné</t>
  </si>
  <si>
    <t>230202036</t>
  </si>
  <si>
    <t>Uloženie potrubia  plynovodu z rúr tlakových polyetylénových PE, rúry navíjané v kotúčoch D 63 mm</t>
  </si>
  <si>
    <t>-2085790838</t>
  </si>
  <si>
    <t>230203185</t>
  </si>
  <si>
    <t>Montáž kolena W90 st.,elektrotvarovkového PE 100 SDR 11 D 63</t>
  </si>
  <si>
    <t>1013373476</t>
  </si>
  <si>
    <t>286530187200</t>
  </si>
  <si>
    <t>Koleno 90° elektrotvarovkové W 90° PE 100 SDR 11 D 63 mm, FRIALEN</t>
  </si>
  <si>
    <t>-1187864327</t>
  </si>
  <si>
    <t>230203565</t>
  </si>
  <si>
    <t>Montáž USTR prechodka PE/oceľ PE100 SDR11 D63/DN50mm</t>
  </si>
  <si>
    <t>668986164</t>
  </si>
  <si>
    <t>286220031300</t>
  </si>
  <si>
    <t>Prechodka USTR PE/oceľ PE 100 SDR 11 D/DN 63/50, FRIALEN</t>
  </si>
  <si>
    <t>-419231001</t>
  </si>
  <si>
    <t>230022045</t>
  </si>
  <si>
    <t>Montáž rúrových dielov privarovacích, tr. 11-13 do 3 kg D x t 60.3 x 2.9</t>
  </si>
  <si>
    <t>106406865</t>
  </si>
  <si>
    <t>1+1 "zvarovaný spoj s prechodkou oceľ/PE v bode B a C</t>
  </si>
  <si>
    <t>230200006</t>
  </si>
  <si>
    <t>Montáž plynovodných prípojok zváraním DN 2" (50)</t>
  </si>
  <si>
    <t>-1835834011</t>
  </si>
  <si>
    <t>2+2   "klesačka v bode B a stúpačka nad terén v bode C</t>
  </si>
  <si>
    <t>144110000500</t>
  </si>
  <si>
    <t>Rúra bralenová izolovaná bezšvová 2"</t>
  </si>
  <si>
    <t>81844870</t>
  </si>
  <si>
    <t>316170000700</t>
  </si>
  <si>
    <t>Koleno varné 90° d 60,3 mm z čiernej uhlíkovej ocele, varný sortiment</t>
  </si>
  <si>
    <t>-639122115</t>
  </si>
  <si>
    <t>230210014</t>
  </si>
  <si>
    <t>Ručné opláštenie ovinutím pásky za studena - 4 vrstvy</t>
  </si>
  <si>
    <t>412703912</t>
  </si>
  <si>
    <t>0,5   "doizolovanie zvarovaných spojov v bode B a C</t>
  </si>
  <si>
    <t>247710009400</t>
  </si>
  <si>
    <t>Páska izolačná spodná 3 vrstvá DENSOLEN AS 39 P š. 50 mm, dĺ. 15 m, s PE fóliou a obojstranným butylkaučukovým poťahom, FRIALEN</t>
  </si>
  <si>
    <t>-29100014</t>
  </si>
  <si>
    <t>247710009500</t>
  </si>
  <si>
    <t>Páska izolačná vrchná 2 vrstvá DENSOLEN R 30 HT š. 50 mm, dĺ. 30 m, s PE fóliou a butylkaučukovým poťahom na jednej strane, FRIALEN</t>
  </si>
  <si>
    <t>-1335758384</t>
  </si>
  <si>
    <t>230270271</t>
  </si>
  <si>
    <t>Kontrola hrúbky izolácie nedeštruktívnou metódou</t>
  </si>
  <si>
    <t>861860775</t>
  </si>
  <si>
    <t>230170002</t>
  </si>
  <si>
    <t>Príprava pre skúšku tesnosti DN 50 - 80</t>
  </si>
  <si>
    <t>úsek</t>
  </si>
  <si>
    <t>-1918070801</t>
  </si>
  <si>
    <t>230170012</t>
  </si>
  <si>
    <t>Skúška tesnosti potrubia podľa STN 13 0020 DN 50 - 80</t>
  </si>
  <si>
    <t>-1180006028</t>
  </si>
  <si>
    <t>oc50+br50+hdpe63  "potrubia zodpovedajúce profilu DN 50 mm</t>
  </si>
  <si>
    <t>230230121</t>
  </si>
  <si>
    <t>Príprava na tlakovú skúšku vzduchom do 0,6 MPa</t>
  </si>
  <si>
    <t>276876481</t>
  </si>
  <si>
    <t>230230292</t>
  </si>
  <si>
    <t>Napustenie potrubia  OPZ</t>
  </si>
  <si>
    <t>-1463185620</t>
  </si>
  <si>
    <t>10  "jestv. plynový rozvod v kotolni budovy ZŠ</t>
  </si>
  <si>
    <t>4+2+51+2  "nová trasa NTL plynovodu pre kotolňu MŠ</t>
  </si>
  <si>
    <t>HZS-001</t>
  </si>
  <si>
    <t>Osvedčenie signalizačného vodiča</t>
  </si>
  <si>
    <t>1769234708</t>
  </si>
  <si>
    <t>HZS-003</t>
  </si>
  <si>
    <t xml:space="preserve">Úradná tlaková skúška - účasť realizačnej firmy </t>
  </si>
  <si>
    <t>65355857</t>
  </si>
  <si>
    <t>HZS-004</t>
  </si>
  <si>
    <t xml:space="preserve">Úradná tlaková skúška - účasť OPO </t>
  </si>
  <si>
    <t>-101007101</t>
  </si>
  <si>
    <t>HZS-012</t>
  </si>
  <si>
    <t>Odborná skúška a odborná prehliadka - OPZ</t>
  </si>
  <si>
    <t>178226481</t>
  </si>
  <si>
    <t>HZS-018</t>
  </si>
  <si>
    <t>Osvedčenie konštrukčnej dokumentácie TI SR; vrátane vydania osvedčenia</t>
  </si>
  <si>
    <t>1539485040</t>
  </si>
  <si>
    <t>HZS-019</t>
  </si>
  <si>
    <t>Technicko - právna dokumentácia, doklady, protokoly</t>
  </si>
  <si>
    <t>-1560478215</t>
  </si>
  <si>
    <t>HZS-067</t>
  </si>
  <si>
    <t>Inžinierska činnosť spojená s realizáciou stavby /stavebný dozor</t>
  </si>
  <si>
    <t>625289347</t>
  </si>
  <si>
    <t>HZS-068</t>
  </si>
  <si>
    <t>Vytýčenie jestvujúcich križujúcich sietí na stavenisku</t>
  </si>
  <si>
    <t>579128073</t>
  </si>
  <si>
    <t>HZS-079</t>
  </si>
  <si>
    <t>Práca montéra pri zapojení zariadenia do siete - prípravné montážne práce</t>
  </si>
  <si>
    <t>-133445049</t>
  </si>
  <si>
    <t>16 "príprava v miestnosti jestv. reg.stanice plynu na montážne práce, odplynenie</t>
  </si>
  <si>
    <t>HZS-080</t>
  </si>
  <si>
    <t>Práca montéra pri koordinácii profesií - úprava uzemnenia a pospojovania</t>
  </si>
  <si>
    <t>1495838323</t>
  </si>
  <si>
    <t>8  "v jestv. reg.stanici a v novej kotolni; pozor bez prác elektro!</t>
  </si>
  <si>
    <t>VRN03</t>
  </si>
  <si>
    <t>Geodetické práce</t>
  </si>
  <si>
    <t>000300031.</t>
  </si>
  <si>
    <t>Geodetické práce - vykonávané po výstavbe zameranie skutočného vyhotovenia stavby</t>
  </si>
  <si>
    <t>406232086</t>
  </si>
  <si>
    <t>SO03 - SO03   PRÍPOJKA  NN</t>
  </si>
  <si>
    <t>-800456675</t>
  </si>
  <si>
    <t>210100006</t>
  </si>
  <si>
    <t>Ukončenie vodičov v rozvádzač. vrátane zapojenia a vodičovej koncovky do 50 mm2</t>
  </si>
  <si>
    <t>-1577978180</t>
  </si>
  <si>
    <t>3452109800</t>
  </si>
  <si>
    <t>G-Káblové oko CU  50x10 KU</t>
  </si>
  <si>
    <t>811948247</t>
  </si>
  <si>
    <t>210100253</t>
  </si>
  <si>
    <t>Ukončenie celoplastových káblov zmrašť. záklopkou alebo páskou do 4 x 50 mm2</t>
  </si>
  <si>
    <t>-1102403112</t>
  </si>
  <si>
    <t>2830132500</t>
  </si>
  <si>
    <t>Bužírka zmrštovacia cierna 9,5-4,8 mm  typ:  ZS095</t>
  </si>
  <si>
    <t>-1704395825</t>
  </si>
  <si>
    <t>2830133000</t>
  </si>
  <si>
    <t>Bužírka zmrštovacia hnedá 9,5-4,8 mm  typ:  ZS095B</t>
  </si>
  <si>
    <t>765006848</t>
  </si>
  <si>
    <t>2830136500</t>
  </si>
  <si>
    <t>Bužírka zmrštovacia zeleno žltá 9,5-4,8 mm  typ:  ZS095ZS</t>
  </si>
  <si>
    <t>1705048721</t>
  </si>
  <si>
    <t>2830166000</t>
  </si>
  <si>
    <t>Zmrštovacia káblová koncovka 4 x   35 4 x 50 mm2  typ:  VE4021</t>
  </si>
  <si>
    <t>462332605</t>
  </si>
  <si>
    <t>210120102</t>
  </si>
  <si>
    <t>Poistkový náboj vrátane montáže nožový náboj do 500 V</t>
  </si>
  <si>
    <t>-1473191744</t>
  </si>
  <si>
    <t>3581532700</t>
  </si>
  <si>
    <t>Poistková patróna PHN 1  160A gF1</t>
  </si>
  <si>
    <t>1827423504</t>
  </si>
  <si>
    <t>210191543</t>
  </si>
  <si>
    <t>Montáž piliera bez základu, kábl.skrine a zapojenia vodičov. RE</t>
  </si>
  <si>
    <t>1901433481</t>
  </si>
  <si>
    <t>3570317660</t>
  </si>
  <si>
    <t xml:space="preserve">F403 - pilier so zemnou rohožou s 3. modulami káblového priestoru -  typ: RE 1.0-F403 (W)63 A P0 (25 mm2/25 mm2) - TN-C-S			_x000D_
</t>
  </si>
  <si>
    <t>1535444325</t>
  </si>
  <si>
    <t>210810111</t>
  </si>
  <si>
    <t>Silový kábel medený 750 - 1000 V /mm2/ pevne uložený CYKY-CYKYm 1 kV 4x50</t>
  </si>
  <si>
    <t>-1090762548</t>
  </si>
  <si>
    <t>3410106000</t>
  </si>
  <si>
    <t>Kábel silový s medeným jadrom CYKY-4 Jx50</t>
  </si>
  <si>
    <t>-816721089</t>
  </si>
  <si>
    <t>5*1,05 'Prepočítané koeficientom množstva</t>
  </si>
  <si>
    <t>-283019490</t>
  </si>
  <si>
    <t>-1376925612</t>
  </si>
  <si>
    <t>875829826</t>
  </si>
  <si>
    <t>vykop</t>
  </si>
  <si>
    <t>výkop</t>
  </si>
  <si>
    <t>3,629</t>
  </si>
  <si>
    <t>SO04 - SO04  ODVEDENIE DAŽDOVEJ KANALIZACIE  zo strechy  D5,D6 + Vsakovacie bloky   7ks</t>
  </si>
  <si>
    <t>PSV - PSV</t>
  </si>
  <si>
    <t xml:space="preserve">    721 - Zdravotechnika - vnútorná kanalizácia</t>
  </si>
  <si>
    <t>1136237207</t>
  </si>
  <si>
    <t>132101101</t>
  </si>
  <si>
    <t>Výkop ryhy do šírky 600 mm v horn.1a2 do 100 m3 (pre kanalizačné potrubie)</t>
  </si>
  <si>
    <t>-2056690209</t>
  </si>
  <si>
    <t>0,8*2,5*12</t>
  </si>
  <si>
    <t>Súčet  v.č.01ZTI</t>
  </si>
  <si>
    <t>133201201</t>
  </si>
  <si>
    <t>Výkop šachty nezapaženej, hornina 3 do 100 m3</t>
  </si>
  <si>
    <t>102399239</t>
  </si>
  <si>
    <t>(1,2*1,8*1,2)*1,4  " rozš. výkop</t>
  </si>
  <si>
    <t>133201209</t>
  </si>
  <si>
    <t>Príplatok k cenám za lepivosť horniny tr.3</t>
  </si>
  <si>
    <t>2124526643</t>
  </si>
  <si>
    <t>-248066829</t>
  </si>
  <si>
    <t>-1325094345</t>
  </si>
  <si>
    <t>-412738822</t>
  </si>
  <si>
    <t>1966932273</t>
  </si>
  <si>
    <t>vykop*2</t>
  </si>
  <si>
    <t>-274567672</t>
  </si>
  <si>
    <t>vykop*1,15*1,4  " nykaprenie 15%, zemina vaha cca1,4t na 1m3</t>
  </si>
  <si>
    <t>175101102</t>
  </si>
  <si>
    <t>Obsyp potrubia sypaninou z vhodných hornín 1 až 4 s prehodením sypaniny</t>
  </si>
  <si>
    <t>-919476471</t>
  </si>
  <si>
    <t>Úprava pláne v násypoch v hornine 1-4 so zhutnením</t>
  </si>
  <si>
    <t>899482392</t>
  </si>
  <si>
    <t>1,2*1,8</t>
  </si>
  <si>
    <t>1*12</t>
  </si>
  <si>
    <t>181301102</t>
  </si>
  <si>
    <t>Rozprestretie ornice v rovine, plocha do 500 m2, hr.do 150 mm</t>
  </si>
  <si>
    <t>1091126256</t>
  </si>
  <si>
    <t>2*2</t>
  </si>
  <si>
    <t>180402111</t>
  </si>
  <si>
    <t>Založenie trávnika parkového výsevom v rovine do 1:5</t>
  </si>
  <si>
    <t>1579281088</t>
  </si>
  <si>
    <t>005720001400</t>
  </si>
  <si>
    <t>Osivá tráv - semená parkovej zmesi</t>
  </si>
  <si>
    <t>1920350942</t>
  </si>
  <si>
    <t>20*0,0309 'Prepočítané koeficientom množstva</t>
  </si>
  <si>
    <t>211561111</t>
  </si>
  <si>
    <t>Výplň odvodňovacieho rebra alebo trativodu do rýh kamenivom hrubým drveným frakcie 4-16 mm</t>
  </si>
  <si>
    <t>-1283067409</t>
  </si>
  <si>
    <t xml:space="preserve">" obsyp okolo vsak.blokov </t>
  </si>
  <si>
    <t>0,3*(1,2+1,2+1,08+1,8)</t>
  </si>
  <si>
    <t>" nad  vsak. blokom</t>
  </si>
  <si>
    <t>0,2*1,2*1,8</t>
  </si>
  <si>
    <t>212572111</t>
  </si>
  <si>
    <t>Lôžko pre trativod zo štrkopiesku triedeného</t>
  </si>
  <si>
    <t>1294146602</t>
  </si>
  <si>
    <t xml:space="preserve">1,2*1,8*0,2  "lôžko pod  vsak. bloky </t>
  </si>
  <si>
    <t>451541111</t>
  </si>
  <si>
    <t>Lôžko pod potrubie, stoky a drobné objekty, v otvorenom výkope zo štrkodrvy 0-63 mm (pre kanalizačné potrubie)</t>
  </si>
  <si>
    <t>-615348355</t>
  </si>
  <si>
    <t>0,8*0,15*12</t>
  </si>
  <si>
    <t>871326004</t>
  </si>
  <si>
    <t>Montáž kanalizačného PVC-U potrubia hladkého viacvrstvového DN 140</t>
  </si>
  <si>
    <t>-2001780758</t>
  </si>
  <si>
    <t>2+10</t>
  </si>
  <si>
    <t>Súčet v.č.01  ZTI</t>
  </si>
  <si>
    <t>286110006900</t>
  </si>
  <si>
    <t>Rúra kanalizačná PVC-U gravitačná, hladká SN4 - KG, ML - viacvrstvová, DN 140, dĺ. 5 m</t>
  </si>
  <si>
    <t>682588476</t>
  </si>
  <si>
    <t>877326028</t>
  </si>
  <si>
    <t>Montáž kanalizačnej PVC-U odbočky DN 140/DN 140</t>
  </si>
  <si>
    <t>-469374737</t>
  </si>
  <si>
    <t>286510013400</t>
  </si>
  <si>
    <t>Odbočka 45° PVC-U, DN 140/140/140 hladká pre gravitačnú kanalizáciu KG potrubia</t>
  </si>
  <si>
    <t>1103319155</t>
  </si>
  <si>
    <t>Montáž vsakovacieho bloku inšpekčného 1200x600x630 mm vrátane geotextílie</t>
  </si>
  <si>
    <t>1758728963</t>
  </si>
  <si>
    <t>" odvodnenie daždovej vody zo strechy zvod D5, D6</t>
  </si>
  <si>
    <t xml:space="preserve">Súčet  v.č.01 ZTI   vsakovacie bloky  </t>
  </si>
  <si>
    <t>-1383197991</t>
  </si>
  <si>
    <t xml:space="preserve">" CP EKODREN </t>
  </si>
  <si>
    <t xml:space="preserve">Súčet  </t>
  </si>
  <si>
    <t>998276101</t>
  </si>
  <si>
    <t>Presun hmôt pre rúrové vedenie hĺbené z rúr z plast., hmôt alebo sklolamin. v otvorenom výkope</t>
  </si>
  <si>
    <t>-1790808761</t>
  </si>
  <si>
    <t>Zdravotechnika - vnútorná kanalizácia</t>
  </si>
  <si>
    <t>721242117</t>
  </si>
  <si>
    <t>Lapač strešných splavenín liatinový - zo šedej liatiny DN 150</t>
  </si>
  <si>
    <t>-508888845</t>
  </si>
  <si>
    <t>1  " D5</t>
  </si>
  <si>
    <t>1  " D6</t>
  </si>
  <si>
    <t>721290112</t>
  </si>
  <si>
    <t>Ostatné - skúška tesnosti kanalizácie v objektoch vodou DN 150</t>
  </si>
  <si>
    <t>-451325934</t>
  </si>
  <si>
    <t>998721101</t>
  </si>
  <si>
    <t>Presun hmôt pre vnútornú kanalizáciu v objektoch výšky do 6 m</t>
  </si>
  <si>
    <t>-1898478708</t>
  </si>
  <si>
    <t>ZOZNAM FIGÚR</t>
  </si>
  <si>
    <t>Výmera</t>
  </si>
  <si>
    <t xml:space="preserve"> SO01/ SO01.1</t>
  </si>
  <si>
    <t xml:space="preserve">demontaž jestv.strechy </t>
  </si>
  <si>
    <t>Použitie figúry:</t>
  </si>
  <si>
    <t xml:space="preserve"> SO01/ SO01.2</t>
  </si>
  <si>
    <t xml:space="preserve"> SO01/ SO01.3</t>
  </si>
  <si>
    <t>d16</t>
  </si>
  <si>
    <t>d20</t>
  </si>
  <si>
    <t>d25</t>
  </si>
  <si>
    <t>d32</t>
  </si>
  <si>
    <t>d40</t>
  </si>
  <si>
    <t>d50</t>
  </si>
  <si>
    <t>ocDN20</t>
  </si>
  <si>
    <t>ocDN25</t>
  </si>
  <si>
    <t>ocDN32</t>
  </si>
  <si>
    <t>ocDN40</t>
  </si>
  <si>
    <t>ocDN50</t>
  </si>
  <si>
    <t>odp100</t>
  </si>
  <si>
    <t>prip100</t>
  </si>
  <si>
    <t>prip32</t>
  </si>
  <si>
    <t>prip40</t>
  </si>
  <si>
    <t>prip50</t>
  </si>
  <si>
    <t>prip70</t>
  </si>
  <si>
    <t>voda_oceľ</t>
  </si>
  <si>
    <t>voda_oceľ_1</t>
  </si>
  <si>
    <t>voda_plast</t>
  </si>
  <si>
    <t xml:space="preserve"> SO02</t>
  </si>
  <si>
    <t xml:space="preserve"> SO04</t>
  </si>
  <si>
    <t>Súťažné podklady - Zadanie stavby s VV</t>
  </si>
  <si>
    <t>Plastové okno š.1250xv.1135mm izolačné 3sklo,  6 komorový profil1kr.O+OS    PC</t>
  </si>
  <si>
    <t>RP pre zníženie energetickej náročnosti budovy ZŠ a MŠ ČADCA -Podzávoz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</si>
</sst>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family val="2"/>
      <scheme val="minor"/>
    </font>
    <font>
      <i/>
      <sz val="9"/>
      <color rgb="FFFF0000"/>
      <name val="Arial CE"/>
      <family val="2"/>
      <charset val="238"/>
    </font>
    <font>
      <sz val="10"/>
      <color theme="1"/>
      <name val="Arial CE"/>
      <family val="2"/>
    </font>
    <font>
      <sz val="8"/>
      <color theme="1"/>
      <name val="Arial CE"/>
      <family val="2"/>
    </font>
    <font>
      <sz val="10"/>
      <color theme="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45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86" workbookViewId="0">
      <selection activeCell="K7" sqref="K7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34" t="s">
        <v>5</v>
      </c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74" t="s">
        <v>3493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21"/>
      <c r="BE5" s="253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56" t="s">
        <v>3495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R6" s="21"/>
      <c r="BE6" s="254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54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/>
      <c r="AR8" s="21"/>
      <c r="BE8" s="254"/>
      <c r="BS8" s="18" t="s">
        <v>6</v>
      </c>
    </row>
    <row r="9" spans="1:74" s="1" customFormat="1" ht="14.5" customHeight="1">
      <c r="B9" s="21"/>
      <c r="AR9" s="21"/>
      <c r="BE9" s="254"/>
      <c r="BS9" s="18" t="s">
        <v>6</v>
      </c>
    </row>
    <row r="10" spans="1:74" s="1" customFormat="1" ht="12" customHeight="1">
      <c r="B10" s="21"/>
      <c r="D10" s="28" t="s">
        <v>21</v>
      </c>
      <c r="AK10" s="28" t="s">
        <v>22</v>
      </c>
      <c r="AN10" s="26" t="s">
        <v>1</v>
      </c>
      <c r="AR10" s="21"/>
      <c r="BE10" s="254"/>
      <c r="BS10" s="18" t="s">
        <v>6</v>
      </c>
    </row>
    <row r="11" spans="1:74" s="1" customFormat="1" ht="18.5" customHeight="1">
      <c r="B11" s="21"/>
      <c r="E11" s="26" t="s">
        <v>23</v>
      </c>
      <c r="AK11" s="28" t="s">
        <v>24</v>
      </c>
      <c r="AN11" s="26" t="s">
        <v>1</v>
      </c>
      <c r="AR11" s="21"/>
      <c r="BE11" s="254"/>
      <c r="BS11" s="18" t="s">
        <v>6</v>
      </c>
    </row>
    <row r="12" spans="1:74" s="1" customFormat="1" ht="7" customHeight="1">
      <c r="B12" s="21"/>
      <c r="AR12" s="21"/>
      <c r="BE12" s="254"/>
      <c r="BS12" s="18" t="s">
        <v>6</v>
      </c>
    </row>
    <row r="13" spans="1:74" s="1" customFormat="1" ht="12" customHeight="1">
      <c r="B13" s="21"/>
      <c r="D13" s="28" t="s">
        <v>25</v>
      </c>
      <c r="AK13" s="28" t="s">
        <v>22</v>
      </c>
      <c r="AN13" s="30" t="s">
        <v>26</v>
      </c>
      <c r="AR13" s="21"/>
      <c r="BE13" s="254"/>
      <c r="BS13" s="18" t="s">
        <v>6</v>
      </c>
    </row>
    <row r="14" spans="1:74" ht="13">
      <c r="B14" s="21"/>
      <c r="E14" s="257" t="s">
        <v>26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8" t="s">
        <v>24</v>
      </c>
      <c r="AN14" s="30" t="s">
        <v>26</v>
      </c>
      <c r="AR14" s="21"/>
      <c r="BE14" s="254"/>
      <c r="BS14" s="18" t="s">
        <v>6</v>
      </c>
    </row>
    <row r="15" spans="1:74" s="1" customFormat="1" ht="7" customHeight="1">
      <c r="B15" s="21"/>
      <c r="AR15" s="21"/>
      <c r="BE15" s="254"/>
      <c r="BS15" s="18" t="s">
        <v>3</v>
      </c>
    </row>
    <row r="16" spans="1:74" s="1" customFormat="1" ht="12" customHeight="1">
      <c r="B16" s="21"/>
      <c r="D16" s="28" t="s">
        <v>27</v>
      </c>
      <c r="AK16" s="28" t="s">
        <v>22</v>
      </c>
      <c r="AN16" s="26" t="s">
        <v>1</v>
      </c>
      <c r="AR16" s="21"/>
      <c r="BE16" s="254"/>
      <c r="BS16" s="18" t="s">
        <v>3</v>
      </c>
    </row>
    <row r="17" spans="1:71" s="1" customFormat="1" ht="18.5" customHeight="1">
      <c r="B17" s="21"/>
      <c r="E17" s="26" t="s">
        <v>28</v>
      </c>
      <c r="AK17" s="28" t="s">
        <v>24</v>
      </c>
      <c r="AN17" s="26" t="s">
        <v>1</v>
      </c>
      <c r="AR17" s="21"/>
      <c r="BE17" s="254"/>
      <c r="BS17" s="18" t="s">
        <v>29</v>
      </c>
    </row>
    <row r="18" spans="1:71" s="1" customFormat="1" ht="7" customHeight="1">
      <c r="B18" s="21"/>
      <c r="AR18" s="21"/>
      <c r="BE18" s="254"/>
      <c r="BS18" s="18" t="s">
        <v>6</v>
      </c>
    </row>
    <row r="19" spans="1:71" s="1" customFormat="1" ht="12" customHeight="1">
      <c r="B19" s="21"/>
      <c r="D19" s="28" t="s">
        <v>30</v>
      </c>
      <c r="AK19" s="28" t="s">
        <v>22</v>
      </c>
      <c r="AN19" s="26" t="s">
        <v>1</v>
      </c>
      <c r="AR19" s="21"/>
      <c r="BE19" s="254"/>
      <c r="BS19" s="18" t="s">
        <v>6</v>
      </c>
    </row>
    <row r="20" spans="1:71" s="1" customFormat="1" ht="18.5" customHeight="1">
      <c r="B20" s="21"/>
      <c r="E20" s="26" t="s">
        <v>31</v>
      </c>
      <c r="AK20" s="28" t="s">
        <v>24</v>
      </c>
      <c r="AN20" s="26" t="s">
        <v>1</v>
      </c>
      <c r="AR20" s="21"/>
      <c r="BE20" s="254"/>
      <c r="BS20" s="18" t="s">
        <v>29</v>
      </c>
    </row>
    <row r="21" spans="1:71" s="1" customFormat="1" ht="7" customHeight="1">
      <c r="B21" s="21"/>
      <c r="AR21" s="21"/>
      <c r="BE21" s="254"/>
    </row>
    <row r="22" spans="1:71" s="1" customFormat="1" ht="12" customHeight="1">
      <c r="B22" s="21"/>
      <c r="D22" s="28" t="s">
        <v>32</v>
      </c>
      <c r="AR22" s="21"/>
      <c r="BE22" s="254"/>
    </row>
    <row r="23" spans="1:71" s="1" customFormat="1" ht="35.25" customHeight="1">
      <c r="B23" s="21"/>
      <c r="E23" s="276" t="s">
        <v>33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1"/>
      <c r="BE23" s="254"/>
    </row>
    <row r="24" spans="1:71" s="1" customFormat="1" ht="7" customHeight="1">
      <c r="B24" s="21"/>
      <c r="AR24" s="21"/>
      <c r="BE24" s="254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4"/>
    </row>
    <row r="26" spans="1:71" s="2" customFormat="1" ht="26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9">
        <f>ROUND(AG94,2)</f>
        <v>0</v>
      </c>
      <c r="AL26" s="260"/>
      <c r="AM26" s="260"/>
      <c r="AN26" s="260"/>
      <c r="AO26" s="260"/>
      <c r="AP26" s="33"/>
      <c r="AQ26" s="33"/>
      <c r="AR26" s="34"/>
      <c r="BE26" s="254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4"/>
    </row>
    <row r="28" spans="1:71" s="2" customFormat="1" ht="13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1" t="s">
        <v>35</v>
      </c>
      <c r="M28" s="261"/>
      <c r="N28" s="261"/>
      <c r="O28" s="261"/>
      <c r="P28" s="261"/>
      <c r="Q28" s="33"/>
      <c r="R28" s="33"/>
      <c r="S28" s="33"/>
      <c r="T28" s="33"/>
      <c r="U28" s="33"/>
      <c r="V28" s="33"/>
      <c r="W28" s="261" t="s">
        <v>36</v>
      </c>
      <c r="X28" s="261"/>
      <c r="Y28" s="261"/>
      <c r="Z28" s="261"/>
      <c r="AA28" s="261"/>
      <c r="AB28" s="261"/>
      <c r="AC28" s="261"/>
      <c r="AD28" s="261"/>
      <c r="AE28" s="261"/>
      <c r="AF28" s="33"/>
      <c r="AG28" s="33"/>
      <c r="AH28" s="33"/>
      <c r="AI28" s="33"/>
      <c r="AJ28" s="33"/>
      <c r="AK28" s="261" t="s">
        <v>37</v>
      </c>
      <c r="AL28" s="261"/>
      <c r="AM28" s="261"/>
      <c r="AN28" s="261"/>
      <c r="AO28" s="261"/>
      <c r="AP28" s="33"/>
      <c r="AQ28" s="33"/>
      <c r="AR28" s="34"/>
      <c r="BE28" s="254"/>
    </row>
    <row r="29" spans="1:71" s="3" customFormat="1" ht="14.5" customHeight="1">
      <c r="B29" s="38"/>
      <c r="D29" s="28" t="s">
        <v>38</v>
      </c>
      <c r="F29" s="28" t="s">
        <v>39</v>
      </c>
      <c r="L29" s="246">
        <v>0.2</v>
      </c>
      <c r="M29" s="247"/>
      <c r="N29" s="247"/>
      <c r="O29" s="247"/>
      <c r="P29" s="247"/>
      <c r="W29" s="248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K29" s="248">
        <f>ROUND(AV94, 2)</f>
        <v>0</v>
      </c>
      <c r="AL29" s="247"/>
      <c r="AM29" s="247"/>
      <c r="AN29" s="247"/>
      <c r="AO29" s="247"/>
      <c r="AR29" s="38"/>
      <c r="BE29" s="255"/>
    </row>
    <row r="30" spans="1:71" s="3" customFormat="1" ht="14.5" customHeight="1">
      <c r="B30" s="38"/>
      <c r="F30" s="28" t="s">
        <v>40</v>
      </c>
      <c r="L30" s="246">
        <v>0.2</v>
      </c>
      <c r="M30" s="247"/>
      <c r="N30" s="247"/>
      <c r="O30" s="247"/>
      <c r="P30" s="247"/>
      <c r="W30" s="248">
        <f>ROUND(BA94, 2)</f>
        <v>0</v>
      </c>
      <c r="X30" s="247"/>
      <c r="Y30" s="247"/>
      <c r="Z30" s="247"/>
      <c r="AA30" s="247"/>
      <c r="AB30" s="247"/>
      <c r="AC30" s="247"/>
      <c r="AD30" s="247"/>
      <c r="AE30" s="247"/>
      <c r="AK30" s="248">
        <f>ROUND(AW94, 2)</f>
        <v>0</v>
      </c>
      <c r="AL30" s="247"/>
      <c r="AM30" s="247"/>
      <c r="AN30" s="247"/>
      <c r="AO30" s="247"/>
      <c r="AR30" s="38"/>
      <c r="BE30" s="255"/>
    </row>
    <row r="31" spans="1:71" s="3" customFormat="1" ht="14.5" hidden="1" customHeight="1">
      <c r="B31" s="38"/>
      <c r="F31" s="28" t="s">
        <v>41</v>
      </c>
      <c r="L31" s="246">
        <v>0.2</v>
      </c>
      <c r="M31" s="247"/>
      <c r="N31" s="247"/>
      <c r="O31" s="247"/>
      <c r="P31" s="247"/>
      <c r="W31" s="248">
        <f>ROUND(BB94, 2)</f>
        <v>0</v>
      </c>
      <c r="X31" s="247"/>
      <c r="Y31" s="247"/>
      <c r="Z31" s="247"/>
      <c r="AA31" s="247"/>
      <c r="AB31" s="247"/>
      <c r="AC31" s="247"/>
      <c r="AD31" s="247"/>
      <c r="AE31" s="247"/>
      <c r="AK31" s="248">
        <v>0</v>
      </c>
      <c r="AL31" s="247"/>
      <c r="AM31" s="247"/>
      <c r="AN31" s="247"/>
      <c r="AO31" s="247"/>
      <c r="AR31" s="38"/>
      <c r="BE31" s="255"/>
    </row>
    <row r="32" spans="1:71" s="3" customFormat="1" ht="14.5" hidden="1" customHeight="1">
      <c r="B32" s="38"/>
      <c r="F32" s="28" t="s">
        <v>42</v>
      </c>
      <c r="L32" s="246">
        <v>0.2</v>
      </c>
      <c r="M32" s="247"/>
      <c r="N32" s="247"/>
      <c r="O32" s="247"/>
      <c r="P32" s="247"/>
      <c r="W32" s="248">
        <f>ROUND(BC94, 2)</f>
        <v>0</v>
      </c>
      <c r="X32" s="247"/>
      <c r="Y32" s="247"/>
      <c r="Z32" s="247"/>
      <c r="AA32" s="247"/>
      <c r="AB32" s="247"/>
      <c r="AC32" s="247"/>
      <c r="AD32" s="247"/>
      <c r="AE32" s="247"/>
      <c r="AK32" s="248">
        <v>0</v>
      </c>
      <c r="AL32" s="247"/>
      <c r="AM32" s="247"/>
      <c r="AN32" s="247"/>
      <c r="AO32" s="247"/>
      <c r="AR32" s="38"/>
      <c r="BE32" s="255"/>
    </row>
    <row r="33" spans="1:57" s="3" customFormat="1" ht="14.5" hidden="1" customHeight="1">
      <c r="B33" s="38"/>
      <c r="F33" s="28" t="s">
        <v>43</v>
      </c>
      <c r="L33" s="246">
        <v>0</v>
      </c>
      <c r="M33" s="247"/>
      <c r="N33" s="247"/>
      <c r="O33" s="247"/>
      <c r="P33" s="247"/>
      <c r="W33" s="248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K33" s="248">
        <v>0</v>
      </c>
      <c r="AL33" s="247"/>
      <c r="AM33" s="247"/>
      <c r="AN33" s="247"/>
      <c r="AO33" s="247"/>
      <c r="AR33" s="38"/>
      <c r="BE33" s="255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4"/>
    </row>
    <row r="35" spans="1:57" s="2" customFormat="1" ht="26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52" t="s">
        <v>46</v>
      </c>
      <c r="Y35" s="250"/>
      <c r="Z35" s="250"/>
      <c r="AA35" s="250"/>
      <c r="AB35" s="250"/>
      <c r="AC35" s="41"/>
      <c r="AD35" s="41"/>
      <c r="AE35" s="41"/>
      <c r="AF35" s="41"/>
      <c r="AG35" s="41"/>
      <c r="AH35" s="41"/>
      <c r="AI35" s="41"/>
      <c r="AJ35" s="41"/>
      <c r="AK35" s="249">
        <f>SUM(AK26:AK33)</f>
        <v>0</v>
      </c>
      <c r="AL35" s="250"/>
      <c r="AM35" s="250"/>
      <c r="AN35" s="250"/>
      <c r="AO35" s="251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Súťažné podklady - Zadanie stavby s VV</v>
      </c>
      <c r="AR84" s="52"/>
    </row>
    <row r="85" spans="1:91" s="5" customFormat="1" ht="37" customHeight="1">
      <c r="B85" s="53"/>
      <c r="C85" s="54" t="s">
        <v>15</v>
      </c>
      <c r="L85" s="262" t="str">
        <f>K6</f>
        <v>RP pre zníženie energetickej náročnosti budovy ZŠ a MŠ ČADCA -Podzávoz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Podzávoz  2739, Čadca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1" t="str">
        <f>IF(AN8= "","",AN8)</f>
        <v/>
      </c>
      <c r="AN87" s="241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5" customHeight="1">
      <c r="A89" s="33"/>
      <c r="B89" s="34"/>
      <c r="C89" s="28" t="s">
        <v>21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Čadca ,MU Námestie Slobody 30, ČADCA 02201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27</v>
      </c>
      <c r="AJ89" s="33"/>
      <c r="AK89" s="33"/>
      <c r="AL89" s="33"/>
      <c r="AM89" s="242" t="str">
        <f>IF(E17="","",E17)</f>
        <v xml:space="preserve">Mbarch Ing.Arch.Matej Babuliak </v>
      </c>
      <c r="AN89" s="243"/>
      <c r="AO89" s="243"/>
      <c r="AP89" s="243"/>
      <c r="AQ89" s="33"/>
      <c r="AR89" s="34"/>
      <c r="AS89" s="227" t="s">
        <v>54</v>
      </c>
      <c r="AT89" s="228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25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42" t="str">
        <f>IF(E20="","",E20)</f>
        <v>K.Šinská</v>
      </c>
      <c r="AN90" s="243"/>
      <c r="AO90" s="243"/>
      <c r="AP90" s="243"/>
      <c r="AQ90" s="33"/>
      <c r="AR90" s="34"/>
      <c r="AS90" s="229"/>
      <c r="AT90" s="230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1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9"/>
      <c r="AT91" s="230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67" t="s">
        <v>55</v>
      </c>
      <c r="D92" s="240"/>
      <c r="E92" s="240"/>
      <c r="F92" s="240"/>
      <c r="G92" s="240"/>
      <c r="H92" s="61"/>
      <c r="I92" s="244" t="s">
        <v>56</v>
      </c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39" t="s">
        <v>57</v>
      </c>
      <c r="AH92" s="240"/>
      <c r="AI92" s="240"/>
      <c r="AJ92" s="240"/>
      <c r="AK92" s="240"/>
      <c r="AL92" s="240"/>
      <c r="AM92" s="240"/>
      <c r="AN92" s="244" t="s">
        <v>58</v>
      </c>
      <c r="AO92" s="240"/>
      <c r="AP92" s="245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1" s="2" customFormat="1" ht="11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5">
        <f>ROUND(AG95+SUM(AG104:AG106),2)</f>
        <v>0</v>
      </c>
      <c r="AH94" s="265"/>
      <c r="AI94" s="265"/>
      <c r="AJ94" s="265"/>
      <c r="AK94" s="265"/>
      <c r="AL94" s="265"/>
      <c r="AM94" s="265"/>
      <c r="AN94" s="233">
        <f t="shared" ref="AN94:AN106" si="0">SUM(AG94,AT94)</f>
        <v>0</v>
      </c>
      <c r="AO94" s="233"/>
      <c r="AP94" s="233"/>
      <c r="AQ94" s="73" t="s">
        <v>1</v>
      </c>
      <c r="AR94" s="69"/>
      <c r="AS94" s="74">
        <f>ROUND(AS95+SUM(AS104:AS106),2)</f>
        <v>0</v>
      </c>
      <c r="AT94" s="75">
        <f t="shared" ref="AT94:AT106" si="1">ROUND(SUM(AV94:AW94),2)</f>
        <v>0</v>
      </c>
      <c r="AU94" s="76">
        <f>ROUND(AU95+SUM(AU104:AU106),5)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ROUND(AZ95+SUM(AZ104:AZ106),2)</f>
        <v>0</v>
      </c>
      <c r="BA94" s="75">
        <f>ROUND(BA95+SUM(BA104:BA106),2)</f>
        <v>0</v>
      </c>
      <c r="BB94" s="75">
        <f>ROUND(BB95+SUM(BB104:BB106),2)</f>
        <v>0</v>
      </c>
      <c r="BC94" s="75">
        <f>ROUND(BC95+SUM(BC104:BC106),2)</f>
        <v>0</v>
      </c>
      <c r="BD94" s="77">
        <f>ROUND(BD95+SUM(BD104:BD106),2)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16.5" customHeight="1">
      <c r="B95" s="80"/>
      <c r="C95" s="81"/>
      <c r="D95" s="264" t="s">
        <v>78</v>
      </c>
      <c r="E95" s="264"/>
      <c r="F95" s="264"/>
      <c r="G95" s="264"/>
      <c r="H95" s="264"/>
      <c r="I95" s="82"/>
      <c r="J95" s="264" t="s">
        <v>79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38">
        <f>ROUND(SUM(AG96:AG103),2)</f>
        <v>0</v>
      </c>
      <c r="AH95" s="232"/>
      <c r="AI95" s="232"/>
      <c r="AJ95" s="232"/>
      <c r="AK95" s="232"/>
      <c r="AL95" s="232"/>
      <c r="AM95" s="232"/>
      <c r="AN95" s="231">
        <f t="shared" si="0"/>
        <v>0</v>
      </c>
      <c r="AO95" s="232"/>
      <c r="AP95" s="232"/>
      <c r="AQ95" s="83" t="s">
        <v>80</v>
      </c>
      <c r="AR95" s="80"/>
      <c r="AS95" s="84">
        <f>ROUND(SUM(AS96:AS103),2)</f>
        <v>0</v>
      </c>
      <c r="AT95" s="85">
        <f t="shared" si="1"/>
        <v>0</v>
      </c>
      <c r="AU95" s="86">
        <f>ROUND(SUM(AU96:AU103),5)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ROUND(SUM(AZ96:AZ103),2)</f>
        <v>0</v>
      </c>
      <c r="BA95" s="85">
        <f>ROUND(SUM(BA96:BA103),2)</f>
        <v>0</v>
      </c>
      <c r="BB95" s="85">
        <f>ROUND(SUM(BB96:BB103),2)</f>
        <v>0</v>
      </c>
      <c r="BC95" s="85">
        <f>ROUND(SUM(BC96:BC103),2)</f>
        <v>0</v>
      </c>
      <c r="BD95" s="87">
        <f>ROUND(SUM(BD96:BD103),2)</f>
        <v>0</v>
      </c>
      <c r="BS95" s="88" t="s">
        <v>73</v>
      </c>
      <c r="BT95" s="88" t="s">
        <v>81</v>
      </c>
      <c r="BU95" s="88" t="s">
        <v>75</v>
      </c>
      <c r="BV95" s="88" t="s">
        <v>76</v>
      </c>
      <c r="BW95" s="88" t="s">
        <v>82</v>
      </c>
      <c r="BX95" s="88" t="s">
        <v>4</v>
      </c>
      <c r="CL95" s="88" t="s">
        <v>1</v>
      </c>
      <c r="CM95" s="88" t="s">
        <v>74</v>
      </c>
    </row>
    <row r="96" spans="1:91" s="4" customFormat="1" ht="16.5" customHeight="1">
      <c r="A96" s="89" t="s">
        <v>83</v>
      </c>
      <c r="B96" s="52"/>
      <c r="C96" s="10"/>
      <c r="D96" s="10"/>
      <c r="E96" s="266" t="s">
        <v>84</v>
      </c>
      <c r="F96" s="266"/>
      <c r="G96" s="266"/>
      <c r="H96" s="266"/>
      <c r="I96" s="266"/>
      <c r="J96" s="10"/>
      <c r="K96" s="266" t="s">
        <v>85</v>
      </c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36">
        <f>'SO01.1 - SO01.1  Búracie ...'!J32</f>
        <v>0</v>
      </c>
      <c r="AH96" s="237"/>
      <c r="AI96" s="237"/>
      <c r="AJ96" s="237"/>
      <c r="AK96" s="237"/>
      <c r="AL96" s="237"/>
      <c r="AM96" s="237"/>
      <c r="AN96" s="236">
        <f t="shared" si="0"/>
        <v>0</v>
      </c>
      <c r="AO96" s="237"/>
      <c r="AP96" s="237"/>
      <c r="AQ96" s="90" t="s">
        <v>86</v>
      </c>
      <c r="AR96" s="52"/>
      <c r="AS96" s="91">
        <v>0</v>
      </c>
      <c r="AT96" s="92">
        <f t="shared" si="1"/>
        <v>0</v>
      </c>
      <c r="AU96" s="93">
        <f>'SO01.1 - SO01.1  Búracie ...'!P140</f>
        <v>0</v>
      </c>
      <c r="AV96" s="92">
        <f>'SO01.1 - SO01.1  Búracie ...'!J35</f>
        <v>0</v>
      </c>
      <c r="AW96" s="92">
        <f>'SO01.1 - SO01.1  Búracie ...'!J36</f>
        <v>0</v>
      </c>
      <c r="AX96" s="92">
        <f>'SO01.1 - SO01.1  Búracie ...'!J37</f>
        <v>0</v>
      </c>
      <c r="AY96" s="92">
        <f>'SO01.1 - SO01.1  Búracie ...'!J38</f>
        <v>0</v>
      </c>
      <c r="AZ96" s="92">
        <f>'SO01.1 - SO01.1  Búracie ...'!F35</f>
        <v>0</v>
      </c>
      <c r="BA96" s="92">
        <f>'SO01.1 - SO01.1  Búracie ...'!F36</f>
        <v>0</v>
      </c>
      <c r="BB96" s="92">
        <f>'SO01.1 - SO01.1  Búracie ...'!F37</f>
        <v>0</v>
      </c>
      <c r="BC96" s="92">
        <f>'SO01.1 - SO01.1  Búracie ...'!F38</f>
        <v>0</v>
      </c>
      <c r="BD96" s="94">
        <f>'SO01.1 - SO01.1  Búracie ...'!F39</f>
        <v>0</v>
      </c>
      <c r="BT96" s="26" t="s">
        <v>87</v>
      </c>
      <c r="BV96" s="26" t="s">
        <v>76</v>
      </c>
      <c r="BW96" s="26" t="s">
        <v>88</v>
      </c>
      <c r="BX96" s="26" t="s">
        <v>82</v>
      </c>
      <c r="CL96" s="26" t="s">
        <v>1</v>
      </c>
    </row>
    <row r="97" spans="1:91" s="4" customFormat="1" ht="16.5" customHeight="1">
      <c r="A97" s="89" t="s">
        <v>83</v>
      </c>
      <c r="B97" s="52"/>
      <c r="C97" s="10"/>
      <c r="D97" s="10"/>
      <c r="E97" s="266" t="s">
        <v>89</v>
      </c>
      <c r="F97" s="266"/>
      <c r="G97" s="266"/>
      <c r="H97" s="266"/>
      <c r="I97" s="266"/>
      <c r="J97" s="10"/>
      <c r="K97" s="266" t="s">
        <v>90</v>
      </c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36">
        <f>'SO01.2 - SO01.2  Stavebná...'!J32</f>
        <v>0</v>
      </c>
      <c r="AH97" s="237"/>
      <c r="AI97" s="237"/>
      <c r="AJ97" s="237"/>
      <c r="AK97" s="237"/>
      <c r="AL97" s="237"/>
      <c r="AM97" s="237"/>
      <c r="AN97" s="236">
        <f t="shared" si="0"/>
        <v>0</v>
      </c>
      <c r="AO97" s="237"/>
      <c r="AP97" s="237"/>
      <c r="AQ97" s="90" t="s">
        <v>86</v>
      </c>
      <c r="AR97" s="52"/>
      <c r="AS97" s="91">
        <v>0</v>
      </c>
      <c r="AT97" s="92">
        <f t="shared" si="1"/>
        <v>0</v>
      </c>
      <c r="AU97" s="93">
        <f>'SO01.2 - SO01.2  Stavebná...'!P146</f>
        <v>0</v>
      </c>
      <c r="AV97" s="92">
        <f>'SO01.2 - SO01.2  Stavebná...'!J35</f>
        <v>0</v>
      </c>
      <c r="AW97" s="92">
        <f>'SO01.2 - SO01.2  Stavebná...'!J36</f>
        <v>0</v>
      </c>
      <c r="AX97" s="92">
        <f>'SO01.2 - SO01.2  Stavebná...'!J37</f>
        <v>0</v>
      </c>
      <c r="AY97" s="92">
        <f>'SO01.2 - SO01.2  Stavebná...'!J38</f>
        <v>0</v>
      </c>
      <c r="AZ97" s="92">
        <f>'SO01.2 - SO01.2  Stavebná...'!F35</f>
        <v>0</v>
      </c>
      <c r="BA97" s="92">
        <f>'SO01.2 - SO01.2  Stavebná...'!F36</f>
        <v>0</v>
      </c>
      <c r="BB97" s="92">
        <f>'SO01.2 - SO01.2  Stavebná...'!F37</f>
        <v>0</v>
      </c>
      <c r="BC97" s="92">
        <f>'SO01.2 - SO01.2  Stavebná...'!F38</f>
        <v>0</v>
      </c>
      <c r="BD97" s="94">
        <f>'SO01.2 - SO01.2  Stavebná...'!F39</f>
        <v>0</v>
      </c>
      <c r="BT97" s="26" t="s">
        <v>87</v>
      </c>
      <c r="BV97" s="26" t="s">
        <v>76</v>
      </c>
      <c r="BW97" s="26" t="s">
        <v>91</v>
      </c>
      <c r="BX97" s="26" t="s">
        <v>82</v>
      </c>
      <c r="CL97" s="26" t="s">
        <v>1</v>
      </c>
    </row>
    <row r="98" spans="1:91" s="4" customFormat="1" ht="16.5" customHeight="1">
      <c r="A98" s="89" t="s">
        <v>83</v>
      </c>
      <c r="B98" s="52"/>
      <c r="C98" s="10"/>
      <c r="D98" s="10"/>
      <c r="E98" s="266" t="s">
        <v>92</v>
      </c>
      <c r="F98" s="266"/>
      <c r="G98" s="266"/>
      <c r="H98" s="266"/>
      <c r="I98" s="266"/>
      <c r="J98" s="10"/>
      <c r="K98" s="266" t="s">
        <v>93</v>
      </c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36">
        <f>'SO01.3 - SO01.3  Zdravote...'!J32</f>
        <v>0</v>
      </c>
      <c r="AH98" s="237"/>
      <c r="AI98" s="237"/>
      <c r="AJ98" s="237"/>
      <c r="AK98" s="237"/>
      <c r="AL98" s="237"/>
      <c r="AM98" s="237"/>
      <c r="AN98" s="236">
        <f t="shared" si="0"/>
        <v>0</v>
      </c>
      <c r="AO98" s="237"/>
      <c r="AP98" s="237"/>
      <c r="AQ98" s="90" t="s">
        <v>86</v>
      </c>
      <c r="AR98" s="52"/>
      <c r="AS98" s="91">
        <v>0</v>
      </c>
      <c r="AT98" s="92">
        <f t="shared" si="1"/>
        <v>0</v>
      </c>
      <c r="AU98" s="93">
        <f>'SO01.3 - SO01.3  Zdravote...'!P126</f>
        <v>0</v>
      </c>
      <c r="AV98" s="92">
        <f>'SO01.3 - SO01.3  Zdravote...'!J35</f>
        <v>0</v>
      </c>
      <c r="AW98" s="92">
        <f>'SO01.3 - SO01.3  Zdravote...'!J36</f>
        <v>0</v>
      </c>
      <c r="AX98" s="92">
        <f>'SO01.3 - SO01.3  Zdravote...'!J37</f>
        <v>0</v>
      </c>
      <c r="AY98" s="92">
        <f>'SO01.3 - SO01.3  Zdravote...'!J38</f>
        <v>0</v>
      </c>
      <c r="AZ98" s="92">
        <f>'SO01.3 - SO01.3  Zdravote...'!F35</f>
        <v>0</v>
      </c>
      <c r="BA98" s="92">
        <f>'SO01.3 - SO01.3  Zdravote...'!F36</f>
        <v>0</v>
      </c>
      <c r="BB98" s="92">
        <f>'SO01.3 - SO01.3  Zdravote...'!F37</f>
        <v>0</v>
      </c>
      <c r="BC98" s="92">
        <f>'SO01.3 - SO01.3  Zdravote...'!F38</f>
        <v>0</v>
      </c>
      <c r="BD98" s="94">
        <f>'SO01.3 - SO01.3  Zdravote...'!F39</f>
        <v>0</v>
      </c>
      <c r="BT98" s="26" t="s">
        <v>87</v>
      </c>
      <c r="BV98" s="26" t="s">
        <v>76</v>
      </c>
      <c r="BW98" s="26" t="s">
        <v>94</v>
      </c>
      <c r="BX98" s="26" t="s">
        <v>82</v>
      </c>
      <c r="CL98" s="26" t="s">
        <v>1</v>
      </c>
    </row>
    <row r="99" spans="1:91" s="4" customFormat="1" ht="16.5" customHeight="1">
      <c r="A99" s="89" t="s">
        <v>83</v>
      </c>
      <c r="B99" s="52"/>
      <c r="C99" s="10"/>
      <c r="D99" s="10"/>
      <c r="E99" s="266" t="s">
        <v>95</v>
      </c>
      <c r="F99" s="266"/>
      <c r="G99" s="266"/>
      <c r="H99" s="266"/>
      <c r="I99" s="266"/>
      <c r="J99" s="10"/>
      <c r="K99" s="266" t="s">
        <v>96</v>
      </c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6"/>
      <c r="AE99" s="266"/>
      <c r="AF99" s="266"/>
      <c r="AG99" s="236">
        <f>'SO01.4 - SO01.4  Vykurovanie'!J32</f>
        <v>0</v>
      </c>
      <c r="AH99" s="237"/>
      <c r="AI99" s="237"/>
      <c r="AJ99" s="237"/>
      <c r="AK99" s="237"/>
      <c r="AL99" s="237"/>
      <c r="AM99" s="237"/>
      <c r="AN99" s="236">
        <f t="shared" si="0"/>
        <v>0</v>
      </c>
      <c r="AO99" s="237"/>
      <c r="AP99" s="237"/>
      <c r="AQ99" s="90" t="s">
        <v>86</v>
      </c>
      <c r="AR99" s="52"/>
      <c r="AS99" s="91">
        <v>0</v>
      </c>
      <c r="AT99" s="92">
        <f t="shared" si="1"/>
        <v>0</v>
      </c>
      <c r="AU99" s="93">
        <f>'SO01.4 - SO01.4  Vykurovanie'!P132</f>
        <v>0</v>
      </c>
      <c r="AV99" s="92">
        <f>'SO01.4 - SO01.4  Vykurovanie'!J35</f>
        <v>0</v>
      </c>
      <c r="AW99" s="92">
        <f>'SO01.4 - SO01.4  Vykurovanie'!J36</f>
        <v>0</v>
      </c>
      <c r="AX99" s="92">
        <f>'SO01.4 - SO01.4  Vykurovanie'!J37</f>
        <v>0</v>
      </c>
      <c r="AY99" s="92">
        <f>'SO01.4 - SO01.4  Vykurovanie'!J38</f>
        <v>0</v>
      </c>
      <c r="AZ99" s="92">
        <f>'SO01.4 - SO01.4  Vykurovanie'!F35</f>
        <v>0</v>
      </c>
      <c r="BA99" s="92">
        <f>'SO01.4 - SO01.4  Vykurovanie'!F36</f>
        <v>0</v>
      </c>
      <c r="BB99" s="92">
        <f>'SO01.4 - SO01.4  Vykurovanie'!F37</f>
        <v>0</v>
      </c>
      <c r="BC99" s="92">
        <f>'SO01.4 - SO01.4  Vykurovanie'!F38</f>
        <v>0</v>
      </c>
      <c r="BD99" s="94">
        <f>'SO01.4 - SO01.4  Vykurovanie'!F39</f>
        <v>0</v>
      </c>
      <c r="BT99" s="26" t="s">
        <v>87</v>
      </c>
      <c r="BV99" s="26" t="s">
        <v>76</v>
      </c>
      <c r="BW99" s="26" t="s">
        <v>97</v>
      </c>
      <c r="BX99" s="26" t="s">
        <v>82</v>
      </c>
      <c r="CL99" s="26" t="s">
        <v>1</v>
      </c>
    </row>
    <row r="100" spans="1:91" s="4" customFormat="1" ht="16.5" customHeight="1">
      <c r="A100" s="89" t="s">
        <v>83</v>
      </c>
      <c r="B100" s="52"/>
      <c r="C100" s="10"/>
      <c r="D100" s="10"/>
      <c r="E100" s="266" t="s">
        <v>98</v>
      </c>
      <c r="F100" s="266"/>
      <c r="G100" s="266"/>
      <c r="H100" s="266"/>
      <c r="I100" s="266"/>
      <c r="J100" s="10"/>
      <c r="K100" s="266" t="s">
        <v>99</v>
      </c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36">
        <f>'SO01.5 - SO01.5  Plynoinš...'!J32</f>
        <v>0</v>
      </c>
      <c r="AH100" s="237"/>
      <c r="AI100" s="237"/>
      <c r="AJ100" s="237"/>
      <c r="AK100" s="237"/>
      <c r="AL100" s="237"/>
      <c r="AM100" s="237"/>
      <c r="AN100" s="236">
        <f t="shared" si="0"/>
        <v>0</v>
      </c>
      <c r="AO100" s="237"/>
      <c r="AP100" s="237"/>
      <c r="AQ100" s="90" t="s">
        <v>86</v>
      </c>
      <c r="AR100" s="52"/>
      <c r="AS100" s="91">
        <v>0</v>
      </c>
      <c r="AT100" s="92">
        <f t="shared" si="1"/>
        <v>0</v>
      </c>
      <c r="AU100" s="93">
        <f>'SO01.5 - SO01.5  Plynoinš...'!P127</f>
        <v>0</v>
      </c>
      <c r="AV100" s="92">
        <f>'SO01.5 - SO01.5  Plynoinš...'!J35</f>
        <v>0</v>
      </c>
      <c r="AW100" s="92">
        <f>'SO01.5 - SO01.5  Plynoinš...'!J36</f>
        <v>0</v>
      </c>
      <c r="AX100" s="92">
        <f>'SO01.5 - SO01.5  Plynoinš...'!J37</f>
        <v>0</v>
      </c>
      <c r="AY100" s="92">
        <f>'SO01.5 - SO01.5  Plynoinš...'!J38</f>
        <v>0</v>
      </c>
      <c r="AZ100" s="92">
        <f>'SO01.5 - SO01.5  Plynoinš...'!F35</f>
        <v>0</v>
      </c>
      <c r="BA100" s="92">
        <f>'SO01.5 - SO01.5  Plynoinš...'!F36</f>
        <v>0</v>
      </c>
      <c r="BB100" s="92">
        <f>'SO01.5 - SO01.5  Plynoinš...'!F37</f>
        <v>0</v>
      </c>
      <c r="BC100" s="92">
        <f>'SO01.5 - SO01.5  Plynoinš...'!F38</f>
        <v>0</v>
      </c>
      <c r="BD100" s="94">
        <f>'SO01.5 - SO01.5  Plynoinš...'!F39</f>
        <v>0</v>
      </c>
      <c r="BT100" s="26" t="s">
        <v>87</v>
      </c>
      <c r="BV100" s="26" t="s">
        <v>76</v>
      </c>
      <c r="BW100" s="26" t="s">
        <v>100</v>
      </c>
      <c r="BX100" s="26" t="s">
        <v>82</v>
      </c>
      <c r="CL100" s="26" t="s">
        <v>1</v>
      </c>
    </row>
    <row r="101" spans="1:91" s="4" customFormat="1" ht="16.5" customHeight="1">
      <c r="A101" s="89" t="s">
        <v>83</v>
      </c>
      <c r="B101" s="52"/>
      <c r="C101" s="10"/>
      <c r="D101" s="10"/>
      <c r="E101" s="266" t="s">
        <v>101</v>
      </c>
      <c r="F101" s="266"/>
      <c r="G101" s="266"/>
      <c r="H101" s="266"/>
      <c r="I101" s="266"/>
      <c r="J101" s="10"/>
      <c r="K101" s="266" t="s">
        <v>102</v>
      </c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6"/>
      <c r="AE101" s="266"/>
      <c r="AF101" s="266"/>
      <c r="AG101" s="236">
        <f>'SO01.6 - SO01.6  Vetranie'!J32</f>
        <v>0</v>
      </c>
      <c r="AH101" s="237"/>
      <c r="AI101" s="237"/>
      <c r="AJ101" s="237"/>
      <c r="AK101" s="237"/>
      <c r="AL101" s="237"/>
      <c r="AM101" s="237"/>
      <c r="AN101" s="236">
        <f t="shared" si="0"/>
        <v>0</v>
      </c>
      <c r="AO101" s="237"/>
      <c r="AP101" s="237"/>
      <c r="AQ101" s="90" t="s">
        <v>86</v>
      </c>
      <c r="AR101" s="52"/>
      <c r="AS101" s="91">
        <v>0</v>
      </c>
      <c r="AT101" s="92">
        <f t="shared" si="1"/>
        <v>0</v>
      </c>
      <c r="AU101" s="93">
        <f>'SO01.6 - SO01.6  Vetranie'!P125</f>
        <v>0</v>
      </c>
      <c r="AV101" s="92">
        <f>'SO01.6 - SO01.6  Vetranie'!J35</f>
        <v>0</v>
      </c>
      <c r="AW101" s="92">
        <f>'SO01.6 - SO01.6  Vetranie'!J36</f>
        <v>0</v>
      </c>
      <c r="AX101" s="92">
        <f>'SO01.6 - SO01.6  Vetranie'!J37</f>
        <v>0</v>
      </c>
      <c r="AY101" s="92">
        <f>'SO01.6 - SO01.6  Vetranie'!J38</f>
        <v>0</v>
      </c>
      <c r="AZ101" s="92">
        <f>'SO01.6 - SO01.6  Vetranie'!F35</f>
        <v>0</v>
      </c>
      <c r="BA101" s="92">
        <f>'SO01.6 - SO01.6  Vetranie'!F36</f>
        <v>0</v>
      </c>
      <c r="BB101" s="92">
        <f>'SO01.6 - SO01.6  Vetranie'!F37</f>
        <v>0</v>
      </c>
      <c r="BC101" s="92">
        <f>'SO01.6 - SO01.6  Vetranie'!F38</f>
        <v>0</v>
      </c>
      <c r="BD101" s="94">
        <f>'SO01.6 - SO01.6  Vetranie'!F39</f>
        <v>0</v>
      </c>
      <c r="BT101" s="26" t="s">
        <v>87</v>
      </c>
      <c r="BV101" s="26" t="s">
        <v>76</v>
      </c>
      <c r="BW101" s="26" t="s">
        <v>103</v>
      </c>
      <c r="BX101" s="26" t="s">
        <v>82</v>
      </c>
      <c r="CL101" s="26" t="s">
        <v>1</v>
      </c>
    </row>
    <row r="102" spans="1:91" s="4" customFormat="1" ht="16.5" customHeight="1">
      <c r="A102" s="89" t="s">
        <v>83</v>
      </c>
      <c r="B102" s="52"/>
      <c r="C102" s="10"/>
      <c r="D102" s="10"/>
      <c r="E102" s="266" t="s">
        <v>104</v>
      </c>
      <c r="F102" s="266"/>
      <c r="G102" s="266"/>
      <c r="H102" s="266"/>
      <c r="I102" s="266"/>
      <c r="J102" s="10"/>
      <c r="K102" s="266" t="s">
        <v>105</v>
      </c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36">
        <f>'SO01.7 - SO01.7  Elektroi...'!J32</f>
        <v>0</v>
      </c>
      <c r="AH102" s="237"/>
      <c r="AI102" s="237"/>
      <c r="AJ102" s="237"/>
      <c r="AK102" s="237"/>
      <c r="AL102" s="237"/>
      <c r="AM102" s="237"/>
      <c r="AN102" s="236">
        <f t="shared" si="0"/>
        <v>0</v>
      </c>
      <c r="AO102" s="237"/>
      <c r="AP102" s="237"/>
      <c r="AQ102" s="90" t="s">
        <v>86</v>
      </c>
      <c r="AR102" s="52"/>
      <c r="AS102" s="91">
        <v>0</v>
      </c>
      <c r="AT102" s="92">
        <f t="shared" si="1"/>
        <v>0</v>
      </c>
      <c r="AU102" s="93">
        <f>'SO01.7 - SO01.7  Elektroi...'!P125</f>
        <v>0</v>
      </c>
      <c r="AV102" s="92">
        <f>'SO01.7 - SO01.7  Elektroi...'!J35</f>
        <v>0</v>
      </c>
      <c r="AW102" s="92">
        <f>'SO01.7 - SO01.7  Elektroi...'!J36</f>
        <v>0</v>
      </c>
      <c r="AX102" s="92">
        <f>'SO01.7 - SO01.7  Elektroi...'!J37</f>
        <v>0</v>
      </c>
      <c r="AY102" s="92">
        <f>'SO01.7 - SO01.7  Elektroi...'!J38</f>
        <v>0</v>
      </c>
      <c r="AZ102" s="92">
        <f>'SO01.7 - SO01.7  Elektroi...'!F35</f>
        <v>0</v>
      </c>
      <c r="BA102" s="92">
        <f>'SO01.7 - SO01.7  Elektroi...'!F36</f>
        <v>0</v>
      </c>
      <c r="BB102" s="92">
        <f>'SO01.7 - SO01.7  Elektroi...'!F37</f>
        <v>0</v>
      </c>
      <c r="BC102" s="92">
        <f>'SO01.7 - SO01.7  Elektroi...'!F38</f>
        <v>0</v>
      </c>
      <c r="BD102" s="94">
        <f>'SO01.7 - SO01.7  Elektroi...'!F39</f>
        <v>0</v>
      </c>
      <c r="BT102" s="26" t="s">
        <v>87</v>
      </c>
      <c r="BV102" s="26" t="s">
        <v>76</v>
      </c>
      <c r="BW102" s="26" t="s">
        <v>106</v>
      </c>
      <c r="BX102" s="26" t="s">
        <v>82</v>
      </c>
      <c r="CL102" s="26" t="s">
        <v>1</v>
      </c>
    </row>
    <row r="103" spans="1:91" s="4" customFormat="1" ht="16.5" customHeight="1">
      <c r="A103" s="89" t="s">
        <v>83</v>
      </c>
      <c r="B103" s="52"/>
      <c r="C103" s="10"/>
      <c r="D103" s="10"/>
      <c r="E103" s="266" t="s">
        <v>107</v>
      </c>
      <c r="F103" s="266"/>
      <c r="G103" s="266"/>
      <c r="H103" s="266"/>
      <c r="I103" s="266"/>
      <c r="J103" s="10"/>
      <c r="K103" s="266" t="s">
        <v>108</v>
      </c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6"/>
      <c r="AE103" s="266"/>
      <c r="AF103" s="266"/>
      <c r="AG103" s="236">
        <f>'SO01.8 - SO01.8  Bleskozv...'!J32</f>
        <v>0</v>
      </c>
      <c r="AH103" s="237"/>
      <c r="AI103" s="237"/>
      <c r="AJ103" s="237"/>
      <c r="AK103" s="237"/>
      <c r="AL103" s="237"/>
      <c r="AM103" s="237"/>
      <c r="AN103" s="236">
        <f t="shared" si="0"/>
        <v>0</v>
      </c>
      <c r="AO103" s="237"/>
      <c r="AP103" s="237"/>
      <c r="AQ103" s="90" t="s">
        <v>86</v>
      </c>
      <c r="AR103" s="52"/>
      <c r="AS103" s="91">
        <v>0</v>
      </c>
      <c r="AT103" s="92">
        <f t="shared" si="1"/>
        <v>0</v>
      </c>
      <c r="AU103" s="93">
        <f>'SO01.8 - SO01.8  Bleskozv...'!P124</f>
        <v>0</v>
      </c>
      <c r="AV103" s="92">
        <f>'SO01.8 - SO01.8  Bleskozv...'!J35</f>
        <v>0</v>
      </c>
      <c r="AW103" s="92">
        <f>'SO01.8 - SO01.8  Bleskozv...'!J36</f>
        <v>0</v>
      </c>
      <c r="AX103" s="92">
        <f>'SO01.8 - SO01.8  Bleskozv...'!J37</f>
        <v>0</v>
      </c>
      <c r="AY103" s="92">
        <f>'SO01.8 - SO01.8  Bleskozv...'!J38</f>
        <v>0</v>
      </c>
      <c r="AZ103" s="92">
        <f>'SO01.8 - SO01.8  Bleskozv...'!F35</f>
        <v>0</v>
      </c>
      <c r="BA103" s="92">
        <f>'SO01.8 - SO01.8  Bleskozv...'!F36</f>
        <v>0</v>
      </c>
      <c r="BB103" s="92">
        <f>'SO01.8 - SO01.8  Bleskozv...'!F37</f>
        <v>0</v>
      </c>
      <c r="BC103" s="92">
        <f>'SO01.8 - SO01.8  Bleskozv...'!F38</f>
        <v>0</v>
      </c>
      <c r="BD103" s="94">
        <f>'SO01.8 - SO01.8  Bleskozv...'!F39</f>
        <v>0</v>
      </c>
      <c r="BT103" s="26" t="s">
        <v>87</v>
      </c>
      <c r="BV103" s="26" t="s">
        <v>76</v>
      </c>
      <c r="BW103" s="26" t="s">
        <v>109</v>
      </c>
      <c r="BX103" s="26" t="s">
        <v>82</v>
      </c>
      <c r="CL103" s="26" t="s">
        <v>1</v>
      </c>
    </row>
    <row r="104" spans="1:91" s="7" customFormat="1" ht="24.75" customHeight="1">
      <c r="A104" s="89" t="s">
        <v>83</v>
      </c>
      <c r="B104" s="80"/>
      <c r="C104" s="81"/>
      <c r="D104" s="264" t="s">
        <v>110</v>
      </c>
      <c r="E104" s="264"/>
      <c r="F104" s="264"/>
      <c r="G104" s="264"/>
      <c r="H104" s="264"/>
      <c r="I104" s="82"/>
      <c r="J104" s="264" t="s">
        <v>111</v>
      </c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31">
        <f>'SO02 - SO02  VONKAJŠÍ ROZ...'!J30</f>
        <v>0</v>
      </c>
      <c r="AH104" s="232"/>
      <c r="AI104" s="232"/>
      <c r="AJ104" s="232"/>
      <c r="AK104" s="232"/>
      <c r="AL104" s="232"/>
      <c r="AM104" s="232"/>
      <c r="AN104" s="231">
        <f t="shared" si="0"/>
        <v>0</v>
      </c>
      <c r="AO104" s="232"/>
      <c r="AP104" s="232"/>
      <c r="AQ104" s="83" t="s">
        <v>80</v>
      </c>
      <c r="AR104" s="80"/>
      <c r="AS104" s="84">
        <v>0</v>
      </c>
      <c r="AT104" s="85">
        <f t="shared" si="1"/>
        <v>0</v>
      </c>
      <c r="AU104" s="86">
        <f>'SO02 - SO02  VONKAJŠÍ ROZ...'!P132</f>
        <v>0</v>
      </c>
      <c r="AV104" s="85">
        <f>'SO02 - SO02  VONKAJŠÍ ROZ...'!J33</f>
        <v>0</v>
      </c>
      <c r="AW104" s="85">
        <f>'SO02 - SO02  VONKAJŠÍ ROZ...'!J34</f>
        <v>0</v>
      </c>
      <c r="AX104" s="85">
        <f>'SO02 - SO02  VONKAJŠÍ ROZ...'!J35</f>
        <v>0</v>
      </c>
      <c r="AY104" s="85">
        <f>'SO02 - SO02  VONKAJŠÍ ROZ...'!J36</f>
        <v>0</v>
      </c>
      <c r="AZ104" s="85">
        <f>'SO02 - SO02  VONKAJŠÍ ROZ...'!F33</f>
        <v>0</v>
      </c>
      <c r="BA104" s="85">
        <f>'SO02 - SO02  VONKAJŠÍ ROZ...'!F34</f>
        <v>0</v>
      </c>
      <c r="BB104" s="85">
        <f>'SO02 - SO02  VONKAJŠÍ ROZ...'!F35</f>
        <v>0</v>
      </c>
      <c r="BC104" s="85">
        <f>'SO02 - SO02  VONKAJŠÍ ROZ...'!F36</f>
        <v>0</v>
      </c>
      <c r="BD104" s="87">
        <f>'SO02 - SO02  VONKAJŠÍ ROZ...'!F37</f>
        <v>0</v>
      </c>
      <c r="BT104" s="88" t="s">
        <v>81</v>
      </c>
      <c r="BV104" s="88" t="s">
        <v>76</v>
      </c>
      <c r="BW104" s="88" t="s">
        <v>112</v>
      </c>
      <c r="BX104" s="88" t="s">
        <v>4</v>
      </c>
      <c r="CL104" s="88" t="s">
        <v>1</v>
      </c>
      <c r="CM104" s="88" t="s">
        <v>74</v>
      </c>
    </row>
    <row r="105" spans="1:91" s="7" customFormat="1" ht="16.5" customHeight="1">
      <c r="A105" s="89" t="s">
        <v>83</v>
      </c>
      <c r="B105" s="80"/>
      <c r="C105" s="81"/>
      <c r="D105" s="264" t="s">
        <v>113</v>
      </c>
      <c r="E105" s="264"/>
      <c r="F105" s="264"/>
      <c r="G105" s="264"/>
      <c r="H105" s="264"/>
      <c r="I105" s="82"/>
      <c r="J105" s="264" t="s">
        <v>114</v>
      </c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64"/>
      <c r="AE105" s="264"/>
      <c r="AF105" s="264"/>
      <c r="AG105" s="231">
        <f>'SO03 - SO03   PRÍPOJKA  NN'!J30</f>
        <v>0</v>
      </c>
      <c r="AH105" s="232"/>
      <c r="AI105" s="232"/>
      <c r="AJ105" s="232"/>
      <c r="AK105" s="232"/>
      <c r="AL105" s="232"/>
      <c r="AM105" s="232"/>
      <c r="AN105" s="231">
        <f t="shared" si="0"/>
        <v>0</v>
      </c>
      <c r="AO105" s="232"/>
      <c r="AP105" s="232"/>
      <c r="AQ105" s="83" t="s">
        <v>80</v>
      </c>
      <c r="AR105" s="80"/>
      <c r="AS105" s="84">
        <v>0</v>
      </c>
      <c r="AT105" s="85">
        <f t="shared" si="1"/>
        <v>0</v>
      </c>
      <c r="AU105" s="86">
        <f>'SO03 - SO03   PRÍPOJKA  NN'!P118</f>
        <v>0</v>
      </c>
      <c r="AV105" s="85">
        <f>'SO03 - SO03   PRÍPOJKA  NN'!J33</f>
        <v>0</v>
      </c>
      <c r="AW105" s="85">
        <f>'SO03 - SO03   PRÍPOJKA  NN'!J34</f>
        <v>0</v>
      </c>
      <c r="AX105" s="85">
        <f>'SO03 - SO03   PRÍPOJKA  NN'!J35</f>
        <v>0</v>
      </c>
      <c r="AY105" s="85">
        <f>'SO03 - SO03   PRÍPOJKA  NN'!J36</f>
        <v>0</v>
      </c>
      <c r="AZ105" s="85">
        <f>'SO03 - SO03   PRÍPOJKA  NN'!F33</f>
        <v>0</v>
      </c>
      <c r="BA105" s="85">
        <f>'SO03 - SO03   PRÍPOJKA  NN'!F34</f>
        <v>0</v>
      </c>
      <c r="BB105" s="85">
        <f>'SO03 - SO03   PRÍPOJKA  NN'!F35</f>
        <v>0</v>
      </c>
      <c r="BC105" s="85">
        <f>'SO03 - SO03   PRÍPOJKA  NN'!F36</f>
        <v>0</v>
      </c>
      <c r="BD105" s="87">
        <f>'SO03 - SO03   PRÍPOJKA  NN'!F37</f>
        <v>0</v>
      </c>
      <c r="BT105" s="88" t="s">
        <v>81</v>
      </c>
      <c r="BV105" s="88" t="s">
        <v>76</v>
      </c>
      <c r="BW105" s="88" t="s">
        <v>115</v>
      </c>
      <c r="BX105" s="88" t="s">
        <v>4</v>
      </c>
      <c r="CL105" s="88" t="s">
        <v>1</v>
      </c>
      <c r="CM105" s="88" t="s">
        <v>74</v>
      </c>
    </row>
    <row r="106" spans="1:91" s="7" customFormat="1" ht="37.5" customHeight="1">
      <c r="A106" s="89" t="s">
        <v>83</v>
      </c>
      <c r="B106" s="80"/>
      <c r="C106" s="81"/>
      <c r="D106" s="264" t="s">
        <v>116</v>
      </c>
      <c r="E106" s="264"/>
      <c r="F106" s="264"/>
      <c r="G106" s="264"/>
      <c r="H106" s="264"/>
      <c r="I106" s="82"/>
      <c r="J106" s="264" t="s">
        <v>117</v>
      </c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31">
        <f>'SO04 - SO04  ODVEDENIE DA...'!J30</f>
        <v>0</v>
      </c>
      <c r="AH106" s="232"/>
      <c r="AI106" s="232"/>
      <c r="AJ106" s="232"/>
      <c r="AK106" s="232"/>
      <c r="AL106" s="232"/>
      <c r="AM106" s="232"/>
      <c r="AN106" s="231">
        <f t="shared" si="0"/>
        <v>0</v>
      </c>
      <c r="AO106" s="232"/>
      <c r="AP106" s="232"/>
      <c r="AQ106" s="83" t="s">
        <v>80</v>
      </c>
      <c r="AR106" s="80"/>
      <c r="AS106" s="95">
        <v>0</v>
      </c>
      <c r="AT106" s="96">
        <f t="shared" si="1"/>
        <v>0</v>
      </c>
      <c r="AU106" s="97">
        <f>'SO04 - SO04  ODVEDENIE DA...'!P124</f>
        <v>0</v>
      </c>
      <c r="AV106" s="96">
        <f>'SO04 - SO04  ODVEDENIE DA...'!J33</f>
        <v>0</v>
      </c>
      <c r="AW106" s="96">
        <f>'SO04 - SO04  ODVEDENIE DA...'!J34</f>
        <v>0</v>
      </c>
      <c r="AX106" s="96">
        <f>'SO04 - SO04  ODVEDENIE DA...'!J35</f>
        <v>0</v>
      </c>
      <c r="AY106" s="96">
        <f>'SO04 - SO04  ODVEDENIE DA...'!J36</f>
        <v>0</v>
      </c>
      <c r="AZ106" s="96">
        <f>'SO04 - SO04  ODVEDENIE DA...'!F33</f>
        <v>0</v>
      </c>
      <c r="BA106" s="96">
        <f>'SO04 - SO04  ODVEDENIE DA...'!F34</f>
        <v>0</v>
      </c>
      <c r="BB106" s="96">
        <f>'SO04 - SO04  ODVEDENIE DA...'!F35</f>
        <v>0</v>
      </c>
      <c r="BC106" s="96">
        <f>'SO04 - SO04  ODVEDENIE DA...'!F36</f>
        <v>0</v>
      </c>
      <c r="BD106" s="98">
        <f>'SO04 - SO04  ODVEDENIE DA...'!F37</f>
        <v>0</v>
      </c>
      <c r="BT106" s="88" t="s">
        <v>81</v>
      </c>
      <c r="BV106" s="88" t="s">
        <v>76</v>
      </c>
      <c r="BW106" s="88" t="s">
        <v>118</v>
      </c>
      <c r="BX106" s="88" t="s">
        <v>4</v>
      </c>
      <c r="CL106" s="88" t="s">
        <v>1</v>
      </c>
      <c r="CM106" s="88" t="s">
        <v>74</v>
      </c>
    </row>
    <row r="107" spans="1:91" s="2" customFormat="1" ht="30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4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91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</sheetData>
  <mergeCells count="86">
    <mergeCell ref="C92:G92"/>
    <mergeCell ref="D104:H104"/>
    <mergeCell ref="D95:H95"/>
    <mergeCell ref="E101:I101"/>
    <mergeCell ref="E98:I98"/>
    <mergeCell ref="E97:I97"/>
    <mergeCell ref="E100:I100"/>
    <mergeCell ref="E96:I96"/>
    <mergeCell ref="E99:I99"/>
    <mergeCell ref="E102:I102"/>
    <mergeCell ref="E103:I103"/>
    <mergeCell ref="I92:AF92"/>
    <mergeCell ref="J104:AF104"/>
    <mergeCell ref="J95:AF95"/>
    <mergeCell ref="K102:AF102"/>
    <mergeCell ref="K101:AF101"/>
    <mergeCell ref="K98:AF98"/>
    <mergeCell ref="K99:AF99"/>
    <mergeCell ref="K96:AF96"/>
    <mergeCell ref="K100:AF100"/>
    <mergeCell ref="K103:AF103"/>
    <mergeCell ref="K97:AF97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99:AP99"/>
    <mergeCell ref="AN95:AP95"/>
    <mergeCell ref="AN101:AP101"/>
    <mergeCell ref="AN96:AP96"/>
    <mergeCell ref="AN100:AP100"/>
    <mergeCell ref="AN97:AP97"/>
    <mergeCell ref="AN102:AP102"/>
    <mergeCell ref="AN98:AP98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9:AM99"/>
    <mergeCell ref="AG102:AM102"/>
    <mergeCell ref="AG101:AM101"/>
    <mergeCell ref="AG103:AM103"/>
    <mergeCell ref="AG100:AM100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3:AP103"/>
    <mergeCell ref="AN92:AP92"/>
    <mergeCell ref="AS89:AT91"/>
    <mergeCell ref="AN105:AP105"/>
    <mergeCell ref="AG105:AM105"/>
    <mergeCell ref="AN106:AP106"/>
    <mergeCell ref="AG106:AM106"/>
    <mergeCell ref="AN94:AP94"/>
  </mergeCells>
  <hyperlinks>
    <hyperlink ref="A96" location="'SO01.1 - SO01.1  Búracie ...'!C2" display="/" xr:uid="{00000000-0004-0000-0000-000000000000}"/>
    <hyperlink ref="A97" location="'SO01.2 - SO01.2  Stavebná...'!C2" display="/" xr:uid="{00000000-0004-0000-0000-000001000000}"/>
    <hyperlink ref="A98" location="'SO01.3 - SO01.3  Zdravote...'!C2" display="/" xr:uid="{00000000-0004-0000-0000-000002000000}"/>
    <hyperlink ref="A99" location="'SO01.4 - SO01.4  Vykurovanie'!C2" display="/" xr:uid="{00000000-0004-0000-0000-000003000000}"/>
    <hyperlink ref="A100" location="'SO01.5 - SO01.5  Plynoinš...'!C2" display="/" xr:uid="{00000000-0004-0000-0000-000004000000}"/>
    <hyperlink ref="A101" location="'SO01.6 - SO01.6  Vetranie'!C2" display="/" xr:uid="{00000000-0004-0000-0000-000005000000}"/>
    <hyperlink ref="A102" location="'SO01.7 - SO01.7  Elektroi...'!C2" display="/" xr:uid="{00000000-0004-0000-0000-000006000000}"/>
    <hyperlink ref="A103" location="'SO01.8 - SO01.8  Bleskozv...'!C2" display="/" xr:uid="{00000000-0004-0000-0000-000007000000}"/>
    <hyperlink ref="A104" location="'SO02 - SO02  VONKAJŠÍ ROZ...'!C2" display="/" xr:uid="{00000000-0004-0000-0000-000008000000}"/>
    <hyperlink ref="A105" location="'SO03 - SO03   PRÍPOJKA  NN'!C2" display="/" xr:uid="{00000000-0004-0000-0000-000009000000}"/>
    <hyperlink ref="A106" location="'SO04 - SO04  ODVEDENIE DA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280"/>
  <sheetViews>
    <sheetView showGridLines="0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112</v>
      </c>
      <c r="AZ2" s="99" t="s">
        <v>3048</v>
      </c>
      <c r="BA2" s="99" t="s">
        <v>1</v>
      </c>
      <c r="BB2" s="99" t="s">
        <v>1</v>
      </c>
      <c r="BC2" s="99" t="s">
        <v>179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  <c r="AZ3" s="99" t="s">
        <v>3049</v>
      </c>
      <c r="BA3" s="99" t="s">
        <v>1</v>
      </c>
      <c r="BB3" s="99" t="s">
        <v>1</v>
      </c>
      <c r="BC3" s="99" t="s">
        <v>547</v>
      </c>
      <c r="BD3" s="99" t="s">
        <v>87</v>
      </c>
    </row>
    <row r="4" spans="1:5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  <c r="AZ4" s="99" t="s">
        <v>3050</v>
      </c>
      <c r="BA4" s="99" t="s">
        <v>1</v>
      </c>
      <c r="BB4" s="99" t="s">
        <v>1</v>
      </c>
      <c r="BC4" s="99" t="s">
        <v>3051</v>
      </c>
      <c r="BD4" s="99" t="s">
        <v>87</v>
      </c>
    </row>
    <row r="5" spans="1:56" s="1" customFormat="1" ht="7" customHeight="1">
      <c r="B5" s="21"/>
      <c r="L5" s="21"/>
      <c r="AZ5" s="99" t="s">
        <v>3052</v>
      </c>
      <c r="BA5" s="99" t="s">
        <v>1</v>
      </c>
      <c r="BB5" s="99" t="s">
        <v>1</v>
      </c>
      <c r="BC5" s="99" t="s">
        <v>3053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3054</v>
      </c>
      <c r="BA6" s="99" t="s">
        <v>1</v>
      </c>
      <c r="BB6" s="99" t="s">
        <v>1</v>
      </c>
      <c r="BC6" s="99" t="s">
        <v>179</v>
      </c>
      <c r="BD6" s="99" t="s">
        <v>87</v>
      </c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  <c r="AZ7" s="99" t="s">
        <v>3055</v>
      </c>
      <c r="BA7" s="99" t="s">
        <v>1</v>
      </c>
      <c r="BB7" s="99" t="s">
        <v>1</v>
      </c>
      <c r="BC7" s="99" t="s">
        <v>3056</v>
      </c>
      <c r="BD7" s="99" t="s">
        <v>87</v>
      </c>
    </row>
    <row r="8" spans="1:56" s="2" customFormat="1" ht="12" customHeight="1">
      <c r="A8" s="33"/>
      <c r="B8" s="34"/>
      <c r="C8" s="33"/>
      <c r="D8" s="28" t="s">
        <v>124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99" t="s">
        <v>3057</v>
      </c>
      <c r="BA8" s="99" t="s">
        <v>1</v>
      </c>
      <c r="BB8" s="99" t="s">
        <v>1</v>
      </c>
      <c r="BC8" s="99" t="s">
        <v>3058</v>
      </c>
      <c r="BD8" s="99" t="s">
        <v>87</v>
      </c>
    </row>
    <row r="9" spans="1:56" s="2" customFormat="1" ht="16.5" customHeight="1">
      <c r="A9" s="33"/>
      <c r="B9" s="34"/>
      <c r="C9" s="33"/>
      <c r="D9" s="33"/>
      <c r="E9" s="262" t="s">
        <v>3059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9" t="s">
        <v>3060</v>
      </c>
      <c r="BA9" s="99" t="s">
        <v>1</v>
      </c>
      <c r="BB9" s="99" t="s">
        <v>1</v>
      </c>
      <c r="BC9" s="99" t="s">
        <v>577</v>
      </c>
      <c r="BD9" s="99" t="s">
        <v>87</v>
      </c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9" t="s">
        <v>3061</v>
      </c>
      <c r="BA10" s="99" t="s">
        <v>1</v>
      </c>
      <c r="BB10" s="99" t="s">
        <v>1</v>
      </c>
      <c r="BC10" s="99" t="s">
        <v>3062</v>
      </c>
      <c r="BD10" s="99" t="s">
        <v>87</v>
      </c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9" t="s">
        <v>3063</v>
      </c>
      <c r="BA11" s="99" t="s">
        <v>1</v>
      </c>
      <c r="BB11" s="99" t="s">
        <v>1</v>
      </c>
      <c r="BC11" s="99" t="s">
        <v>3064</v>
      </c>
      <c r="BD11" s="99" t="s">
        <v>87</v>
      </c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1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21</v>
      </c>
      <c r="E14" s="33"/>
      <c r="F14" s="33"/>
      <c r="G14" s="33"/>
      <c r="H14" s="33"/>
      <c r="I14" s="28" t="s">
        <v>22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23</v>
      </c>
      <c r="F15" s="33"/>
      <c r="G15" s="33"/>
      <c r="H15" s="33"/>
      <c r="I15" s="28" t="s">
        <v>24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7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25</v>
      </c>
      <c r="E17" s="33"/>
      <c r="F17" s="33"/>
      <c r="G17" s="33"/>
      <c r="H17" s="33"/>
      <c r="I17" s="28" t="s">
        <v>22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1" t="str">
        <f>'Rekapitulácia stavby'!E14</f>
        <v>Vyplň údaj</v>
      </c>
      <c r="F18" s="272"/>
      <c r="G18" s="272"/>
      <c r="H18" s="272"/>
      <c r="I18" s="28" t="s">
        <v>24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27</v>
      </c>
      <c r="E20" s="33"/>
      <c r="F20" s="33"/>
      <c r="G20" s="33"/>
      <c r="H20" s="33"/>
      <c r="I20" s="28" t="s">
        <v>22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28</v>
      </c>
      <c r="F21" s="33"/>
      <c r="G21" s="33"/>
      <c r="H21" s="33"/>
      <c r="I21" s="28" t="s">
        <v>24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30</v>
      </c>
      <c r="E23" s="33"/>
      <c r="F23" s="33"/>
      <c r="G23" s="33"/>
      <c r="H23" s="33"/>
      <c r="I23" s="28" t="s">
        <v>22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31</v>
      </c>
      <c r="F24" s="33"/>
      <c r="G24" s="33"/>
      <c r="H24" s="33"/>
      <c r="I24" s="28" t="s">
        <v>24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1"/>
      <c r="B27" s="102"/>
      <c r="C27" s="101"/>
      <c r="D27" s="101"/>
      <c r="E27" s="273" t="s">
        <v>1787</v>
      </c>
      <c r="F27" s="273"/>
      <c r="G27" s="273"/>
      <c r="H27" s="273"/>
      <c r="I27" s="101"/>
      <c r="J27" s="101"/>
      <c r="K27" s="101"/>
      <c r="L27" s="103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25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33"/>
      <c r="J30" s="72">
        <f>ROUND(J132,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4"/>
      <c r="C33" s="33"/>
      <c r="D33" s="105" t="s">
        <v>38</v>
      </c>
      <c r="E33" s="28" t="s">
        <v>39</v>
      </c>
      <c r="F33" s="106">
        <f>ROUND((SUM(BE132:BE279)),  2)</f>
        <v>0</v>
      </c>
      <c r="G33" s="33"/>
      <c r="H33" s="33"/>
      <c r="I33" s="107">
        <v>0.2</v>
      </c>
      <c r="J33" s="106">
        <f>ROUND(((SUM(BE132:BE279))*I33),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28" t="s">
        <v>40</v>
      </c>
      <c r="F34" s="106">
        <f>ROUND((SUM(BF132:BF279)),  2)</f>
        <v>0</v>
      </c>
      <c r="G34" s="33"/>
      <c r="H34" s="33"/>
      <c r="I34" s="107">
        <v>0.2</v>
      </c>
      <c r="J34" s="106">
        <f>ROUND(((SUM(BF132:BF279))*I34),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4"/>
      <c r="C35" s="33"/>
      <c r="D35" s="33"/>
      <c r="E35" s="28" t="s">
        <v>41</v>
      </c>
      <c r="F35" s="106">
        <f>ROUND((SUM(BG132:BG279)),  2)</f>
        <v>0</v>
      </c>
      <c r="G35" s="33"/>
      <c r="H35" s="33"/>
      <c r="I35" s="107">
        <v>0.2</v>
      </c>
      <c r="J35" s="106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4"/>
      <c r="C36" s="33"/>
      <c r="D36" s="33"/>
      <c r="E36" s="28" t="s">
        <v>42</v>
      </c>
      <c r="F36" s="106">
        <f>ROUND((SUM(BH132:BH279)),  2)</f>
        <v>0</v>
      </c>
      <c r="G36" s="33"/>
      <c r="H36" s="33"/>
      <c r="I36" s="107">
        <v>0.2</v>
      </c>
      <c r="J36" s="106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43</v>
      </c>
      <c r="F37" s="106">
        <f>ROUND((SUM(BI132:BI279)),  2)</f>
        <v>0</v>
      </c>
      <c r="G37" s="33"/>
      <c r="H37" s="33"/>
      <c r="I37" s="107">
        <v>0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25" customHeight="1">
      <c r="A39" s="33"/>
      <c r="B39" s="34"/>
      <c r="C39" s="108"/>
      <c r="D39" s="109" t="s">
        <v>44</v>
      </c>
      <c r="E39" s="61"/>
      <c r="F39" s="61"/>
      <c r="G39" s="110" t="s">
        <v>45</v>
      </c>
      <c r="H39" s="111" t="s">
        <v>46</v>
      </c>
      <c r="I39" s="61"/>
      <c r="J39" s="112">
        <f>SUM(J30:J37)</f>
        <v>0</v>
      </c>
      <c r="K39" s="11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21"/>
      <c r="L41" s="21"/>
    </row>
    <row r="42" spans="1:31" s="1" customFormat="1" ht="14.5" customHeight="1">
      <c r="B42" s="21"/>
      <c r="L42" s="21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124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2" t="str">
        <f>E9</f>
        <v>SO02 - SO02  VONKAJŠÍ ROZVOD NTL PLYNOVODU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Podzávoz  2739, Čadca</v>
      </c>
      <c r="G89" s="33"/>
      <c r="H89" s="33"/>
      <c r="I89" s="28" t="s">
        <v>20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25" customHeight="1">
      <c r="A91" s="33"/>
      <c r="B91" s="34"/>
      <c r="C91" s="28" t="s">
        <v>21</v>
      </c>
      <c r="D91" s="33"/>
      <c r="E91" s="33"/>
      <c r="F91" s="26" t="str">
        <f>E15</f>
        <v>Mesto Čadca ,MU Námestie Slobody 30, ČADCA 02201</v>
      </c>
      <c r="G91" s="33"/>
      <c r="H91" s="33"/>
      <c r="I91" s="28" t="s">
        <v>27</v>
      </c>
      <c r="J91" s="31" t="str">
        <f>E21</f>
        <v xml:space="preserve">Mbarch Ing.Arch.Matej Babuliak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5" customHeight="1">
      <c r="A92" s="33"/>
      <c r="B92" s="34"/>
      <c r="C92" s="28" t="s">
        <v>25</v>
      </c>
      <c r="D92" s="33"/>
      <c r="E92" s="33"/>
      <c r="F92" s="26" t="str">
        <f>IF(E18="","",E18)</f>
        <v>Vyplň údaj</v>
      </c>
      <c r="G92" s="33"/>
      <c r="H92" s="33"/>
      <c r="I92" s="28" t="s">
        <v>30</v>
      </c>
      <c r="J92" s="31" t="str">
        <f>E24</f>
        <v>K.Šinská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129</v>
      </c>
      <c r="D94" s="108"/>
      <c r="E94" s="108"/>
      <c r="F94" s="108"/>
      <c r="G94" s="108"/>
      <c r="H94" s="108"/>
      <c r="I94" s="108"/>
      <c r="J94" s="117" t="s">
        <v>130</v>
      </c>
      <c r="K94" s="108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3" customHeight="1">
      <c r="A96" s="33"/>
      <c r="B96" s="34"/>
      <c r="C96" s="118" t="s">
        <v>131</v>
      </c>
      <c r="D96" s="33"/>
      <c r="E96" s="33"/>
      <c r="F96" s="33"/>
      <c r="G96" s="33"/>
      <c r="H96" s="33"/>
      <c r="I96" s="33"/>
      <c r="J96" s="72">
        <f>J132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132</v>
      </c>
    </row>
    <row r="97" spans="2:12" s="9" customFormat="1" ht="25" customHeight="1">
      <c r="B97" s="119"/>
      <c r="D97" s="120" t="s">
        <v>133</v>
      </c>
      <c r="E97" s="121"/>
      <c r="F97" s="121"/>
      <c r="G97" s="121"/>
      <c r="H97" s="121"/>
      <c r="I97" s="121"/>
      <c r="J97" s="122">
        <f>J133</f>
        <v>0</v>
      </c>
      <c r="L97" s="119"/>
    </row>
    <row r="98" spans="2:12" s="10" customFormat="1" ht="20" customHeight="1">
      <c r="B98" s="123"/>
      <c r="D98" s="124" t="s">
        <v>3065</v>
      </c>
      <c r="E98" s="125"/>
      <c r="F98" s="125"/>
      <c r="G98" s="125"/>
      <c r="H98" s="125"/>
      <c r="I98" s="125"/>
      <c r="J98" s="126">
        <f>J135</f>
        <v>0</v>
      </c>
      <c r="L98" s="123"/>
    </row>
    <row r="99" spans="2:12" s="10" customFormat="1" ht="20" customHeight="1">
      <c r="B99" s="123"/>
      <c r="D99" s="124" t="s">
        <v>134</v>
      </c>
      <c r="E99" s="125"/>
      <c r="F99" s="125"/>
      <c r="G99" s="125"/>
      <c r="H99" s="125"/>
      <c r="I99" s="125"/>
      <c r="J99" s="126">
        <f>J142</f>
        <v>0</v>
      </c>
      <c r="L99" s="123"/>
    </row>
    <row r="100" spans="2:12" s="10" customFormat="1" ht="20" customHeight="1">
      <c r="B100" s="123"/>
      <c r="D100" s="124" t="s">
        <v>629</v>
      </c>
      <c r="E100" s="125"/>
      <c r="F100" s="125"/>
      <c r="G100" s="125"/>
      <c r="H100" s="125"/>
      <c r="I100" s="125"/>
      <c r="J100" s="126">
        <f>J181</f>
        <v>0</v>
      </c>
      <c r="L100" s="123"/>
    </row>
    <row r="101" spans="2:12" s="10" customFormat="1" ht="20" customHeight="1">
      <c r="B101" s="123"/>
      <c r="D101" s="124" t="s">
        <v>630</v>
      </c>
      <c r="E101" s="125"/>
      <c r="F101" s="125"/>
      <c r="G101" s="125"/>
      <c r="H101" s="125"/>
      <c r="I101" s="125"/>
      <c r="J101" s="126">
        <f>J184</f>
        <v>0</v>
      </c>
      <c r="L101" s="123"/>
    </row>
    <row r="102" spans="2:12" s="10" customFormat="1" ht="20" customHeight="1">
      <c r="B102" s="123"/>
      <c r="D102" s="124" t="s">
        <v>632</v>
      </c>
      <c r="E102" s="125"/>
      <c r="F102" s="125"/>
      <c r="G102" s="125"/>
      <c r="H102" s="125"/>
      <c r="I102" s="125"/>
      <c r="J102" s="126">
        <f>J191</f>
        <v>0</v>
      </c>
      <c r="L102" s="123"/>
    </row>
    <row r="103" spans="2:12" s="10" customFormat="1" ht="20" customHeight="1">
      <c r="B103" s="123"/>
      <c r="D103" s="124" t="s">
        <v>136</v>
      </c>
      <c r="E103" s="125"/>
      <c r="F103" s="125"/>
      <c r="G103" s="125"/>
      <c r="H103" s="125"/>
      <c r="I103" s="125"/>
      <c r="J103" s="126">
        <f>J200</f>
        <v>0</v>
      </c>
      <c r="L103" s="123"/>
    </row>
    <row r="104" spans="2:12" s="10" customFormat="1" ht="20" customHeight="1">
      <c r="B104" s="123"/>
      <c r="D104" s="124" t="s">
        <v>3066</v>
      </c>
      <c r="E104" s="125"/>
      <c r="F104" s="125"/>
      <c r="G104" s="125"/>
      <c r="H104" s="125"/>
      <c r="I104" s="125"/>
      <c r="J104" s="126">
        <f>J206</f>
        <v>0</v>
      </c>
      <c r="L104" s="123"/>
    </row>
    <row r="105" spans="2:12" s="9" customFormat="1" ht="25" customHeight="1">
      <c r="B105" s="119"/>
      <c r="D105" s="120" t="s">
        <v>141</v>
      </c>
      <c r="E105" s="121"/>
      <c r="F105" s="121"/>
      <c r="G105" s="121"/>
      <c r="H105" s="121"/>
      <c r="I105" s="121"/>
      <c r="J105" s="122">
        <f>J213</f>
        <v>0</v>
      </c>
      <c r="L105" s="119"/>
    </row>
    <row r="106" spans="2:12" s="10" customFormat="1" ht="20" customHeight="1">
      <c r="B106" s="123"/>
      <c r="D106" s="124" t="s">
        <v>3067</v>
      </c>
      <c r="E106" s="125"/>
      <c r="F106" s="125"/>
      <c r="G106" s="125"/>
      <c r="H106" s="125"/>
      <c r="I106" s="125"/>
      <c r="J106" s="126">
        <f>J214</f>
        <v>0</v>
      </c>
      <c r="L106" s="123"/>
    </row>
    <row r="107" spans="2:12" s="10" customFormat="1" ht="20" customHeight="1">
      <c r="B107" s="123"/>
      <c r="D107" s="124" t="s">
        <v>149</v>
      </c>
      <c r="E107" s="125"/>
      <c r="F107" s="125"/>
      <c r="G107" s="125"/>
      <c r="H107" s="125"/>
      <c r="I107" s="125"/>
      <c r="J107" s="126">
        <f>J222</f>
        <v>0</v>
      </c>
      <c r="L107" s="123"/>
    </row>
    <row r="108" spans="2:12" s="10" customFormat="1" ht="20" customHeight="1">
      <c r="B108" s="123"/>
      <c r="D108" s="124" t="s">
        <v>2242</v>
      </c>
      <c r="E108" s="125"/>
      <c r="F108" s="125"/>
      <c r="G108" s="125"/>
      <c r="H108" s="125"/>
      <c r="I108" s="125"/>
      <c r="J108" s="126">
        <f>J225</f>
        <v>0</v>
      </c>
      <c r="L108" s="123"/>
    </row>
    <row r="109" spans="2:12" s="9" customFormat="1" ht="25" customHeight="1">
      <c r="B109" s="119"/>
      <c r="D109" s="120" t="s">
        <v>150</v>
      </c>
      <c r="E109" s="121"/>
      <c r="F109" s="121"/>
      <c r="G109" s="121"/>
      <c r="H109" s="121"/>
      <c r="I109" s="121"/>
      <c r="J109" s="122">
        <f>J228</f>
        <v>0</v>
      </c>
      <c r="L109" s="119"/>
    </row>
    <row r="110" spans="2:12" s="10" customFormat="1" ht="20" customHeight="1">
      <c r="B110" s="123"/>
      <c r="D110" s="124" t="s">
        <v>3068</v>
      </c>
      <c r="E110" s="125"/>
      <c r="F110" s="125"/>
      <c r="G110" s="125"/>
      <c r="H110" s="125"/>
      <c r="I110" s="125"/>
      <c r="J110" s="126">
        <f>J229</f>
        <v>0</v>
      </c>
      <c r="L110" s="123"/>
    </row>
    <row r="111" spans="2:12" s="9" customFormat="1" ht="25" customHeight="1">
      <c r="B111" s="119"/>
      <c r="D111" s="120" t="s">
        <v>152</v>
      </c>
      <c r="E111" s="121"/>
      <c r="F111" s="121"/>
      <c r="G111" s="121"/>
      <c r="H111" s="121"/>
      <c r="I111" s="121"/>
      <c r="J111" s="122">
        <f>J265</f>
        <v>0</v>
      </c>
      <c r="L111" s="119"/>
    </row>
    <row r="112" spans="2:12" s="9" customFormat="1" ht="25" customHeight="1">
      <c r="B112" s="119"/>
      <c r="D112" s="120" t="s">
        <v>3069</v>
      </c>
      <c r="E112" s="121"/>
      <c r="F112" s="121"/>
      <c r="G112" s="121"/>
      <c r="H112" s="121"/>
      <c r="I112" s="121"/>
      <c r="J112" s="122">
        <f>J278</f>
        <v>0</v>
      </c>
      <c r="L112" s="119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7" customHeight="1">
      <c r="A114" s="33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7" customHeight="1">
      <c r="A118" s="33"/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5" customHeight="1">
      <c r="A119" s="33"/>
      <c r="B119" s="34"/>
      <c r="C119" s="22" t="s">
        <v>153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6.25" customHeight="1">
      <c r="A122" s="33"/>
      <c r="B122" s="34"/>
      <c r="C122" s="33"/>
      <c r="D122" s="33"/>
      <c r="E122" s="269" t="str">
        <f>E7</f>
        <v>RP pre zníženie energetickej náročnosti budovy ZŠ a MŠ ČADCA -Podzávoz</v>
      </c>
      <c r="F122" s="270"/>
      <c r="G122" s="270"/>
      <c r="H122" s="270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124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62" t="str">
        <f>E9</f>
        <v>SO02 - SO02  VONKAJŠÍ ROZVOD NTL PLYNOVODU</v>
      </c>
      <c r="F124" s="268"/>
      <c r="G124" s="268"/>
      <c r="H124" s="268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7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18</v>
      </c>
      <c r="D126" s="33"/>
      <c r="E126" s="33"/>
      <c r="F126" s="26" t="str">
        <f>F12</f>
        <v>Podzávoz  2739, Čadca</v>
      </c>
      <c r="G126" s="33"/>
      <c r="H126" s="33"/>
      <c r="I126" s="28" t="s">
        <v>20</v>
      </c>
      <c r="J126" s="56" t="str">
        <f>IF(J12="","",J12)</f>
        <v/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40.25" customHeight="1">
      <c r="A128" s="33"/>
      <c r="B128" s="34"/>
      <c r="C128" s="28" t="s">
        <v>21</v>
      </c>
      <c r="D128" s="33"/>
      <c r="E128" s="33"/>
      <c r="F128" s="26" t="str">
        <f>E15</f>
        <v>Mesto Čadca ,MU Námestie Slobody 30, ČADCA 02201</v>
      </c>
      <c r="G128" s="33"/>
      <c r="H128" s="33"/>
      <c r="I128" s="28" t="s">
        <v>27</v>
      </c>
      <c r="J128" s="31" t="str">
        <f>E21</f>
        <v xml:space="preserve">Mbarch Ing.Arch.Matej Babuliak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5" customHeight="1">
      <c r="A129" s="33"/>
      <c r="B129" s="34"/>
      <c r="C129" s="28" t="s">
        <v>25</v>
      </c>
      <c r="D129" s="33"/>
      <c r="E129" s="33"/>
      <c r="F129" s="26" t="str">
        <f>IF(E18="","",E18)</f>
        <v>Vyplň údaj</v>
      </c>
      <c r="G129" s="33"/>
      <c r="H129" s="33"/>
      <c r="I129" s="28" t="s">
        <v>30</v>
      </c>
      <c r="J129" s="31" t="str">
        <f>E24</f>
        <v>K.Šinská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2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7"/>
      <c r="B131" s="128"/>
      <c r="C131" s="129" t="s">
        <v>154</v>
      </c>
      <c r="D131" s="130" t="s">
        <v>59</v>
      </c>
      <c r="E131" s="130" t="s">
        <v>55</v>
      </c>
      <c r="F131" s="130" t="s">
        <v>56</v>
      </c>
      <c r="G131" s="130" t="s">
        <v>155</v>
      </c>
      <c r="H131" s="130" t="s">
        <v>156</v>
      </c>
      <c r="I131" s="130" t="s">
        <v>157</v>
      </c>
      <c r="J131" s="131" t="s">
        <v>130</v>
      </c>
      <c r="K131" s="132" t="s">
        <v>158</v>
      </c>
      <c r="L131" s="133"/>
      <c r="M131" s="63" t="s">
        <v>1</v>
      </c>
      <c r="N131" s="64" t="s">
        <v>38</v>
      </c>
      <c r="O131" s="64" t="s">
        <v>159</v>
      </c>
      <c r="P131" s="64" t="s">
        <v>160</v>
      </c>
      <c r="Q131" s="64" t="s">
        <v>161</v>
      </c>
      <c r="R131" s="64" t="s">
        <v>162</v>
      </c>
      <c r="S131" s="64" t="s">
        <v>163</v>
      </c>
      <c r="T131" s="65" t="s">
        <v>164</v>
      </c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</row>
    <row r="132" spans="1:65" s="2" customFormat="1" ht="23" customHeight="1">
      <c r="A132" s="33"/>
      <c r="B132" s="34"/>
      <c r="C132" s="70" t="s">
        <v>131</v>
      </c>
      <c r="D132" s="33"/>
      <c r="E132" s="33"/>
      <c r="F132" s="33"/>
      <c r="G132" s="33"/>
      <c r="H132" s="33"/>
      <c r="I132" s="33"/>
      <c r="J132" s="134">
        <f>BK132</f>
        <v>0</v>
      </c>
      <c r="K132" s="33"/>
      <c r="L132" s="34"/>
      <c r="M132" s="66"/>
      <c r="N132" s="57"/>
      <c r="O132" s="67"/>
      <c r="P132" s="135">
        <f>P133+P213+P228+P265+P278</f>
        <v>0</v>
      </c>
      <c r="Q132" s="67"/>
      <c r="R132" s="135">
        <f>R133+R213+R228+R265+R278</f>
        <v>37.723261199999996</v>
      </c>
      <c r="S132" s="67"/>
      <c r="T132" s="136">
        <f>T133+T213+T228+T265+T278</f>
        <v>7.0937999999999999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132</v>
      </c>
      <c r="BK132" s="137">
        <f>BK133+BK213+BK228+BK265+BK278</f>
        <v>0</v>
      </c>
    </row>
    <row r="133" spans="1:65" s="12" customFormat="1" ht="26" customHeight="1">
      <c r="B133" s="138"/>
      <c r="D133" s="139" t="s">
        <v>73</v>
      </c>
      <c r="E133" s="140" t="s">
        <v>165</v>
      </c>
      <c r="F133" s="140" t="s">
        <v>166</v>
      </c>
      <c r="I133" s="141"/>
      <c r="J133" s="142">
        <f>BK133</f>
        <v>0</v>
      </c>
      <c r="L133" s="138"/>
      <c r="M133" s="143"/>
      <c r="N133" s="144"/>
      <c r="O133" s="144"/>
      <c r="P133" s="145">
        <f>P134+P135+P142+P181+P184+P191+P200+P206</f>
        <v>0</v>
      </c>
      <c r="Q133" s="144"/>
      <c r="R133" s="145">
        <f>R134+R135+R142+R181+R184+R191+R200+R206</f>
        <v>37.616220299999995</v>
      </c>
      <c r="S133" s="144"/>
      <c r="T133" s="146">
        <f>T134+T135+T142+T181+T184+T191+T200+T206</f>
        <v>7.0937999999999999</v>
      </c>
      <c r="AR133" s="139" t="s">
        <v>81</v>
      </c>
      <c r="AT133" s="147" t="s">
        <v>73</v>
      </c>
      <c r="AU133" s="147" t="s">
        <v>74</v>
      </c>
      <c r="AY133" s="139" t="s">
        <v>167</v>
      </c>
      <c r="BK133" s="148">
        <f>BK134+BK135+BK142+BK181+BK184+BK191+BK200+BK206</f>
        <v>0</v>
      </c>
    </row>
    <row r="134" spans="1:65" s="2" customFormat="1" ht="66.75" customHeight="1">
      <c r="A134" s="33"/>
      <c r="B134" s="149"/>
      <c r="C134" s="150" t="s">
        <v>81</v>
      </c>
      <c r="D134" s="150" t="s">
        <v>168</v>
      </c>
      <c r="E134" s="151" t="s">
        <v>169</v>
      </c>
      <c r="F134" s="152" t="s">
        <v>170</v>
      </c>
      <c r="G134" s="153" t="s">
        <v>1</v>
      </c>
      <c r="H134" s="154">
        <v>0</v>
      </c>
      <c r="I134" s="155"/>
      <c r="J134" s="156">
        <f>ROUND(I134*H134,2)</f>
        <v>0</v>
      </c>
      <c r="K134" s="157"/>
      <c r="L134" s="158"/>
      <c r="M134" s="159" t="s">
        <v>1</v>
      </c>
      <c r="N134" s="160" t="s">
        <v>40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171</v>
      </c>
      <c r="AT134" s="163" t="s">
        <v>168</v>
      </c>
      <c r="AU134" s="163" t="s">
        <v>81</v>
      </c>
      <c r="AY134" s="18" t="s">
        <v>167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87</v>
      </c>
      <c r="BK134" s="164">
        <f>ROUND(I134*H134,2)</f>
        <v>0</v>
      </c>
      <c r="BL134" s="18" t="s">
        <v>172</v>
      </c>
      <c r="BM134" s="163" t="s">
        <v>3070</v>
      </c>
    </row>
    <row r="135" spans="1:65" s="12" customFormat="1" ht="23" customHeight="1">
      <c r="B135" s="138"/>
      <c r="D135" s="139" t="s">
        <v>73</v>
      </c>
      <c r="E135" s="165" t="s">
        <v>3071</v>
      </c>
      <c r="F135" s="165" t="s">
        <v>3072</v>
      </c>
      <c r="I135" s="141"/>
      <c r="J135" s="166">
        <f>BK135</f>
        <v>0</v>
      </c>
      <c r="L135" s="138"/>
      <c r="M135" s="143"/>
      <c r="N135" s="144"/>
      <c r="O135" s="144"/>
      <c r="P135" s="145">
        <f>SUM(P136:P141)</f>
        <v>0</v>
      </c>
      <c r="Q135" s="144"/>
      <c r="R135" s="145">
        <f>SUM(R136:R141)</f>
        <v>0</v>
      </c>
      <c r="S135" s="144"/>
      <c r="T135" s="146">
        <f>SUM(T136:T141)</f>
        <v>7.0937999999999999</v>
      </c>
      <c r="AR135" s="139" t="s">
        <v>81</v>
      </c>
      <c r="AT135" s="147" t="s">
        <v>73</v>
      </c>
      <c r="AU135" s="147" t="s">
        <v>81</v>
      </c>
      <c r="AY135" s="139" t="s">
        <v>167</v>
      </c>
      <c r="BK135" s="148">
        <f>SUM(BK136:BK141)</f>
        <v>0</v>
      </c>
    </row>
    <row r="136" spans="1:65" s="2" customFormat="1" ht="21.75" customHeight="1">
      <c r="A136" s="33"/>
      <c r="B136" s="149"/>
      <c r="C136" s="167" t="s">
        <v>87</v>
      </c>
      <c r="D136" s="167" t="s">
        <v>175</v>
      </c>
      <c r="E136" s="168" t="s">
        <v>3073</v>
      </c>
      <c r="F136" s="169" t="s">
        <v>3074</v>
      </c>
      <c r="G136" s="170" t="s">
        <v>178</v>
      </c>
      <c r="H136" s="171">
        <v>12.6</v>
      </c>
      <c r="I136" s="172"/>
      <c r="J136" s="173">
        <f>ROUND(I136*H136,2)</f>
        <v>0</v>
      </c>
      <c r="K136" s="174"/>
      <c r="L136" s="34"/>
      <c r="M136" s="175" t="s">
        <v>1</v>
      </c>
      <c r="N136" s="176" t="s">
        <v>40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9.8000000000000004E-2</v>
      </c>
      <c r="T136" s="162">
        <f>S136*H136</f>
        <v>1.2348000000000001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179</v>
      </c>
      <c r="AT136" s="163" t="s">
        <v>175</v>
      </c>
      <c r="AU136" s="163" t="s">
        <v>87</v>
      </c>
      <c r="AY136" s="18" t="s">
        <v>167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179</v>
      </c>
      <c r="BM136" s="163" t="s">
        <v>3075</v>
      </c>
    </row>
    <row r="137" spans="1:65" s="14" customFormat="1" ht="24">
      <c r="B137" s="185"/>
      <c r="D137" s="178" t="s">
        <v>181</v>
      </c>
      <c r="E137" s="186" t="s">
        <v>3055</v>
      </c>
      <c r="F137" s="187" t="s">
        <v>3076</v>
      </c>
      <c r="H137" s="188">
        <v>12.6</v>
      </c>
      <c r="I137" s="189"/>
      <c r="L137" s="185"/>
      <c r="M137" s="190"/>
      <c r="N137" s="191"/>
      <c r="O137" s="191"/>
      <c r="P137" s="191"/>
      <c r="Q137" s="191"/>
      <c r="R137" s="191"/>
      <c r="S137" s="191"/>
      <c r="T137" s="192"/>
      <c r="AT137" s="186" t="s">
        <v>181</v>
      </c>
      <c r="AU137" s="186" t="s">
        <v>87</v>
      </c>
      <c r="AV137" s="14" t="s">
        <v>87</v>
      </c>
      <c r="AW137" s="14" t="s">
        <v>29</v>
      </c>
      <c r="AX137" s="14" t="s">
        <v>81</v>
      </c>
      <c r="AY137" s="186" t="s">
        <v>167</v>
      </c>
    </row>
    <row r="138" spans="1:65" s="2" customFormat="1" ht="33" customHeight="1">
      <c r="A138" s="33"/>
      <c r="B138" s="149"/>
      <c r="C138" s="167" t="s">
        <v>187</v>
      </c>
      <c r="D138" s="167" t="s">
        <v>175</v>
      </c>
      <c r="E138" s="168" t="s">
        <v>176</v>
      </c>
      <c r="F138" s="169" t="s">
        <v>3077</v>
      </c>
      <c r="G138" s="170" t="s">
        <v>178</v>
      </c>
      <c r="H138" s="171">
        <v>12.6</v>
      </c>
      <c r="I138" s="172"/>
      <c r="J138" s="173">
        <f>ROUND(I138*H138,2)</f>
        <v>0</v>
      </c>
      <c r="K138" s="174"/>
      <c r="L138" s="34"/>
      <c r="M138" s="175" t="s">
        <v>1</v>
      </c>
      <c r="N138" s="176" t="s">
        <v>40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0.22500000000000001</v>
      </c>
      <c r="T138" s="162">
        <f>S138*H138</f>
        <v>2.835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179</v>
      </c>
      <c r="AT138" s="163" t="s">
        <v>175</v>
      </c>
      <c r="AU138" s="163" t="s">
        <v>87</v>
      </c>
      <c r="AY138" s="18" t="s">
        <v>167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179</v>
      </c>
      <c r="BM138" s="163" t="s">
        <v>3078</v>
      </c>
    </row>
    <row r="139" spans="1:65" s="14" customFormat="1" ht="12">
      <c r="B139" s="185"/>
      <c r="D139" s="178" t="s">
        <v>181</v>
      </c>
      <c r="E139" s="186" t="s">
        <v>1</v>
      </c>
      <c r="F139" s="187" t="s">
        <v>3055</v>
      </c>
      <c r="H139" s="188">
        <v>12.6</v>
      </c>
      <c r="I139" s="189"/>
      <c r="L139" s="185"/>
      <c r="M139" s="190"/>
      <c r="N139" s="191"/>
      <c r="O139" s="191"/>
      <c r="P139" s="191"/>
      <c r="Q139" s="191"/>
      <c r="R139" s="191"/>
      <c r="S139" s="191"/>
      <c r="T139" s="192"/>
      <c r="AT139" s="186" t="s">
        <v>181</v>
      </c>
      <c r="AU139" s="186" t="s">
        <v>87</v>
      </c>
      <c r="AV139" s="14" t="s">
        <v>87</v>
      </c>
      <c r="AW139" s="14" t="s">
        <v>29</v>
      </c>
      <c r="AX139" s="14" t="s">
        <v>81</v>
      </c>
      <c r="AY139" s="186" t="s">
        <v>167</v>
      </c>
    </row>
    <row r="140" spans="1:65" s="2" customFormat="1" ht="21.75" customHeight="1">
      <c r="A140" s="33"/>
      <c r="B140" s="149"/>
      <c r="C140" s="167" t="s">
        <v>179</v>
      </c>
      <c r="D140" s="167" t="s">
        <v>175</v>
      </c>
      <c r="E140" s="168" t="s">
        <v>3079</v>
      </c>
      <c r="F140" s="169" t="s">
        <v>3080</v>
      </c>
      <c r="G140" s="170" t="s">
        <v>178</v>
      </c>
      <c r="H140" s="171">
        <v>12.6</v>
      </c>
      <c r="I140" s="172"/>
      <c r="J140" s="173">
        <f>ROUND(I140*H140,2)</f>
        <v>0</v>
      </c>
      <c r="K140" s="174"/>
      <c r="L140" s="34"/>
      <c r="M140" s="175" t="s">
        <v>1</v>
      </c>
      <c r="N140" s="176" t="s">
        <v>40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0.24</v>
      </c>
      <c r="T140" s="162">
        <f>S140*H140</f>
        <v>3.024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179</v>
      </c>
      <c r="AT140" s="163" t="s">
        <v>175</v>
      </c>
      <c r="AU140" s="163" t="s">
        <v>87</v>
      </c>
      <c r="AY140" s="18" t="s">
        <v>167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179</v>
      </c>
      <c r="BM140" s="163" t="s">
        <v>3081</v>
      </c>
    </row>
    <row r="141" spans="1:65" s="14" customFormat="1" ht="12">
      <c r="B141" s="185"/>
      <c r="D141" s="178" t="s">
        <v>181</v>
      </c>
      <c r="E141" s="186" t="s">
        <v>1</v>
      </c>
      <c r="F141" s="187" t="s">
        <v>3055</v>
      </c>
      <c r="H141" s="188">
        <v>12.6</v>
      </c>
      <c r="I141" s="189"/>
      <c r="L141" s="185"/>
      <c r="M141" s="190"/>
      <c r="N141" s="191"/>
      <c r="O141" s="191"/>
      <c r="P141" s="191"/>
      <c r="Q141" s="191"/>
      <c r="R141" s="191"/>
      <c r="S141" s="191"/>
      <c r="T141" s="192"/>
      <c r="AT141" s="186" t="s">
        <v>181</v>
      </c>
      <c r="AU141" s="186" t="s">
        <v>87</v>
      </c>
      <c r="AV141" s="14" t="s">
        <v>87</v>
      </c>
      <c r="AW141" s="14" t="s">
        <v>29</v>
      </c>
      <c r="AX141" s="14" t="s">
        <v>81</v>
      </c>
      <c r="AY141" s="186" t="s">
        <v>167</v>
      </c>
    </row>
    <row r="142" spans="1:65" s="12" customFormat="1" ht="23" customHeight="1">
      <c r="B142" s="138"/>
      <c r="D142" s="139" t="s">
        <v>73</v>
      </c>
      <c r="E142" s="165" t="s">
        <v>81</v>
      </c>
      <c r="F142" s="165" t="s">
        <v>174</v>
      </c>
      <c r="I142" s="141"/>
      <c r="J142" s="166">
        <f>BK142</f>
        <v>0</v>
      </c>
      <c r="L142" s="138"/>
      <c r="M142" s="143"/>
      <c r="N142" s="144"/>
      <c r="O142" s="144"/>
      <c r="P142" s="145">
        <f>SUM(P143:P180)</f>
        <v>0</v>
      </c>
      <c r="Q142" s="144"/>
      <c r="R142" s="145">
        <f>SUM(R143:R180)</f>
        <v>19.689</v>
      </c>
      <c r="S142" s="144"/>
      <c r="T142" s="146">
        <f>SUM(T143:T180)</f>
        <v>0</v>
      </c>
      <c r="AR142" s="139" t="s">
        <v>81</v>
      </c>
      <c r="AT142" s="147" t="s">
        <v>73</v>
      </c>
      <c r="AU142" s="147" t="s">
        <v>81</v>
      </c>
      <c r="AY142" s="139" t="s">
        <v>167</v>
      </c>
      <c r="BK142" s="148">
        <f>SUM(BK143:BK180)</f>
        <v>0</v>
      </c>
    </row>
    <row r="143" spans="1:65" s="2" customFormat="1" ht="21.75" customHeight="1">
      <c r="A143" s="33"/>
      <c r="B143" s="149"/>
      <c r="C143" s="167" t="s">
        <v>210</v>
      </c>
      <c r="D143" s="167" t="s">
        <v>175</v>
      </c>
      <c r="E143" s="168" t="s">
        <v>3082</v>
      </c>
      <c r="F143" s="169" t="s">
        <v>3083</v>
      </c>
      <c r="G143" s="170" t="s">
        <v>230</v>
      </c>
      <c r="H143" s="171">
        <v>30.78</v>
      </c>
      <c r="I143" s="172"/>
      <c r="J143" s="173">
        <f>ROUND(I143*H143,2)</f>
        <v>0</v>
      </c>
      <c r="K143" s="174"/>
      <c r="L143" s="34"/>
      <c r="M143" s="175" t="s">
        <v>1</v>
      </c>
      <c r="N143" s="176" t="s">
        <v>40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179</v>
      </c>
      <c r="AT143" s="163" t="s">
        <v>175</v>
      </c>
      <c r="AU143" s="163" t="s">
        <v>87</v>
      </c>
      <c r="AY143" s="18" t="s">
        <v>167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179</v>
      </c>
      <c r="BM143" s="163" t="s">
        <v>3084</v>
      </c>
    </row>
    <row r="144" spans="1:65" s="14" customFormat="1" ht="12">
      <c r="B144" s="185"/>
      <c r="D144" s="178" t="s">
        <v>181</v>
      </c>
      <c r="E144" s="186" t="s">
        <v>1</v>
      </c>
      <c r="F144" s="187" t="s">
        <v>3085</v>
      </c>
      <c r="H144" s="188">
        <v>35.19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181</v>
      </c>
      <c r="AU144" s="186" t="s">
        <v>87</v>
      </c>
      <c r="AV144" s="14" t="s">
        <v>87</v>
      </c>
      <c r="AW144" s="14" t="s">
        <v>29</v>
      </c>
      <c r="AX144" s="14" t="s">
        <v>74</v>
      </c>
      <c r="AY144" s="186" t="s">
        <v>167</v>
      </c>
    </row>
    <row r="145" spans="1:65" s="14" customFormat="1" ht="12">
      <c r="B145" s="185"/>
      <c r="D145" s="178" t="s">
        <v>181</v>
      </c>
      <c r="E145" s="186" t="s">
        <v>1</v>
      </c>
      <c r="F145" s="187" t="s">
        <v>3086</v>
      </c>
      <c r="H145" s="188">
        <v>-4.41</v>
      </c>
      <c r="I145" s="189"/>
      <c r="L145" s="185"/>
      <c r="M145" s="190"/>
      <c r="N145" s="191"/>
      <c r="O145" s="191"/>
      <c r="P145" s="191"/>
      <c r="Q145" s="191"/>
      <c r="R145" s="191"/>
      <c r="S145" s="191"/>
      <c r="T145" s="192"/>
      <c r="AT145" s="186" t="s">
        <v>181</v>
      </c>
      <c r="AU145" s="186" t="s">
        <v>87</v>
      </c>
      <c r="AV145" s="14" t="s">
        <v>87</v>
      </c>
      <c r="AW145" s="14" t="s">
        <v>29</v>
      </c>
      <c r="AX145" s="14" t="s">
        <v>74</v>
      </c>
      <c r="AY145" s="186" t="s">
        <v>167</v>
      </c>
    </row>
    <row r="146" spans="1:65" s="13" customFormat="1" ht="24">
      <c r="B146" s="177"/>
      <c r="D146" s="178" t="s">
        <v>181</v>
      </c>
      <c r="E146" s="179" t="s">
        <v>1</v>
      </c>
      <c r="F146" s="180" t="s">
        <v>3087</v>
      </c>
      <c r="H146" s="179" t="s">
        <v>1</v>
      </c>
      <c r="I146" s="181"/>
      <c r="L146" s="177"/>
      <c r="M146" s="182"/>
      <c r="N146" s="183"/>
      <c r="O146" s="183"/>
      <c r="P146" s="183"/>
      <c r="Q146" s="183"/>
      <c r="R146" s="183"/>
      <c r="S146" s="183"/>
      <c r="T146" s="184"/>
      <c r="AT146" s="179" t="s">
        <v>181</v>
      </c>
      <c r="AU146" s="179" t="s">
        <v>87</v>
      </c>
      <c r="AV146" s="13" t="s">
        <v>81</v>
      </c>
      <c r="AW146" s="13" t="s">
        <v>29</v>
      </c>
      <c r="AX146" s="13" t="s">
        <v>74</v>
      </c>
      <c r="AY146" s="179" t="s">
        <v>167</v>
      </c>
    </row>
    <row r="147" spans="1:65" s="15" customFormat="1" ht="12">
      <c r="B147" s="193"/>
      <c r="D147" s="178" t="s">
        <v>181</v>
      </c>
      <c r="E147" s="194" t="s">
        <v>3061</v>
      </c>
      <c r="F147" s="195" t="s">
        <v>186</v>
      </c>
      <c r="H147" s="196">
        <v>30.78</v>
      </c>
      <c r="I147" s="197"/>
      <c r="L147" s="193"/>
      <c r="M147" s="198"/>
      <c r="N147" s="199"/>
      <c r="O147" s="199"/>
      <c r="P147" s="199"/>
      <c r="Q147" s="199"/>
      <c r="R147" s="199"/>
      <c r="S147" s="199"/>
      <c r="T147" s="200"/>
      <c r="AT147" s="194" t="s">
        <v>181</v>
      </c>
      <c r="AU147" s="194" t="s">
        <v>87</v>
      </c>
      <c r="AV147" s="15" t="s">
        <v>179</v>
      </c>
      <c r="AW147" s="15" t="s">
        <v>29</v>
      </c>
      <c r="AX147" s="15" t="s">
        <v>81</v>
      </c>
      <c r="AY147" s="194" t="s">
        <v>167</v>
      </c>
    </row>
    <row r="148" spans="1:65" s="2" customFormat="1" ht="21.75" customHeight="1">
      <c r="A148" s="33"/>
      <c r="B148" s="149"/>
      <c r="C148" s="167" t="s">
        <v>192</v>
      </c>
      <c r="D148" s="167" t="s">
        <v>175</v>
      </c>
      <c r="E148" s="168" t="s">
        <v>3088</v>
      </c>
      <c r="F148" s="169" t="s">
        <v>3089</v>
      </c>
      <c r="G148" s="170" t="s">
        <v>230</v>
      </c>
      <c r="H148" s="171">
        <v>9.234</v>
      </c>
      <c r="I148" s="172"/>
      <c r="J148" s="173">
        <f>ROUND(I148*H148,2)</f>
        <v>0</v>
      </c>
      <c r="K148" s="174"/>
      <c r="L148" s="34"/>
      <c r="M148" s="175" t="s">
        <v>1</v>
      </c>
      <c r="N148" s="176" t="s">
        <v>40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179</v>
      </c>
      <c r="AT148" s="163" t="s">
        <v>175</v>
      </c>
      <c r="AU148" s="163" t="s">
        <v>87</v>
      </c>
      <c r="AY148" s="18" t="s">
        <v>167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179</v>
      </c>
      <c r="BM148" s="163" t="s">
        <v>3090</v>
      </c>
    </row>
    <row r="149" spans="1:65" s="14" customFormat="1" ht="12">
      <c r="B149" s="185"/>
      <c r="D149" s="178" t="s">
        <v>181</v>
      </c>
      <c r="E149" s="186" t="s">
        <v>1</v>
      </c>
      <c r="F149" s="187" t="s">
        <v>3091</v>
      </c>
      <c r="H149" s="188">
        <v>9.234</v>
      </c>
      <c r="I149" s="189"/>
      <c r="L149" s="185"/>
      <c r="M149" s="190"/>
      <c r="N149" s="191"/>
      <c r="O149" s="191"/>
      <c r="P149" s="191"/>
      <c r="Q149" s="191"/>
      <c r="R149" s="191"/>
      <c r="S149" s="191"/>
      <c r="T149" s="192"/>
      <c r="AT149" s="186" t="s">
        <v>181</v>
      </c>
      <c r="AU149" s="186" t="s">
        <v>87</v>
      </c>
      <c r="AV149" s="14" t="s">
        <v>87</v>
      </c>
      <c r="AW149" s="14" t="s">
        <v>29</v>
      </c>
      <c r="AX149" s="14" t="s">
        <v>81</v>
      </c>
      <c r="AY149" s="186" t="s">
        <v>167</v>
      </c>
    </row>
    <row r="150" spans="1:65" s="2" customFormat="1" ht="33" customHeight="1">
      <c r="A150" s="33"/>
      <c r="B150" s="149"/>
      <c r="C150" s="167" t="s">
        <v>236</v>
      </c>
      <c r="D150" s="167" t="s">
        <v>175</v>
      </c>
      <c r="E150" s="168" t="s">
        <v>3092</v>
      </c>
      <c r="F150" s="169" t="s">
        <v>3093</v>
      </c>
      <c r="G150" s="170" t="s">
        <v>230</v>
      </c>
      <c r="H150" s="171">
        <v>16.38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40</v>
      </c>
      <c r="O150" s="59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179</v>
      </c>
      <c r="AT150" s="163" t="s">
        <v>175</v>
      </c>
      <c r="AU150" s="163" t="s">
        <v>87</v>
      </c>
      <c r="AY150" s="18" t="s">
        <v>167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179</v>
      </c>
      <c r="BM150" s="163" t="s">
        <v>3094</v>
      </c>
    </row>
    <row r="151" spans="1:65" s="14" customFormat="1" ht="12">
      <c r="B151" s="185"/>
      <c r="D151" s="178" t="s">
        <v>181</v>
      </c>
      <c r="E151" s="186" t="s">
        <v>1</v>
      </c>
      <c r="F151" s="187" t="s">
        <v>3050</v>
      </c>
      <c r="H151" s="188">
        <v>4.59</v>
      </c>
      <c r="I151" s="189"/>
      <c r="L151" s="185"/>
      <c r="M151" s="190"/>
      <c r="N151" s="191"/>
      <c r="O151" s="191"/>
      <c r="P151" s="191"/>
      <c r="Q151" s="191"/>
      <c r="R151" s="191"/>
      <c r="S151" s="191"/>
      <c r="T151" s="192"/>
      <c r="AT151" s="186" t="s">
        <v>181</v>
      </c>
      <c r="AU151" s="186" t="s">
        <v>87</v>
      </c>
      <c r="AV151" s="14" t="s">
        <v>87</v>
      </c>
      <c r="AW151" s="14" t="s">
        <v>29</v>
      </c>
      <c r="AX151" s="14" t="s">
        <v>74</v>
      </c>
      <c r="AY151" s="186" t="s">
        <v>167</v>
      </c>
    </row>
    <row r="152" spans="1:65" s="14" customFormat="1" ht="12">
      <c r="B152" s="185"/>
      <c r="D152" s="178" t="s">
        <v>181</v>
      </c>
      <c r="E152" s="186" t="s">
        <v>1</v>
      </c>
      <c r="F152" s="187" t="s">
        <v>3052</v>
      </c>
      <c r="H152" s="188">
        <v>6.12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181</v>
      </c>
      <c r="AU152" s="186" t="s">
        <v>87</v>
      </c>
      <c r="AV152" s="14" t="s">
        <v>87</v>
      </c>
      <c r="AW152" s="14" t="s">
        <v>29</v>
      </c>
      <c r="AX152" s="14" t="s">
        <v>74</v>
      </c>
      <c r="AY152" s="186" t="s">
        <v>167</v>
      </c>
    </row>
    <row r="153" spans="1:65" s="14" customFormat="1" ht="12">
      <c r="B153" s="185"/>
      <c r="D153" s="178" t="s">
        <v>181</v>
      </c>
      <c r="E153" s="186" t="s">
        <v>1</v>
      </c>
      <c r="F153" s="187" t="s">
        <v>3057</v>
      </c>
      <c r="H153" s="188">
        <v>5.67</v>
      </c>
      <c r="I153" s="189"/>
      <c r="L153" s="185"/>
      <c r="M153" s="190"/>
      <c r="N153" s="191"/>
      <c r="O153" s="191"/>
      <c r="P153" s="191"/>
      <c r="Q153" s="191"/>
      <c r="R153" s="191"/>
      <c r="S153" s="191"/>
      <c r="T153" s="192"/>
      <c r="AT153" s="186" t="s">
        <v>181</v>
      </c>
      <c r="AU153" s="186" t="s">
        <v>87</v>
      </c>
      <c r="AV153" s="14" t="s">
        <v>87</v>
      </c>
      <c r="AW153" s="14" t="s">
        <v>29</v>
      </c>
      <c r="AX153" s="14" t="s">
        <v>74</v>
      </c>
      <c r="AY153" s="186" t="s">
        <v>167</v>
      </c>
    </row>
    <row r="154" spans="1:65" s="15" customFormat="1" ht="12">
      <c r="B154" s="193"/>
      <c r="D154" s="178" t="s">
        <v>181</v>
      </c>
      <c r="E154" s="194" t="s">
        <v>3063</v>
      </c>
      <c r="F154" s="195" t="s">
        <v>186</v>
      </c>
      <c r="H154" s="196">
        <v>16.38</v>
      </c>
      <c r="I154" s="197"/>
      <c r="L154" s="193"/>
      <c r="M154" s="198"/>
      <c r="N154" s="199"/>
      <c r="O154" s="199"/>
      <c r="P154" s="199"/>
      <c r="Q154" s="199"/>
      <c r="R154" s="199"/>
      <c r="S154" s="199"/>
      <c r="T154" s="200"/>
      <c r="AT154" s="194" t="s">
        <v>181</v>
      </c>
      <c r="AU154" s="194" t="s">
        <v>87</v>
      </c>
      <c r="AV154" s="15" t="s">
        <v>179</v>
      </c>
      <c r="AW154" s="15" t="s">
        <v>29</v>
      </c>
      <c r="AX154" s="15" t="s">
        <v>81</v>
      </c>
      <c r="AY154" s="194" t="s">
        <v>167</v>
      </c>
    </row>
    <row r="155" spans="1:65" s="2" customFormat="1" ht="44.25" customHeight="1">
      <c r="A155" s="33"/>
      <c r="B155" s="149"/>
      <c r="C155" s="167" t="s">
        <v>249</v>
      </c>
      <c r="D155" s="167" t="s">
        <v>175</v>
      </c>
      <c r="E155" s="168" t="s">
        <v>3095</v>
      </c>
      <c r="F155" s="169" t="s">
        <v>3096</v>
      </c>
      <c r="G155" s="170" t="s">
        <v>230</v>
      </c>
      <c r="H155" s="171">
        <v>32.76</v>
      </c>
      <c r="I155" s="172"/>
      <c r="J155" s="173">
        <f>ROUND(I155*H155,2)</f>
        <v>0</v>
      </c>
      <c r="K155" s="174"/>
      <c r="L155" s="34"/>
      <c r="M155" s="175" t="s">
        <v>1</v>
      </c>
      <c r="N155" s="176" t="s">
        <v>40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179</v>
      </c>
      <c r="AT155" s="163" t="s">
        <v>175</v>
      </c>
      <c r="AU155" s="163" t="s">
        <v>87</v>
      </c>
      <c r="AY155" s="18" t="s">
        <v>167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179</v>
      </c>
      <c r="BM155" s="163" t="s">
        <v>3097</v>
      </c>
    </row>
    <row r="156" spans="1:65" s="14" customFormat="1" ht="12">
      <c r="B156" s="185"/>
      <c r="D156" s="178" t="s">
        <v>181</v>
      </c>
      <c r="E156" s="186" t="s">
        <v>1</v>
      </c>
      <c r="F156" s="187" t="s">
        <v>3063</v>
      </c>
      <c r="H156" s="188">
        <v>16.38</v>
      </c>
      <c r="I156" s="189"/>
      <c r="L156" s="185"/>
      <c r="M156" s="190"/>
      <c r="N156" s="191"/>
      <c r="O156" s="191"/>
      <c r="P156" s="191"/>
      <c r="Q156" s="191"/>
      <c r="R156" s="191"/>
      <c r="S156" s="191"/>
      <c r="T156" s="192"/>
      <c r="AT156" s="186" t="s">
        <v>181</v>
      </c>
      <c r="AU156" s="186" t="s">
        <v>87</v>
      </c>
      <c r="AV156" s="14" t="s">
        <v>87</v>
      </c>
      <c r="AW156" s="14" t="s">
        <v>29</v>
      </c>
      <c r="AX156" s="14" t="s">
        <v>81</v>
      </c>
      <c r="AY156" s="186" t="s">
        <v>167</v>
      </c>
    </row>
    <row r="157" spans="1:65" s="14" customFormat="1" ht="12">
      <c r="B157" s="185"/>
      <c r="D157" s="178" t="s">
        <v>181</v>
      </c>
      <c r="F157" s="187" t="s">
        <v>3098</v>
      </c>
      <c r="H157" s="188">
        <v>32.76</v>
      </c>
      <c r="I157" s="189"/>
      <c r="L157" s="185"/>
      <c r="M157" s="190"/>
      <c r="N157" s="191"/>
      <c r="O157" s="191"/>
      <c r="P157" s="191"/>
      <c r="Q157" s="191"/>
      <c r="R157" s="191"/>
      <c r="S157" s="191"/>
      <c r="T157" s="192"/>
      <c r="AT157" s="186" t="s">
        <v>181</v>
      </c>
      <c r="AU157" s="186" t="s">
        <v>87</v>
      </c>
      <c r="AV157" s="14" t="s">
        <v>87</v>
      </c>
      <c r="AW157" s="14" t="s">
        <v>3</v>
      </c>
      <c r="AX157" s="14" t="s">
        <v>81</v>
      </c>
      <c r="AY157" s="186" t="s">
        <v>167</v>
      </c>
    </row>
    <row r="158" spans="1:65" s="2" customFormat="1" ht="16.5" customHeight="1">
      <c r="A158" s="33"/>
      <c r="B158" s="149"/>
      <c r="C158" s="167" t="s">
        <v>226</v>
      </c>
      <c r="D158" s="167" t="s">
        <v>175</v>
      </c>
      <c r="E158" s="168" t="s">
        <v>3099</v>
      </c>
      <c r="F158" s="169" t="s">
        <v>3100</v>
      </c>
      <c r="G158" s="170" t="s">
        <v>230</v>
      </c>
      <c r="H158" s="171">
        <v>16.38</v>
      </c>
      <c r="I158" s="172"/>
      <c r="J158" s="173">
        <f>ROUND(I158*H158,2)</f>
        <v>0</v>
      </c>
      <c r="K158" s="174"/>
      <c r="L158" s="34"/>
      <c r="M158" s="175" t="s">
        <v>1</v>
      </c>
      <c r="N158" s="176" t="s">
        <v>40</v>
      </c>
      <c r="O158" s="59"/>
      <c r="P158" s="161">
        <f>O158*H158</f>
        <v>0</v>
      </c>
      <c r="Q158" s="161">
        <v>0</v>
      </c>
      <c r="R158" s="161">
        <f>Q158*H158</f>
        <v>0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179</v>
      </c>
      <c r="AT158" s="163" t="s">
        <v>175</v>
      </c>
      <c r="AU158" s="163" t="s">
        <v>87</v>
      </c>
      <c r="AY158" s="18" t="s">
        <v>167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87</v>
      </c>
      <c r="BK158" s="164">
        <f>ROUND(I158*H158,2)</f>
        <v>0</v>
      </c>
      <c r="BL158" s="18" t="s">
        <v>179</v>
      </c>
      <c r="BM158" s="163" t="s">
        <v>3101</v>
      </c>
    </row>
    <row r="159" spans="1:65" s="14" customFormat="1" ht="12">
      <c r="B159" s="185"/>
      <c r="D159" s="178" t="s">
        <v>181</v>
      </c>
      <c r="E159" s="186" t="s">
        <v>1</v>
      </c>
      <c r="F159" s="187" t="s">
        <v>3063</v>
      </c>
      <c r="H159" s="188">
        <v>16.38</v>
      </c>
      <c r="I159" s="189"/>
      <c r="L159" s="185"/>
      <c r="M159" s="190"/>
      <c r="N159" s="191"/>
      <c r="O159" s="191"/>
      <c r="P159" s="191"/>
      <c r="Q159" s="191"/>
      <c r="R159" s="191"/>
      <c r="S159" s="191"/>
      <c r="T159" s="192"/>
      <c r="AT159" s="186" t="s">
        <v>181</v>
      </c>
      <c r="AU159" s="186" t="s">
        <v>87</v>
      </c>
      <c r="AV159" s="14" t="s">
        <v>87</v>
      </c>
      <c r="AW159" s="14" t="s">
        <v>29</v>
      </c>
      <c r="AX159" s="14" t="s">
        <v>81</v>
      </c>
      <c r="AY159" s="186" t="s">
        <v>167</v>
      </c>
    </row>
    <row r="160" spans="1:65" s="2" customFormat="1" ht="16.5" customHeight="1">
      <c r="A160" s="33"/>
      <c r="B160" s="149"/>
      <c r="C160" s="167" t="s">
        <v>262</v>
      </c>
      <c r="D160" s="167" t="s">
        <v>175</v>
      </c>
      <c r="E160" s="168" t="s">
        <v>3102</v>
      </c>
      <c r="F160" s="169" t="s">
        <v>3103</v>
      </c>
      <c r="G160" s="170" t="s">
        <v>396</v>
      </c>
      <c r="H160" s="171">
        <v>28.992999999999999</v>
      </c>
      <c r="I160" s="172"/>
      <c r="J160" s="173">
        <f>ROUND(I160*H160,2)</f>
        <v>0</v>
      </c>
      <c r="K160" s="174"/>
      <c r="L160" s="34"/>
      <c r="M160" s="175" t="s">
        <v>1</v>
      </c>
      <c r="N160" s="176" t="s">
        <v>40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179</v>
      </c>
      <c r="AT160" s="163" t="s">
        <v>175</v>
      </c>
      <c r="AU160" s="163" t="s">
        <v>87</v>
      </c>
      <c r="AY160" s="18" t="s">
        <v>167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179</v>
      </c>
      <c r="BM160" s="163" t="s">
        <v>3104</v>
      </c>
    </row>
    <row r="161" spans="1:65" s="14" customFormat="1" ht="12">
      <c r="B161" s="185"/>
      <c r="D161" s="178" t="s">
        <v>181</v>
      </c>
      <c r="E161" s="186" t="s">
        <v>1</v>
      </c>
      <c r="F161" s="187" t="s">
        <v>3105</v>
      </c>
      <c r="H161" s="188">
        <v>28.992999999999999</v>
      </c>
      <c r="I161" s="189"/>
      <c r="L161" s="185"/>
      <c r="M161" s="190"/>
      <c r="N161" s="191"/>
      <c r="O161" s="191"/>
      <c r="P161" s="191"/>
      <c r="Q161" s="191"/>
      <c r="R161" s="191"/>
      <c r="S161" s="191"/>
      <c r="T161" s="192"/>
      <c r="AT161" s="186" t="s">
        <v>181</v>
      </c>
      <c r="AU161" s="186" t="s">
        <v>87</v>
      </c>
      <c r="AV161" s="14" t="s">
        <v>87</v>
      </c>
      <c r="AW161" s="14" t="s">
        <v>29</v>
      </c>
      <c r="AX161" s="14" t="s">
        <v>81</v>
      </c>
      <c r="AY161" s="186" t="s">
        <v>167</v>
      </c>
    </row>
    <row r="162" spans="1:65" s="2" customFormat="1" ht="33" customHeight="1">
      <c r="A162" s="33"/>
      <c r="B162" s="149"/>
      <c r="C162" s="167" t="s">
        <v>271</v>
      </c>
      <c r="D162" s="167" t="s">
        <v>175</v>
      </c>
      <c r="E162" s="168" t="s">
        <v>3106</v>
      </c>
      <c r="F162" s="169" t="s">
        <v>3107</v>
      </c>
      <c r="G162" s="170" t="s">
        <v>230</v>
      </c>
      <c r="H162" s="171">
        <v>5.67</v>
      </c>
      <c r="I162" s="172"/>
      <c r="J162" s="173">
        <f>ROUND(I162*H162,2)</f>
        <v>0</v>
      </c>
      <c r="K162" s="174"/>
      <c r="L162" s="34"/>
      <c r="M162" s="175" t="s">
        <v>1</v>
      </c>
      <c r="N162" s="176" t="s">
        <v>40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179</v>
      </c>
      <c r="AT162" s="163" t="s">
        <v>175</v>
      </c>
      <c r="AU162" s="163" t="s">
        <v>87</v>
      </c>
      <c r="AY162" s="18" t="s">
        <v>167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179</v>
      </c>
      <c r="BM162" s="163" t="s">
        <v>3108</v>
      </c>
    </row>
    <row r="163" spans="1:65" s="13" customFormat="1" ht="12">
      <c r="B163" s="177"/>
      <c r="D163" s="178" t="s">
        <v>181</v>
      </c>
      <c r="E163" s="179" t="s">
        <v>1</v>
      </c>
      <c r="F163" s="180" t="s">
        <v>3109</v>
      </c>
      <c r="H163" s="179" t="s">
        <v>1</v>
      </c>
      <c r="I163" s="181"/>
      <c r="L163" s="177"/>
      <c r="M163" s="182"/>
      <c r="N163" s="183"/>
      <c r="O163" s="183"/>
      <c r="P163" s="183"/>
      <c r="Q163" s="183"/>
      <c r="R163" s="183"/>
      <c r="S163" s="183"/>
      <c r="T163" s="184"/>
      <c r="AT163" s="179" t="s">
        <v>181</v>
      </c>
      <c r="AU163" s="179" t="s">
        <v>87</v>
      </c>
      <c r="AV163" s="13" t="s">
        <v>81</v>
      </c>
      <c r="AW163" s="13" t="s">
        <v>29</v>
      </c>
      <c r="AX163" s="13" t="s">
        <v>74</v>
      </c>
      <c r="AY163" s="179" t="s">
        <v>167</v>
      </c>
    </row>
    <row r="164" spans="1:65" s="14" customFormat="1" ht="12">
      <c r="B164" s="185"/>
      <c r="D164" s="178" t="s">
        <v>181</v>
      </c>
      <c r="E164" s="186" t="s">
        <v>1</v>
      </c>
      <c r="F164" s="187" t="s">
        <v>3110</v>
      </c>
      <c r="H164" s="188">
        <v>5.67</v>
      </c>
      <c r="I164" s="189"/>
      <c r="L164" s="185"/>
      <c r="M164" s="190"/>
      <c r="N164" s="191"/>
      <c r="O164" s="191"/>
      <c r="P164" s="191"/>
      <c r="Q164" s="191"/>
      <c r="R164" s="191"/>
      <c r="S164" s="191"/>
      <c r="T164" s="192"/>
      <c r="AT164" s="186" t="s">
        <v>181</v>
      </c>
      <c r="AU164" s="186" t="s">
        <v>87</v>
      </c>
      <c r="AV164" s="14" t="s">
        <v>87</v>
      </c>
      <c r="AW164" s="14" t="s">
        <v>29</v>
      </c>
      <c r="AX164" s="14" t="s">
        <v>74</v>
      </c>
      <c r="AY164" s="186" t="s">
        <v>167</v>
      </c>
    </row>
    <row r="165" spans="1:65" s="13" customFormat="1" ht="24">
      <c r="B165" s="177"/>
      <c r="D165" s="178" t="s">
        <v>181</v>
      </c>
      <c r="E165" s="179" t="s">
        <v>1</v>
      </c>
      <c r="F165" s="180" t="s">
        <v>3111</v>
      </c>
      <c r="H165" s="179" t="s">
        <v>1</v>
      </c>
      <c r="I165" s="181"/>
      <c r="L165" s="177"/>
      <c r="M165" s="182"/>
      <c r="N165" s="183"/>
      <c r="O165" s="183"/>
      <c r="P165" s="183"/>
      <c r="Q165" s="183"/>
      <c r="R165" s="183"/>
      <c r="S165" s="183"/>
      <c r="T165" s="184"/>
      <c r="AT165" s="179" t="s">
        <v>181</v>
      </c>
      <c r="AU165" s="179" t="s">
        <v>87</v>
      </c>
      <c r="AV165" s="13" t="s">
        <v>81</v>
      </c>
      <c r="AW165" s="13" t="s">
        <v>29</v>
      </c>
      <c r="AX165" s="13" t="s">
        <v>74</v>
      </c>
      <c r="AY165" s="179" t="s">
        <v>167</v>
      </c>
    </row>
    <row r="166" spans="1:65" s="15" customFormat="1" ht="12">
      <c r="B166" s="193"/>
      <c r="D166" s="178" t="s">
        <v>181</v>
      </c>
      <c r="E166" s="194" t="s">
        <v>3057</v>
      </c>
      <c r="F166" s="195" t="s">
        <v>186</v>
      </c>
      <c r="H166" s="196">
        <v>5.67</v>
      </c>
      <c r="I166" s="197"/>
      <c r="L166" s="193"/>
      <c r="M166" s="198"/>
      <c r="N166" s="199"/>
      <c r="O166" s="199"/>
      <c r="P166" s="199"/>
      <c r="Q166" s="199"/>
      <c r="R166" s="199"/>
      <c r="S166" s="199"/>
      <c r="T166" s="200"/>
      <c r="AT166" s="194" t="s">
        <v>181</v>
      </c>
      <c r="AU166" s="194" t="s">
        <v>87</v>
      </c>
      <c r="AV166" s="15" t="s">
        <v>179</v>
      </c>
      <c r="AW166" s="15" t="s">
        <v>29</v>
      </c>
      <c r="AX166" s="15" t="s">
        <v>81</v>
      </c>
      <c r="AY166" s="194" t="s">
        <v>167</v>
      </c>
    </row>
    <row r="167" spans="1:65" s="2" customFormat="1" ht="21.75" customHeight="1">
      <c r="A167" s="33"/>
      <c r="B167" s="149"/>
      <c r="C167" s="150" t="s">
        <v>277</v>
      </c>
      <c r="D167" s="150" t="s">
        <v>168</v>
      </c>
      <c r="E167" s="151" t="s">
        <v>3112</v>
      </c>
      <c r="F167" s="152" t="s">
        <v>3113</v>
      </c>
      <c r="G167" s="153" t="s">
        <v>396</v>
      </c>
      <c r="H167" s="154">
        <v>9.4689999999999994</v>
      </c>
      <c r="I167" s="155"/>
      <c r="J167" s="156">
        <f>ROUND(I167*H167,2)</f>
        <v>0</v>
      </c>
      <c r="K167" s="157"/>
      <c r="L167" s="158"/>
      <c r="M167" s="159" t="s">
        <v>1</v>
      </c>
      <c r="N167" s="160" t="s">
        <v>40</v>
      </c>
      <c r="O167" s="59"/>
      <c r="P167" s="161">
        <f>O167*H167</f>
        <v>0</v>
      </c>
      <c r="Q167" s="161">
        <v>1</v>
      </c>
      <c r="R167" s="161">
        <f>Q167*H167</f>
        <v>9.4689999999999994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249</v>
      </c>
      <c r="AT167" s="163" t="s">
        <v>168</v>
      </c>
      <c r="AU167" s="163" t="s">
        <v>87</v>
      </c>
      <c r="AY167" s="18" t="s">
        <v>167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179</v>
      </c>
      <c r="BM167" s="163" t="s">
        <v>3114</v>
      </c>
    </row>
    <row r="168" spans="1:65" s="14" customFormat="1" ht="12">
      <c r="B168" s="185"/>
      <c r="D168" s="178" t="s">
        <v>181</v>
      </c>
      <c r="E168" s="186" t="s">
        <v>1</v>
      </c>
      <c r="F168" s="187" t="s">
        <v>3115</v>
      </c>
      <c r="H168" s="188">
        <v>9.4689999999999994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181</v>
      </c>
      <c r="AU168" s="186" t="s">
        <v>87</v>
      </c>
      <c r="AV168" s="14" t="s">
        <v>87</v>
      </c>
      <c r="AW168" s="14" t="s">
        <v>29</v>
      </c>
      <c r="AX168" s="14" t="s">
        <v>81</v>
      </c>
      <c r="AY168" s="186" t="s">
        <v>167</v>
      </c>
    </row>
    <row r="169" spans="1:65" s="2" customFormat="1" ht="33" customHeight="1">
      <c r="A169" s="33"/>
      <c r="B169" s="149"/>
      <c r="C169" s="167" t="s">
        <v>283</v>
      </c>
      <c r="D169" s="167" t="s">
        <v>175</v>
      </c>
      <c r="E169" s="168" t="s">
        <v>3116</v>
      </c>
      <c r="F169" s="169" t="s">
        <v>3117</v>
      </c>
      <c r="G169" s="170" t="s">
        <v>230</v>
      </c>
      <c r="H169" s="171">
        <v>6.12</v>
      </c>
      <c r="I169" s="172"/>
      <c r="J169" s="173">
        <f>ROUND(I169*H169,2)</f>
        <v>0</v>
      </c>
      <c r="K169" s="174"/>
      <c r="L169" s="34"/>
      <c r="M169" s="175" t="s">
        <v>1</v>
      </c>
      <c r="N169" s="176" t="s">
        <v>40</v>
      </c>
      <c r="O169" s="59"/>
      <c r="P169" s="161">
        <f>O169*H169</f>
        <v>0</v>
      </c>
      <c r="Q169" s="161">
        <v>0</v>
      </c>
      <c r="R169" s="161">
        <f>Q169*H169</f>
        <v>0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179</v>
      </c>
      <c r="AT169" s="163" t="s">
        <v>175</v>
      </c>
      <c r="AU169" s="163" t="s">
        <v>87</v>
      </c>
      <c r="AY169" s="18" t="s">
        <v>167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179</v>
      </c>
      <c r="BM169" s="163" t="s">
        <v>3118</v>
      </c>
    </row>
    <row r="170" spans="1:65" s="13" customFormat="1" ht="12">
      <c r="B170" s="177"/>
      <c r="D170" s="178" t="s">
        <v>181</v>
      </c>
      <c r="E170" s="179" t="s">
        <v>1</v>
      </c>
      <c r="F170" s="180" t="s">
        <v>3119</v>
      </c>
      <c r="H170" s="179" t="s">
        <v>1</v>
      </c>
      <c r="I170" s="181"/>
      <c r="L170" s="177"/>
      <c r="M170" s="182"/>
      <c r="N170" s="183"/>
      <c r="O170" s="183"/>
      <c r="P170" s="183"/>
      <c r="Q170" s="183"/>
      <c r="R170" s="183"/>
      <c r="S170" s="183"/>
      <c r="T170" s="184"/>
      <c r="AT170" s="179" t="s">
        <v>181</v>
      </c>
      <c r="AU170" s="179" t="s">
        <v>87</v>
      </c>
      <c r="AV170" s="13" t="s">
        <v>81</v>
      </c>
      <c r="AW170" s="13" t="s">
        <v>29</v>
      </c>
      <c r="AX170" s="13" t="s">
        <v>74</v>
      </c>
      <c r="AY170" s="179" t="s">
        <v>167</v>
      </c>
    </row>
    <row r="171" spans="1:65" s="14" customFormat="1" ht="12">
      <c r="B171" s="185"/>
      <c r="D171" s="178" t="s">
        <v>181</v>
      </c>
      <c r="E171" s="186" t="s">
        <v>1</v>
      </c>
      <c r="F171" s="187" t="s">
        <v>3120</v>
      </c>
      <c r="H171" s="188">
        <v>6.12</v>
      </c>
      <c r="I171" s="189"/>
      <c r="L171" s="185"/>
      <c r="M171" s="190"/>
      <c r="N171" s="191"/>
      <c r="O171" s="191"/>
      <c r="P171" s="191"/>
      <c r="Q171" s="191"/>
      <c r="R171" s="191"/>
      <c r="S171" s="191"/>
      <c r="T171" s="192"/>
      <c r="AT171" s="186" t="s">
        <v>181</v>
      </c>
      <c r="AU171" s="186" t="s">
        <v>87</v>
      </c>
      <c r="AV171" s="14" t="s">
        <v>87</v>
      </c>
      <c r="AW171" s="14" t="s">
        <v>29</v>
      </c>
      <c r="AX171" s="14" t="s">
        <v>74</v>
      </c>
      <c r="AY171" s="186" t="s">
        <v>167</v>
      </c>
    </row>
    <row r="172" spans="1:65" s="15" customFormat="1" ht="12">
      <c r="B172" s="193"/>
      <c r="D172" s="178" t="s">
        <v>181</v>
      </c>
      <c r="E172" s="194" t="s">
        <v>3052</v>
      </c>
      <c r="F172" s="195" t="s">
        <v>186</v>
      </c>
      <c r="H172" s="196">
        <v>6.12</v>
      </c>
      <c r="I172" s="197"/>
      <c r="L172" s="193"/>
      <c r="M172" s="198"/>
      <c r="N172" s="199"/>
      <c r="O172" s="199"/>
      <c r="P172" s="199"/>
      <c r="Q172" s="199"/>
      <c r="R172" s="199"/>
      <c r="S172" s="199"/>
      <c r="T172" s="200"/>
      <c r="AT172" s="194" t="s">
        <v>181</v>
      </c>
      <c r="AU172" s="194" t="s">
        <v>87</v>
      </c>
      <c r="AV172" s="15" t="s">
        <v>179</v>
      </c>
      <c r="AW172" s="15" t="s">
        <v>29</v>
      </c>
      <c r="AX172" s="15" t="s">
        <v>81</v>
      </c>
      <c r="AY172" s="194" t="s">
        <v>167</v>
      </c>
    </row>
    <row r="173" spans="1:65" s="2" customFormat="1" ht="21.75" customHeight="1">
      <c r="A173" s="33"/>
      <c r="B173" s="149"/>
      <c r="C173" s="150" t="s">
        <v>287</v>
      </c>
      <c r="D173" s="150" t="s">
        <v>168</v>
      </c>
      <c r="E173" s="151" t="s">
        <v>3121</v>
      </c>
      <c r="F173" s="152" t="s">
        <v>3122</v>
      </c>
      <c r="G173" s="153" t="s">
        <v>396</v>
      </c>
      <c r="H173" s="154">
        <v>10.220000000000001</v>
      </c>
      <c r="I173" s="155"/>
      <c r="J173" s="156">
        <f>ROUND(I173*H173,2)</f>
        <v>0</v>
      </c>
      <c r="K173" s="157"/>
      <c r="L173" s="158"/>
      <c r="M173" s="159" t="s">
        <v>1</v>
      </c>
      <c r="N173" s="160" t="s">
        <v>40</v>
      </c>
      <c r="O173" s="59"/>
      <c r="P173" s="161">
        <f>O173*H173</f>
        <v>0</v>
      </c>
      <c r="Q173" s="161">
        <v>1</v>
      </c>
      <c r="R173" s="161">
        <f>Q173*H173</f>
        <v>10.220000000000001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249</v>
      </c>
      <c r="AT173" s="163" t="s">
        <v>168</v>
      </c>
      <c r="AU173" s="163" t="s">
        <v>87</v>
      </c>
      <c r="AY173" s="18" t="s">
        <v>167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179</v>
      </c>
      <c r="BM173" s="163" t="s">
        <v>3123</v>
      </c>
    </row>
    <row r="174" spans="1:65" s="14" customFormat="1" ht="12">
      <c r="B174" s="185"/>
      <c r="D174" s="178" t="s">
        <v>181</v>
      </c>
      <c r="E174" s="186" t="s">
        <v>1</v>
      </c>
      <c r="F174" s="187" t="s">
        <v>3124</v>
      </c>
      <c r="H174" s="188">
        <v>10.220000000000001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181</v>
      </c>
      <c r="AU174" s="186" t="s">
        <v>87</v>
      </c>
      <c r="AV174" s="14" t="s">
        <v>87</v>
      </c>
      <c r="AW174" s="14" t="s">
        <v>29</v>
      </c>
      <c r="AX174" s="14" t="s">
        <v>81</v>
      </c>
      <c r="AY174" s="186" t="s">
        <v>167</v>
      </c>
    </row>
    <row r="175" spans="1:65" s="2" customFormat="1" ht="21.75" customHeight="1">
      <c r="A175" s="33"/>
      <c r="B175" s="149"/>
      <c r="C175" s="167" t="s">
        <v>302</v>
      </c>
      <c r="D175" s="167" t="s">
        <v>175</v>
      </c>
      <c r="E175" s="168" t="s">
        <v>3125</v>
      </c>
      <c r="F175" s="169" t="s">
        <v>3126</v>
      </c>
      <c r="G175" s="170" t="s">
        <v>230</v>
      </c>
      <c r="H175" s="171">
        <v>14.4</v>
      </c>
      <c r="I175" s="172"/>
      <c r="J175" s="173">
        <f>ROUND(I175*H175,2)</f>
        <v>0</v>
      </c>
      <c r="K175" s="174"/>
      <c r="L175" s="34"/>
      <c r="M175" s="175" t="s">
        <v>1</v>
      </c>
      <c r="N175" s="176" t="s">
        <v>40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179</v>
      </c>
      <c r="AT175" s="163" t="s">
        <v>175</v>
      </c>
      <c r="AU175" s="163" t="s">
        <v>87</v>
      </c>
      <c r="AY175" s="18" t="s">
        <v>167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179</v>
      </c>
      <c r="BM175" s="163" t="s">
        <v>3127</v>
      </c>
    </row>
    <row r="176" spans="1:65" s="14" customFormat="1" ht="12">
      <c r="B176" s="185"/>
      <c r="D176" s="178" t="s">
        <v>181</v>
      </c>
      <c r="E176" s="186" t="s">
        <v>1</v>
      </c>
      <c r="F176" s="187" t="s">
        <v>3061</v>
      </c>
      <c r="H176" s="188">
        <v>30.78</v>
      </c>
      <c r="I176" s="189"/>
      <c r="L176" s="185"/>
      <c r="M176" s="190"/>
      <c r="N176" s="191"/>
      <c r="O176" s="191"/>
      <c r="P176" s="191"/>
      <c r="Q176" s="191"/>
      <c r="R176" s="191"/>
      <c r="S176" s="191"/>
      <c r="T176" s="192"/>
      <c r="AT176" s="186" t="s">
        <v>181</v>
      </c>
      <c r="AU176" s="186" t="s">
        <v>87</v>
      </c>
      <c r="AV176" s="14" t="s">
        <v>87</v>
      </c>
      <c r="AW176" s="14" t="s">
        <v>29</v>
      </c>
      <c r="AX176" s="14" t="s">
        <v>74</v>
      </c>
      <c r="AY176" s="186" t="s">
        <v>167</v>
      </c>
    </row>
    <row r="177" spans="1:65" s="14" customFormat="1" ht="12">
      <c r="B177" s="185"/>
      <c r="D177" s="178" t="s">
        <v>181</v>
      </c>
      <c r="E177" s="186" t="s">
        <v>1</v>
      </c>
      <c r="F177" s="187" t="s">
        <v>3128</v>
      </c>
      <c r="H177" s="188">
        <v>-4.59</v>
      </c>
      <c r="I177" s="189"/>
      <c r="L177" s="185"/>
      <c r="M177" s="190"/>
      <c r="N177" s="191"/>
      <c r="O177" s="191"/>
      <c r="P177" s="191"/>
      <c r="Q177" s="191"/>
      <c r="R177" s="191"/>
      <c r="S177" s="191"/>
      <c r="T177" s="192"/>
      <c r="AT177" s="186" t="s">
        <v>181</v>
      </c>
      <c r="AU177" s="186" t="s">
        <v>87</v>
      </c>
      <c r="AV177" s="14" t="s">
        <v>87</v>
      </c>
      <c r="AW177" s="14" t="s">
        <v>29</v>
      </c>
      <c r="AX177" s="14" t="s">
        <v>74</v>
      </c>
      <c r="AY177" s="186" t="s">
        <v>167</v>
      </c>
    </row>
    <row r="178" spans="1:65" s="14" customFormat="1" ht="12">
      <c r="B178" s="185"/>
      <c r="D178" s="178" t="s">
        <v>181</v>
      </c>
      <c r="E178" s="186" t="s">
        <v>1</v>
      </c>
      <c r="F178" s="187" t="s">
        <v>3129</v>
      </c>
      <c r="H178" s="188">
        <v>-6.12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181</v>
      </c>
      <c r="AU178" s="186" t="s">
        <v>87</v>
      </c>
      <c r="AV178" s="14" t="s">
        <v>87</v>
      </c>
      <c r="AW178" s="14" t="s">
        <v>29</v>
      </c>
      <c r="AX178" s="14" t="s">
        <v>74</v>
      </c>
      <c r="AY178" s="186" t="s">
        <v>167</v>
      </c>
    </row>
    <row r="179" spans="1:65" s="14" customFormat="1" ht="12">
      <c r="B179" s="185"/>
      <c r="D179" s="178" t="s">
        <v>181</v>
      </c>
      <c r="E179" s="186" t="s">
        <v>1</v>
      </c>
      <c r="F179" s="187" t="s">
        <v>3130</v>
      </c>
      <c r="H179" s="188">
        <v>-5.67</v>
      </c>
      <c r="I179" s="189"/>
      <c r="L179" s="185"/>
      <c r="M179" s="190"/>
      <c r="N179" s="191"/>
      <c r="O179" s="191"/>
      <c r="P179" s="191"/>
      <c r="Q179" s="191"/>
      <c r="R179" s="191"/>
      <c r="S179" s="191"/>
      <c r="T179" s="192"/>
      <c r="AT179" s="186" t="s">
        <v>181</v>
      </c>
      <c r="AU179" s="186" t="s">
        <v>87</v>
      </c>
      <c r="AV179" s="14" t="s">
        <v>87</v>
      </c>
      <c r="AW179" s="14" t="s">
        <v>29</v>
      </c>
      <c r="AX179" s="14" t="s">
        <v>74</v>
      </c>
      <c r="AY179" s="186" t="s">
        <v>167</v>
      </c>
    </row>
    <row r="180" spans="1:65" s="15" customFormat="1" ht="12">
      <c r="B180" s="193"/>
      <c r="D180" s="178" t="s">
        <v>181</v>
      </c>
      <c r="E180" s="194" t="s">
        <v>1</v>
      </c>
      <c r="F180" s="195" t="s">
        <v>186</v>
      </c>
      <c r="H180" s="196">
        <v>14.4</v>
      </c>
      <c r="I180" s="197"/>
      <c r="L180" s="193"/>
      <c r="M180" s="198"/>
      <c r="N180" s="199"/>
      <c r="O180" s="199"/>
      <c r="P180" s="199"/>
      <c r="Q180" s="199"/>
      <c r="R180" s="199"/>
      <c r="S180" s="199"/>
      <c r="T180" s="200"/>
      <c r="AT180" s="194" t="s">
        <v>181</v>
      </c>
      <c r="AU180" s="194" t="s">
        <v>87</v>
      </c>
      <c r="AV180" s="15" t="s">
        <v>179</v>
      </c>
      <c r="AW180" s="15" t="s">
        <v>29</v>
      </c>
      <c r="AX180" s="15" t="s">
        <v>81</v>
      </c>
      <c r="AY180" s="194" t="s">
        <v>167</v>
      </c>
    </row>
    <row r="181" spans="1:65" s="12" customFormat="1" ht="23" customHeight="1">
      <c r="B181" s="138"/>
      <c r="D181" s="139" t="s">
        <v>73</v>
      </c>
      <c r="E181" s="165" t="s">
        <v>179</v>
      </c>
      <c r="F181" s="165" t="s">
        <v>766</v>
      </c>
      <c r="I181" s="141"/>
      <c r="J181" s="166">
        <f>BK181</f>
        <v>0</v>
      </c>
      <c r="L181" s="138"/>
      <c r="M181" s="143"/>
      <c r="N181" s="144"/>
      <c r="O181" s="144"/>
      <c r="P181" s="145">
        <f>SUM(P182:P183)</f>
        <v>0</v>
      </c>
      <c r="Q181" s="144"/>
      <c r="R181" s="145">
        <f>SUM(R182:R183)</f>
        <v>8.6786343000000006</v>
      </c>
      <c r="S181" s="144"/>
      <c r="T181" s="146">
        <f>SUM(T182:T183)</f>
        <v>0</v>
      </c>
      <c r="AR181" s="139" t="s">
        <v>81</v>
      </c>
      <c r="AT181" s="147" t="s">
        <v>73</v>
      </c>
      <c r="AU181" s="147" t="s">
        <v>81</v>
      </c>
      <c r="AY181" s="139" t="s">
        <v>167</v>
      </c>
      <c r="BK181" s="148">
        <f>SUM(BK182:BK183)</f>
        <v>0</v>
      </c>
    </row>
    <row r="182" spans="1:65" s="2" customFormat="1" ht="33" customHeight="1">
      <c r="A182" s="33"/>
      <c r="B182" s="149"/>
      <c r="C182" s="167" t="s">
        <v>308</v>
      </c>
      <c r="D182" s="167" t="s">
        <v>175</v>
      </c>
      <c r="E182" s="168" t="s">
        <v>3131</v>
      </c>
      <c r="F182" s="169" t="s">
        <v>3132</v>
      </c>
      <c r="G182" s="170" t="s">
        <v>230</v>
      </c>
      <c r="H182" s="171">
        <v>4.59</v>
      </c>
      <c r="I182" s="172"/>
      <c r="J182" s="173">
        <f>ROUND(I182*H182,2)</f>
        <v>0</v>
      </c>
      <c r="K182" s="174"/>
      <c r="L182" s="34"/>
      <c r="M182" s="175" t="s">
        <v>1</v>
      </c>
      <c r="N182" s="176" t="s">
        <v>40</v>
      </c>
      <c r="O182" s="59"/>
      <c r="P182" s="161">
        <f>O182*H182</f>
        <v>0</v>
      </c>
      <c r="Q182" s="161">
        <v>1.8907700000000001</v>
      </c>
      <c r="R182" s="161">
        <f>Q182*H182</f>
        <v>8.6786343000000006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179</v>
      </c>
      <c r="AT182" s="163" t="s">
        <v>175</v>
      </c>
      <c r="AU182" s="163" t="s">
        <v>87</v>
      </c>
      <c r="AY182" s="18" t="s">
        <v>167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179</v>
      </c>
      <c r="BM182" s="163" t="s">
        <v>3133</v>
      </c>
    </row>
    <row r="183" spans="1:65" s="14" customFormat="1" ht="12">
      <c r="B183" s="185"/>
      <c r="D183" s="178" t="s">
        <v>181</v>
      </c>
      <c r="E183" s="186" t="s">
        <v>3050</v>
      </c>
      <c r="F183" s="187" t="s">
        <v>3134</v>
      </c>
      <c r="H183" s="188">
        <v>4.59</v>
      </c>
      <c r="I183" s="189"/>
      <c r="L183" s="185"/>
      <c r="M183" s="190"/>
      <c r="N183" s="191"/>
      <c r="O183" s="191"/>
      <c r="P183" s="191"/>
      <c r="Q183" s="191"/>
      <c r="R183" s="191"/>
      <c r="S183" s="191"/>
      <c r="T183" s="192"/>
      <c r="AT183" s="186" t="s">
        <v>181</v>
      </c>
      <c r="AU183" s="186" t="s">
        <v>87</v>
      </c>
      <c r="AV183" s="14" t="s">
        <v>87</v>
      </c>
      <c r="AW183" s="14" t="s">
        <v>29</v>
      </c>
      <c r="AX183" s="14" t="s">
        <v>81</v>
      </c>
      <c r="AY183" s="186" t="s">
        <v>167</v>
      </c>
    </row>
    <row r="184" spans="1:65" s="12" customFormat="1" ht="23" customHeight="1">
      <c r="B184" s="138"/>
      <c r="D184" s="139" t="s">
        <v>73</v>
      </c>
      <c r="E184" s="165" t="s">
        <v>210</v>
      </c>
      <c r="F184" s="165" t="s">
        <v>783</v>
      </c>
      <c r="I184" s="141"/>
      <c r="J184" s="166">
        <f>BK184</f>
        <v>0</v>
      </c>
      <c r="L184" s="138"/>
      <c r="M184" s="143"/>
      <c r="N184" s="144"/>
      <c r="O184" s="144"/>
      <c r="P184" s="145">
        <f>SUM(P185:P190)</f>
        <v>0</v>
      </c>
      <c r="Q184" s="144"/>
      <c r="R184" s="145">
        <f>SUM(R185:R190)</f>
        <v>9.2409660000000002</v>
      </c>
      <c r="S184" s="144"/>
      <c r="T184" s="146">
        <f>SUM(T185:T190)</f>
        <v>0</v>
      </c>
      <c r="AR184" s="139" t="s">
        <v>81</v>
      </c>
      <c r="AT184" s="147" t="s">
        <v>73</v>
      </c>
      <c r="AU184" s="147" t="s">
        <v>81</v>
      </c>
      <c r="AY184" s="139" t="s">
        <v>167</v>
      </c>
      <c r="BK184" s="148">
        <f>SUM(BK185:BK190)</f>
        <v>0</v>
      </c>
    </row>
    <row r="185" spans="1:65" s="2" customFormat="1" ht="33" customHeight="1">
      <c r="A185" s="33"/>
      <c r="B185" s="149"/>
      <c r="C185" s="167" t="s">
        <v>313</v>
      </c>
      <c r="D185" s="167" t="s">
        <v>175</v>
      </c>
      <c r="E185" s="168" t="s">
        <v>3135</v>
      </c>
      <c r="F185" s="169" t="s">
        <v>3136</v>
      </c>
      <c r="G185" s="170" t="s">
        <v>178</v>
      </c>
      <c r="H185" s="171">
        <v>12.6</v>
      </c>
      <c r="I185" s="172"/>
      <c r="J185" s="173">
        <f>ROUND(I185*H185,2)</f>
        <v>0</v>
      </c>
      <c r="K185" s="174"/>
      <c r="L185" s="34"/>
      <c r="M185" s="175" t="s">
        <v>1</v>
      </c>
      <c r="N185" s="176" t="s">
        <v>40</v>
      </c>
      <c r="O185" s="59"/>
      <c r="P185" s="161">
        <f>O185*H185</f>
        <v>0</v>
      </c>
      <c r="Q185" s="161">
        <v>0.26244000000000001</v>
      </c>
      <c r="R185" s="161">
        <f>Q185*H185</f>
        <v>3.3067440000000001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179</v>
      </c>
      <c r="AT185" s="163" t="s">
        <v>175</v>
      </c>
      <c r="AU185" s="163" t="s">
        <v>87</v>
      </c>
      <c r="AY185" s="18" t="s">
        <v>167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87</v>
      </c>
      <c r="BK185" s="164">
        <f>ROUND(I185*H185,2)</f>
        <v>0</v>
      </c>
      <c r="BL185" s="18" t="s">
        <v>179</v>
      </c>
      <c r="BM185" s="163" t="s">
        <v>3137</v>
      </c>
    </row>
    <row r="186" spans="1:65" s="14" customFormat="1" ht="12">
      <c r="B186" s="185"/>
      <c r="D186" s="178" t="s">
        <v>181</v>
      </c>
      <c r="E186" s="186" t="s">
        <v>1</v>
      </c>
      <c r="F186" s="187" t="s">
        <v>3055</v>
      </c>
      <c r="H186" s="188">
        <v>12.6</v>
      </c>
      <c r="I186" s="189"/>
      <c r="L186" s="185"/>
      <c r="M186" s="190"/>
      <c r="N186" s="191"/>
      <c r="O186" s="191"/>
      <c r="P186" s="191"/>
      <c r="Q186" s="191"/>
      <c r="R186" s="191"/>
      <c r="S186" s="191"/>
      <c r="T186" s="192"/>
      <c r="AT186" s="186" t="s">
        <v>181</v>
      </c>
      <c r="AU186" s="186" t="s">
        <v>87</v>
      </c>
      <c r="AV186" s="14" t="s">
        <v>87</v>
      </c>
      <c r="AW186" s="14" t="s">
        <v>29</v>
      </c>
      <c r="AX186" s="14" t="s">
        <v>81</v>
      </c>
      <c r="AY186" s="186" t="s">
        <v>167</v>
      </c>
    </row>
    <row r="187" spans="1:65" s="2" customFormat="1" ht="33" customHeight="1">
      <c r="A187" s="33"/>
      <c r="B187" s="149"/>
      <c r="C187" s="167" t="s">
        <v>318</v>
      </c>
      <c r="D187" s="167" t="s">
        <v>175</v>
      </c>
      <c r="E187" s="168" t="s">
        <v>3138</v>
      </c>
      <c r="F187" s="169" t="s">
        <v>3139</v>
      </c>
      <c r="G187" s="170" t="s">
        <v>178</v>
      </c>
      <c r="H187" s="171">
        <v>12.6</v>
      </c>
      <c r="I187" s="172"/>
      <c r="J187" s="173">
        <f>ROUND(I187*H187,2)</f>
        <v>0</v>
      </c>
      <c r="K187" s="174"/>
      <c r="L187" s="34"/>
      <c r="M187" s="175" t="s">
        <v>1</v>
      </c>
      <c r="N187" s="176" t="s">
        <v>40</v>
      </c>
      <c r="O187" s="59"/>
      <c r="P187" s="161">
        <f>O187*H187</f>
        <v>0</v>
      </c>
      <c r="Q187" s="161">
        <v>0.34131</v>
      </c>
      <c r="R187" s="161">
        <f>Q187*H187</f>
        <v>4.3005059999999995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179</v>
      </c>
      <c r="AT187" s="163" t="s">
        <v>175</v>
      </c>
      <c r="AU187" s="163" t="s">
        <v>87</v>
      </c>
      <c r="AY187" s="18" t="s">
        <v>167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179</v>
      </c>
      <c r="BM187" s="163" t="s">
        <v>3140</v>
      </c>
    </row>
    <row r="188" spans="1:65" s="14" customFormat="1" ht="12">
      <c r="B188" s="185"/>
      <c r="D188" s="178" t="s">
        <v>181</v>
      </c>
      <c r="E188" s="186" t="s">
        <v>1</v>
      </c>
      <c r="F188" s="187" t="s">
        <v>3055</v>
      </c>
      <c r="H188" s="188">
        <v>12.6</v>
      </c>
      <c r="I188" s="189"/>
      <c r="L188" s="185"/>
      <c r="M188" s="190"/>
      <c r="N188" s="191"/>
      <c r="O188" s="191"/>
      <c r="P188" s="191"/>
      <c r="Q188" s="191"/>
      <c r="R188" s="191"/>
      <c r="S188" s="191"/>
      <c r="T188" s="192"/>
      <c r="AT188" s="186" t="s">
        <v>181</v>
      </c>
      <c r="AU188" s="186" t="s">
        <v>87</v>
      </c>
      <c r="AV188" s="14" t="s">
        <v>87</v>
      </c>
      <c r="AW188" s="14" t="s">
        <v>29</v>
      </c>
      <c r="AX188" s="14" t="s">
        <v>81</v>
      </c>
      <c r="AY188" s="186" t="s">
        <v>167</v>
      </c>
    </row>
    <row r="189" spans="1:65" s="2" customFormat="1" ht="33" customHeight="1">
      <c r="A189" s="33"/>
      <c r="B189" s="149"/>
      <c r="C189" s="167" t="s">
        <v>324</v>
      </c>
      <c r="D189" s="167" t="s">
        <v>175</v>
      </c>
      <c r="E189" s="168" t="s">
        <v>3141</v>
      </c>
      <c r="F189" s="169" t="s">
        <v>3142</v>
      </c>
      <c r="G189" s="170" t="s">
        <v>178</v>
      </c>
      <c r="H189" s="171">
        <v>12.6</v>
      </c>
      <c r="I189" s="172"/>
      <c r="J189" s="173">
        <f>ROUND(I189*H189,2)</f>
        <v>0</v>
      </c>
      <c r="K189" s="174"/>
      <c r="L189" s="34"/>
      <c r="M189" s="175" t="s">
        <v>1</v>
      </c>
      <c r="N189" s="176" t="s">
        <v>40</v>
      </c>
      <c r="O189" s="59"/>
      <c r="P189" s="161">
        <f>O189*H189</f>
        <v>0</v>
      </c>
      <c r="Q189" s="161">
        <v>0.12966</v>
      </c>
      <c r="R189" s="161">
        <f>Q189*H189</f>
        <v>1.6337159999999999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179</v>
      </c>
      <c r="AT189" s="163" t="s">
        <v>175</v>
      </c>
      <c r="AU189" s="163" t="s">
        <v>87</v>
      </c>
      <c r="AY189" s="18" t="s">
        <v>167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179</v>
      </c>
      <c r="BM189" s="163" t="s">
        <v>3143</v>
      </c>
    </row>
    <row r="190" spans="1:65" s="14" customFormat="1" ht="12">
      <c r="B190" s="185"/>
      <c r="D190" s="178" t="s">
        <v>181</v>
      </c>
      <c r="E190" s="186" t="s">
        <v>1</v>
      </c>
      <c r="F190" s="187" t="s">
        <v>3055</v>
      </c>
      <c r="H190" s="188">
        <v>12.6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181</v>
      </c>
      <c r="AU190" s="186" t="s">
        <v>87</v>
      </c>
      <c r="AV190" s="14" t="s">
        <v>87</v>
      </c>
      <c r="AW190" s="14" t="s">
        <v>29</v>
      </c>
      <c r="AX190" s="14" t="s">
        <v>81</v>
      </c>
      <c r="AY190" s="186" t="s">
        <v>167</v>
      </c>
    </row>
    <row r="191" spans="1:65" s="12" customFormat="1" ht="23" customHeight="1">
      <c r="B191" s="138"/>
      <c r="D191" s="139" t="s">
        <v>73</v>
      </c>
      <c r="E191" s="165" t="s">
        <v>249</v>
      </c>
      <c r="F191" s="165" t="s">
        <v>989</v>
      </c>
      <c r="I191" s="141"/>
      <c r="J191" s="166">
        <f>BK191</f>
        <v>0</v>
      </c>
      <c r="L191" s="138"/>
      <c r="M191" s="143"/>
      <c r="N191" s="144"/>
      <c r="O191" s="144"/>
      <c r="P191" s="145">
        <f>SUM(P192:P199)</f>
        <v>0</v>
      </c>
      <c r="Q191" s="144"/>
      <c r="R191" s="145">
        <f>SUM(R192:R199)</f>
        <v>5.5200000000000006E-3</v>
      </c>
      <c r="S191" s="144"/>
      <c r="T191" s="146">
        <f>SUM(T192:T199)</f>
        <v>0</v>
      </c>
      <c r="AR191" s="139" t="s">
        <v>81</v>
      </c>
      <c r="AT191" s="147" t="s">
        <v>73</v>
      </c>
      <c r="AU191" s="147" t="s">
        <v>81</v>
      </c>
      <c r="AY191" s="139" t="s">
        <v>167</v>
      </c>
      <c r="BK191" s="148">
        <f>SUM(BK192:BK199)</f>
        <v>0</v>
      </c>
    </row>
    <row r="192" spans="1:65" s="2" customFormat="1" ht="21.75" customHeight="1">
      <c r="A192" s="33"/>
      <c r="B192" s="149"/>
      <c r="C192" s="167" t="s">
        <v>7</v>
      </c>
      <c r="D192" s="167" t="s">
        <v>175</v>
      </c>
      <c r="E192" s="168" t="s">
        <v>3144</v>
      </c>
      <c r="F192" s="169" t="s">
        <v>3145</v>
      </c>
      <c r="G192" s="170" t="s">
        <v>340</v>
      </c>
      <c r="H192" s="171">
        <v>2</v>
      </c>
      <c r="I192" s="172"/>
      <c r="J192" s="173">
        <f>ROUND(I192*H192,2)</f>
        <v>0</v>
      </c>
      <c r="K192" s="174"/>
      <c r="L192" s="34"/>
      <c r="M192" s="175" t="s">
        <v>1</v>
      </c>
      <c r="N192" s="176" t="s">
        <v>40</v>
      </c>
      <c r="O192" s="59"/>
      <c r="P192" s="161">
        <f>O192*H192</f>
        <v>0</v>
      </c>
      <c r="Q192" s="161">
        <v>0</v>
      </c>
      <c r="R192" s="161">
        <f>Q192*H192</f>
        <v>0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179</v>
      </c>
      <c r="AT192" s="163" t="s">
        <v>175</v>
      </c>
      <c r="AU192" s="163" t="s">
        <v>87</v>
      </c>
      <c r="AY192" s="18" t="s">
        <v>167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87</v>
      </c>
      <c r="BK192" s="164">
        <f>ROUND(I192*H192,2)</f>
        <v>0</v>
      </c>
      <c r="BL192" s="18" t="s">
        <v>179</v>
      </c>
      <c r="BM192" s="163" t="s">
        <v>3146</v>
      </c>
    </row>
    <row r="193" spans="1:65" s="2" customFormat="1" ht="21.75" customHeight="1">
      <c r="A193" s="33"/>
      <c r="B193" s="149"/>
      <c r="C193" s="150" t="s">
        <v>351</v>
      </c>
      <c r="D193" s="150" t="s">
        <v>168</v>
      </c>
      <c r="E193" s="151" t="s">
        <v>3147</v>
      </c>
      <c r="F193" s="152" t="s">
        <v>3148</v>
      </c>
      <c r="G193" s="153" t="s">
        <v>340</v>
      </c>
      <c r="H193" s="154">
        <v>2</v>
      </c>
      <c r="I193" s="155"/>
      <c r="J193" s="156">
        <f>ROUND(I193*H193,2)</f>
        <v>0</v>
      </c>
      <c r="K193" s="157"/>
      <c r="L193" s="158"/>
      <c r="M193" s="159" t="s">
        <v>1</v>
      </c>
      <c r="N193" s="160" t="s">
        <v>40</v>
      </c>
      <c r="O193" s="59"/>
      <c r="P193" s="161">
        <f>O193*H193</f>
        <v>0</v>
      </c>
      <c r="Q193" s="161">
        <v>2.1000000000000001E-4</v>
      </c>
      <c r="R193" s="161">
        <f>Q193*H193</f>
        <v>4.2000000000000002E-4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249</v>
      </c>
      <c r="AT193" s="163" t="s">
        <v>168</v>
      </c>
      <c r="AU193" s="163" t="s">
        <v>87</v>
      </c>
      <c r="AY193" s="18" t="s">
        <v>167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179</v>
      </c>
      <c r="BM193" s="163" t="s">
        <v>3149</v>
      </c>
    </row>
    <row r="194" spans="1:65" s="2" customFormat="1" ht="21.75" customHeight="1">
      <c r="A194" s="33"/>
      <c r="B194" s="149"/>
      <c r="C194" s="167" t="s">
        <v>358</v>
      </c>
      <c r="D194" s="167" t="s">
        <v>175</v>
      </c>
      <c r="E194" s="168" t="s">
        <v>3150</v>
      </c>
      <c r="F194" s="169" t="s">
        <v>3151</v>
      </c>
      <c r="G194" s="170" t="s">
        <v>213</v>
      </c>
      <c r="H194" s="171">
        <v>55</v>
      </c>
      <c r="I194" s="172"/>
      <c r="J194" s="173">
        <f>ROUND(I194*H194,2)</f>
        <v>0</v>
      </c>
      <c r="K194" s="174"/>
      <c r="L194" s="34"/>
      <c r="M194" s="175" t="s">
        <v>1</v>
      </c>
      <c r="N194" s="176" t="s">
        <v>40</v>
      </c>
      <c r="O194" s="59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179</v>
      </c>
      <c r="AT194" s="163" t="s">
        <v>175</v>
      </c>
      <c r="AU194" s="163" t="s">
        <v>87</v>
      </c>
      <c r="AY194" s="18" t="s">
        <v>167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87</v>
      </c>
      <c r="BK194" s="164">
        <f>ROUND(I194*H194,2)</f>
        <v>0</v>
      </c>
      <c r="BL194" s="18" t="s">
        <v>179</v>
      </c>
      <c r="BM194" s="163" t="s">
        <v>3152</v>
      </c>
    </row>
    <row r="195" spans="1:65" s="14" customFormat="1" ht="12">
      <c r="B195" s="185"/>
      <c r="D195" s="178" t="s">
        <v>181</v>
      </c>
      <c r="E195" s="186" t="s">
        <v>3060</v>
      </c>
      <c r="F195" s="187" t="s">
        <v>3153</v>
      </c>
      <c r="H195" s="188">
        <v>55</v>
      </c>
      <c r="I195" s="189"/>
      <c r="L195" s="185"/>
      <c r="M195" s="190"/>
      <c r="N195" s="191"/>
      <c r="O195" s="191"/>
      <c r="P195" s="191"/>
      <c r="Q195" s="191"/>
      <c r="R195" s="191"/>
      <c r="S195" s="191"/>
      <c r="T195" s="192"/>
      <c r="AT195" s="186" t="s">
        <v>181</v>
      </c>
      <c r="AU195" s="186" t="s">
        <v>87</v>
      </c>
      <c r="AV195" s="14" t="s">
        <v>87</v>
      </c>
      <c r="AW195" s="14" t="s">
        <v>29</v>
      </c>
      <c r="AX195" s="14" t="s">
        <v>81</v>
      </c>
      <c r="AY195" s="186" t="s">
        <v>167</v>
      </c>
    </row>
    <row r="196" spans="1:65" s="2" customFormat="1" ht="21.75" customHeight="1">
      <c r="A196" s="33"/>
      <c r="B196" s="149"/>
      <c r="C196" s="150" t="s">
        <v>364</v>
      </c>
      <c r="D196" s="150" t="s">
        <v>168</v>
      </c>
      <c r="E196" s="151" t="s">
        <v>3154</v>
      </c>
      <c r="F196" s="152" t="s">
        <v>3155</v>
      </c>
      <c r="G196" s="153" t="s">
        <v>213</v>
      </c>
      <c r="H196" s="154">
        <v>57.75</v>
      </c>
      <c r="I196" s="155"/>
      <c r="J196" s="156">
        <f>ROUND(I196*H196,2)</f>
        <v>0</v>
      </c>
      <c r="K196" s="157"/>
      <c r="L196" s="158"/>
      <c r="M196" s="159" t="s">
        <v>1</v>
      </c>
      <c r="N196" s="160" t="s">
        <v>40</v>
      </c>
      <c r="O196" s="59"/>
      <c r="P196" s="161">
        <f>O196*H196</f>
        <v>0</v>
      </c>
      <c r="Q196" s="161">
        <v>0</v>
      </c>
      <c r="R196" s="161">
        <f>Q196*H196</f>
        <v>0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249</v>
      </c>
      <c r="AT196" s="163" t="s">
        <v>168</v>
      </c>
      <c r="AU196" s="163" t="s">
        <v>87</v>
      </c>
      <c r="AY196" s="18" t="s">
        <v>167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179</v>
      </c>
      <c r="BM196" s="163" t="s">
        <v>3156</v>
      </c>
    </row>
    <row r="197" spans="1:65" s="14" customFormat="1" ht="12">
      <c r="B197" s="185"/>
      <c r="D197" s="178" t="s">
        <v>181</v>
      </c>
      <c r="E197" s="186" t="s">
        <v>1</v>
      </c>
      <c r="F197" s="187" t="s">
        <v>3157</v>
      </c>
      <c r="H197" s="188">
        <v>57.75</v>
      </c>
      <c r="I197" s="189"/>
      <c r="L197" s="185"/>
      <c r="M197" s="190"/>
      <c r="N197" s="191"/>
      <c r="O197" s="191"/>
      <c r="P197" s="191"/>
      <c r="Q197" s="191"/>
      <c r="R197" s="191"/>
      <c r="S197" s="191"/>
      <c r="T197" s="192"/>
      <c r="AT197" s="186" t="s">
        <v>181</v>
      </c>
      <c r="AU197" s="186" t="s">
        <v>87</v>
      </c>
      <c r="AV197" s="14" t="s">
        <v>87</v>
      </c>
      <c r="AW197" s="14" t="s">
        <v>29</v>
      </c>
      <c r="AX197" s="14" t="s">
        <v>81</v>
      </c>
      <c r="AY197" s="186" t="s">
        <v>167</v>
      </c>
    </row>
    <row r="198" spans="1:65" s="2" customFormat="1" ht="21.75" customHeight="1">
      <c r="A198" s="33"/>
      <c r="B198" s="149"/>
      <c r="C198" s="167" t="s">
        <v>370</v>
      </c>
      <c r="D198" s="167" t="s">
        <v>175</v>
      </c>
      <c r="E198" s="168" t="s">
        <v>3158</v>
      </c>
      <c r="F198" s="169" t="s">
        <v>3159</v>
      </c>
      <c r="G198" s="170" t="s">
        <v>213</v>
      </c>
      <c r="H198" s="171">
        <v>51</v>
      </c>
      <c r="I198" s="172"/>
      <c r="J198" s="173">
        <f>ROUND(I198*H198,2)</f>
        <v>0</v>
      </c>
      <c r="K198" s="174"/>
      <c r="L198" s="34"/>
      <c r="M198" s="175" t="s">
        <v>1</v>
      </c>
      <c r="N198" s="176" t="s">
        <v>40</v>
      </c>
      <c r="O198" s="59"/>
      <c r="P198" s="161">
        <f>O198*H198</f>
        <v>0</v>
      </c>
      <c r="Q198" s="161">
        <v>1E-4</v>
      </c>
      <c r="R198" s="161">
        <f>Q198*H198</f>
        <v>5.1000000000000004E-3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179</v>
      </c>
      <c r="AT198" s="163" t="s">
        <v>175</v>
      </c>
      <c r="AU198" s="163" t="s">
        <v>87</v>
      </c>
      <c r="AY198" s="18" t="s">
        <v>167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179</v>
      </c>
      <c r="BM198" s="163" t="s">
        <v>3160</v>
      </c>
    </row>
    <row r="199" spans="1:65" s="14" customFormat="1" ht="12">
      <c r="B199" s="185"/>
      <c r="D199" s="178" t="s">
        <v>181</v>
      </c>
      <c r="E199" s="186" t="s">
        <v>1</v>
      </c>
      <c r="F199" s="187" t="s">
        <v>3161</v>
      </c>
      <c r="H199" s="188">
        <v>51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181</v>
      </c>
      <c r="AU199" s="186" t="s">
        <v>87</v>
      </c>
      <c r="AV199" s="14" t="s">
        <v>87</v>
      </c>
      <c r="AW199" s="14" t="s">
        <v>29</v>
      </c>
      <c r="AX199" s="14" t="s">
        <v>81</v>
      </c>
      <c r="AY199" s="186" t="s">
        <v>167</v>
      </c>
    </row>
    <row r="200" spans="1:65" s="12" customFormat="1" ht="23" customHeight="1">
      <c r="B200" s="138"/>
      <c r="D200" s="139" t="s">
        <v>73</v>
      </c>
      <c r="E200" s="165" t="s">
        <v>226</v>
      </c>
      <c r="F200" s="165" t="s">
        <v>227</v>
      </c>
      <c r="I200" s="141"/>
      <c r="J200" s="166">
        <f>BK200</f>
        <v>0</v>
      </c>
      <c r="L200" s="138"/>
      <c r="M200" s="143"/>
      <c r="N200" s="144"/>
      <c r="O200" s="144"/>
      <c r="P200" s="145">
        <f>SUM(P201:P205)</f>
        <v>0</v>
      </c>
      <c r="Q200" s="144"/>
      <c r="R200" s="145">
        <f>SUM(R201:R205)</f>
        <v>2.1000000000000003E-3</v>
      </c>
      <c r="S200" s="144"/>
      <c r="T200" s="146">
        <f>SUM(T201:T205)</f>
        <v>0</v>
      </c>
      <c r="AR200" s="139" t="s">
        <v>81</v>
      </c>
      <c r="AT200" s="147" t="s">
        <v>73</v>
      </c>
      <c r="AU200" s="147" t="s">
        <v>81</v>
      </c>
      <c r="AY200" s="139" t="s">
        <v>167</v>
      </c>
      <c r="BK200" s="148">
        <f>SUM(BK201:BK205)</f>
        <v>0</v>
      </c>
    </row>
    <row r="201" spans="1:65" s="2" customFormat="1" ht="21.75" customHeight="1">
      <c r="A201" s="33"/>
      <c r="B201" s="149"/>
      <c r="C201" s="167" t="s">
        <v>377</v>
      </c>
      <c r="D201" s="167" t="s">
        <v>175</v>
      </c>
      <c r="E201" s="168" t="s">
        <v>3162</v>
      </c>
      <c r="F201" s="169" t="s">
        <v>3163</v>
      </c>
      <c r="G201" s="170" t="s">
        <v>213</v>
      </c>
      <c r="H201" s="171">
        <v>42</v>
      </c>
      <c r="I201" s="172"/>
      <c r="J201" s="173">
        <f>ROUND(I201*H201,2)</f>
        <v>0</v>
      </c>
      <c r="K201" s="174"/>
      <c r="L201" s="34"/>
      <c r="M201" s="175" t="s">
        <v>1</v>
      </c>
      <c r="N201" s="176" t="s">
        <v>40</v>
      </c>
      <c r="O201" s="59"/>
      <c r="P201" s="161">
        <f>O201*H201</f>
        <v>0</v>
      </c>
      <c r="Q201" s="161">
        <v>2.0000000000000002E-5</v>
      </c>
      <c r="R201" s="161">
        <f>Q201*H201</f>
        <v>8.4000000000000003E-4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179</v>
      </c>
      <c r="AT201" s="163" t="s">
        <v>175</v>
      </c>
      <c r="AU201" s="163" t="s">
        <v>87</v>
      </c>
      <c r="AY201" s="18" t="s">
        <v>167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179</v>
      </c>
      <c r="BM201" s="163" t="s">
        <v>3164</v>
      </c>
    </row>
    <row r="202" spans="1:65" s="14" customFormat="1" ht="12">
      <c r="B202" s="185"/>
      <c r="D202" s="178" t="s">
        <v>181</v>
      </c>
      <c r="E202" s="186" t="s">
        <v>1</v>
      </c>
      <c r="F202" s="187" t="s">
        <v>3165</v>
      </c>
      <c r="H202" s="188">
        <v>42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181</v>
      </c>
      <c r="AU202" s="186" t="s">
        <v>87</v>
      </c>
      <c r="AV202" s="14" t="s">
        <v>87</v>
      </c>
      <c r="AW202" s="14" t="s">
        <v>29</v>
      </c>
      <c r="AX202" s="14" t="s">
        <v>81</v>
      </c>
      <c r="AY202" s="186" t="s">
        <v>167</v>
      </c>
    </row>
    <row r="203" spans="1:65" s="2" customFormat="1" ht="21.75" customHeight="1">
      <c r="A203" s="33"/>
      <c r="B203" s="149"/>
      <c r="C203" s="167" t="s">
        <v>385</v>
      </c>
      <c r="D203" s="167" t="s">
        <v>175</v>
      </c>
      <c r="E203" s="168" t="s">
        <v>3166</v>
      </c>
      <c r="F203" s="169" t="s">
        <v>3167</v>
      </c>
      <c r="G203" s="170" t="s">
        <v>213</v>
      </c>
      <c r="H203" s="171">
        <v>42</v>
      </c>
      <c r="I203" s="172"/>
      <c r="J203" s="173">
        <f>ROUND(I203*H203,2)</f>
        <v>0</v>
      </c>
      <c r="K203" s="174"/>
      <c r="L203" s="34"/>
      <c r="M203" s="175" t="s">
        <v>1</v>
      </c>
      <c r="N203" s="176" t="s">
        <v>40</v>
      </c>
      <c r="O203" s="59"/>
      <c r="P203" s="161">
        <f>O203*H203</f>
        <v>0</v>
      </c>
      <c r="Q203" s="161">
        <v>3.0000000000000001E-5</v>
      </c>
      <c r="R203" s="161">
        <f>Q203*H203</f>
        <v>1.2600000000000001E-3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179</v>
      </c>
      <c r="AT203" s="163" t="s">
        <v>175</v>
      </c>
      <c r="AU203" s="163" t="s">
        <v>87</v>
      </c>
      <c r="AY203" s="18" t="s">
        <v>167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179</v>
      </c>
      <c r="BM203" s="163" t="s">
        <v>3168</v>
      </c>
    </row>
    <row r="204" spans="1:65" s="2" customFormat="1" ht="21.75" customHeight="1">
      <c r="A204" s="33"/>
      <c r="B204" s="149"/>
      <c r="C204" s="167" t="s">
        <v>393</v>
      </c>
      <c r="D204" s="167" t="s">
        <v>175</v>
      </c>
      <c r="E204" s="168" t="s">
        <v>3169</v>
      </c>
      <c r="F204" s="169" t="s">
        <v>3170</v>
      </c>
      <c r="G204" s="170" t="s">
        <v>213</v>
      </c>
      <c r="H204" s="171">
        <v>42</v>
      </c>
      <c r="I204" s="172"/>
      <c r="J204" s="173">
        <f>ROUND(I204*H204,2)</f>
        <v>0</v>
      </c>
      <c r="K204" s="174"/>
      <c r="L204" s="34"/>
      <c r="M204" s="175" t="s">
        <v>1</v>
      </c>
      <c r="N204" s="176" t="s">
        <v>40</v>
      </c>
      <c r="O204" s="59"/>
      <c r="P204" s="161">
        <f>O204*H204</f>
        <v>0</v>
      </c>
      <c r="Q204" s="161">
        <v>0</v>
      </c>
      <c r="R204" s="161">
        <f>Q204*H204</f>
        <v>0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179</v>
      </c>
      <c r="AT204" s="163" t="s">
        <v>175</v>
      </c>
      <c r="AU204" s="163" t="s">
        <v>87</v>
      </c>
      <c r="AY204" s="18" t="s">
        <v>167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8" t="s">
        <v>87</v>
      </c>
      <c r="BK204" s="164">
        <f>ROUND(I204*H204,2)</f>
        <v>0</v>
      </c>
      <c r="BL204" s="18" t="s">
        <v>179</v>
      </c>
      <c r="BM204" s="163" t="s">
        <v>3171</v>
      </c>
    </row>
    <row r="205" spans="1:65" s="2" customFormat="1" ht="21.75" customHeight="1">
      <c r="A205" s="33"/>
      <c r="B205" s="149"/>
      <c r="C205" s="167" t="s">
        <v>398</v>
      </c>
      <c r="D205" s="167" t="s">
        <v>175</v>
      </c>
      <c r="E205" s="168" t="s">
        <v>3172</v>
      </c>
      <c r="F205" s="169" t="s">
        <v>3173</v>
      </c>
      <c r="G205" s="170" t="s">
        <v>213</v>
      </c>
      <c r="H205" s="171">
        <v>42</v>
      </c>
      <c r="I205" s="172"/>
      <c r="J205" s="173">
        <f>ROUND(I205*H205,2)</f>
        <v>0</v>
      </c>
      <c r="K205" s="174"/>
      <c r="L205" s="34"/>
      <c r="M205" s="175" t="s">
        <v>1</v>
      </c>
      <c r="N205" s="176" t="s">
        <v>40</v>
      </c>
      <c r="O205" s="59"/>
      <c r="P205" s="161">
        <f>O205*H205</f>
        <v>0</v>
      </c>
      <c r="Q205" s="161">
        <v>0</v>
      </c>
      <c r="R205" s="161">
        <f>Q205*H205</f>
        <v>0</v>
      </c>
      <c r="S205" s="161">
        <v>0</v>
      </c>
      <c r="T205" s="16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179</v>
      </c>
      <c r="AT205" s="163" t="s">
        <v>175</v>
      </c>
      <c r="AU205" s="163" t="s">
        <v>87</v>
      </c>
      <c r="AY205" s="18" t="s">
        <v>167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8" t="s">
        <v>87</v>
      </c>
      <c r="BK205" s="164">
        <f>ROUND(I205*H205,2)</f>
        <v>0</v>
      </c>
      <c r="BL205" s="18" t="s">
        <v>179</v>
      </c>
      <c r="BM205" s="163" t="s">
        <v>3174</v>
      </c>
    </row>
    <row r="206" spans="1:65" s="12" customFormat="1" ht="23" customHeight="1">
      <c r="B206" s="138"/>
      <c r="D206" s="139" t="s">
        <v>73</v>
      </c>
      <c r="E206" s="165" t="s">
        <v>3175</v>
      </c>
      <c r="F206" s="165" t="s">
        <v>3176</v>
      </c>
      <c r="I206" s="141"/>
      <c r="J206" s="166">
        <f>BK206</f>
        <v>0</v>
      </c>
      <c r="L206" s="138"/>
      <c r="M206" s="143"/>
      <c r="N206" s="144"/>
      <c r="O206" s="144"/>
      <c r="P206" s="145">
        <f>SUM(P207:P212)</f>
        <v>0</v>
      </c>
      <c r="Q206" s="144"/>
      <c r="R206" s="145">
        <f>SUM(R207:R212)</f>
        <v>0</v>
      </c>
      <c r="S206" s="144"/>
      <c r="T206" s="146">
        <f>SUM(T207:T212)</f>
        <v>0</v>
      </c>
      <c r="AR206" s="139" t="s">
        <v>81</v>
      </c>
      <c r="AT206" s="147" t="s">
        <v>73</v>
      </c>
      <c r="AU206" s="147" t="s">
        <v>81</v>
      </c>
      <c r="AY206" s="139" t="s">
        <v>167</v>
      </c>
      <c r="BK206" s="148">
        <f>SUM(BK207:BK212)</f>
        <v>0</v>
      </c>
    </row>
    <row r="207" spans="1:65" s="2" customFormat="1" ht="21.75" customHeight="1">
      <c r="A207" s="33"/>
      <c r="B207" s="149"/>
      <c r="C207" s="167" t="s">
        <v>403</v>
      </c>
      <c r="D207" s="167" t="s">
        <v>175</v>
      </c>
      <c r="E207" s="168" t="s">
        <v>3177</v>
      </c>
      <c r="F207" s="169" t="s">
        <v>3178</v>
      </c>
      <c r="G207" s="170" t="s">
        <v>396</v>
      </c>
      <c r="H207" s="171">
        <v>7.0940000000000003</v>
      </c>
      <c r="I207" s="172"/>
      <c r="J207" s="173">
        <f>ROUND(I207*H207,2)</f>
        <v>0</v>
      </c>
      <c r="K207" s="174"/>
      <c r="L207" s="34"/>
      <c r="M207" s="175" t="s">
        <v>1</v>
      </c>
      <c r="N207" s="176" t="s">
        <v>40</v>
      </c>
      <c r="O207" s="59"/>
      <c r="P207" s="161">
        <f>O207*H207</f>
        <v>0</v>
      </c>
      <c r="Q207" s="161">
        <v>0</v>
      </c>
      <c r="R207" s="161">
        <f>Q207*H207</f>
        <v>0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179</v>
      </c>
      <c r="AT207" s="163" t="s">
        <v>175</v>
      </c>
      <c r="AU207" s="163" t="s">
        <v>87</v>
      </c>
      <c r="AY207" s="18" t="s">
        <v>167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179</v>
      </c>
      <c r="BM207" s="163" t="s">
        <v>3179</v>
      </c>
    </row>
    <row r="208" spans="1:65" s="2" customFormat="1" ht="21.75" customHeight="1">
      <c r="A208" s="33"/>
      <c r="B208" s="149"/>
      <c r="C208" s="167" t="s">
        <v>407</v>
      </c>
      <c r="D208" s="167" t="s">
        <v>175</v>
      </c>
      <c r="E208" s="168" t="s">
        <v>3180</v>
      </c>
      <c r="F208" s="169" t="s">
        <v>3181</v>
      </c>
      <c r="G208" s="170" t="s">
        <v>396</v>
      </c>
      <c r="H208" s="171">
        <v>7.0940000000000003</v>
      </c>
      <c r="I208" s="172"/>
      <c r="J208" s="173">
        <f>ROUND(I208*H208,2)</f>
        <v>0</v>
      </c>
      <c r="K208" s="174"/>
      <c r="L208" s="34"/>
      <c r="M208" s="175" t="s">
        <v>1</v>
      </c>
      <c r="N208" s="176" t="s">
        <v>40</v>
      </c>
      <c r="O208" s="59"/>
      <c r="P208" s="161">
        <f>O208*H208</f>
        <v>0</v>
      </c>
      <c r="Q208" s="161">
        <v>0</v>
      </c>
      <c r="R208" s="161">
        <f>Q208*H208</f>
        <v>0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179</v>
      </c>
      <c r="AT208" s="163" t="s">
        <v>175</v>
      </c>
      <c r="AU208" s="163" t="s">
        <v>87</v>
      </c>
      <c r="AY208" s="18" t="s">
        <v>167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87</v>
      </c>
      <c r="BK208" s="164">
        <f>ROUND(I208*H208,2)</f>
        <v>0</v>
      </c>
      <c r="BL208" s="18" t="s">
        <v>179</v>
      </c>
      <c r="BM208" s="163" t="s">
        <v>3182</v>
      </c>
    </row>
    <row r="209" spans="1:65" s="2" customFormat="1" ht="33" customHeight="1">
      <c r="A209" s="33"/>
      <c r="B209" s="149"/>
      <c r="C209" s="167" t="s">
        <v>412</v>
      </c>
      <c r="D209" s="167" t="s">
        <v>175</v>
      </c>
      <c r="E209" s="168" t="s">
        <v>3183</v>
      </c>
      <c r="F209" s="169" t="s">
        <v>3184</v>
      </c>
      <c r="G209" s="170" t="s">
        <v>396</v>
      </c>
      <c r="H209" s="171">
        <v>28.376000000000001</v>
      </c>
      <c r="I209" s="172"/>
      <c r="J209" s="173">
        <f>ROUND(I209*H209,2)</f>
        <v>0</v>
      </c>
      <c r="K209" s="174"/>
      <c r="L209" s="34"/>
      <c r="M209" s="175" t="s">
        <v>1</v>
      </c>
      <c r="N209" s="176" t="s">
        <v>40</v>
      </c>
      <c r="O209" s="59"/>
      <c r="P209" s="161">
        <f>O209*H209</f>
        <v>0</v>
      </c>
      <c r="Q209" s="161">
        <v>0</v>
      </c>
      <c r="R209" s="161">
        <f>Q209*H209</f>
        <v>0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179</v>
      </c>
      <c r="AT209" s="163" t="s">
        <v>175</v>
      </c>
      <c r="AU209" s="163" t="s">
        <v>87</v>
      </c>
      <c r="AY209" s="18" t="s">
        <v>167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179</v>
      </c>
      <c r="BM209" s="163" t="s">
        <v>3185</v>
      </c>
    </row>
    <row r="210" spans="1:65" s="14" customFormat="1" ht="12">
      <c r="B210" s="185"/>
      <c r="D210" s="178" t="s">
        <v>181</v>
      </c>
      <c r="F210" s="187" t="s">
        <v>3186</v>
      </c>
      <c r="H210" s="188">
        <v>28.376000000000001</v>
      </c>
      <c r="I210" s="189"/>
      <c r="L210" s="185"/>
      <c r="M210" s="190"/>
      <c r="N210" s="191"/>
      <c r="O210" s="191"/>
      <c r="P210" s="191"/>
      <c r="Q210" s="191"/>
      <c r="R210" s="191"/>
      <c r="S210" s="191"/>
      <c r="T210" s="192"/>
      <c r="AT210" s="186" t="s">
        <v>181</v>
      </c>
      <c r="AU210" s="186" t="s">
        <v>87</v>
      </c>
      <c r="AV210" s="14" t="s">
        <v>87</v>
      </c>
      <c r="AW210" s="14" t="s">
        <v>3</v>
      </c>
      <c r="AX210" s="14" t="s">
        <v>81</v>
      </c>
      <c r="AY210" s="186" t="s">
        <v>167</v>
      </c>
    </row>
    <row r="211" spans="1:65" s="2" customFormat="1" ht="21.75" customHeight="1">
      <c r="A211" s="33"/>
      <c r="B211" s="149"/>
      <c r="C211" s="167" t="s">
        <v>416</v>
      </c>
      <c r="D211" s="167" t="s">
        <v>175</v>
      </c>
      <c r="E211" s="168" t="s">
        <v>424</v>
      </c>
      <c r="F211" s="169" t="s">
        <v>3187</v>
      </c>
      <c r="G211" s="170" t="s">
        <v>396</v>
      </c>
      <c r="H211" s="171">
        <v>5.859</v>
      </c>
      <c r="I211" s="172"/>
      <c r="J211" s="173">
        <f>ROUND(I211*H211,2)</f>
        <v>0</v>
      </c>
      <c r="K211" s="174"/>
      <c r="L211" s="34"/>
      <c r="M211" s="175" t="s">
        <v>1</v>
      </c>
      <c r="N211" s="176" t="s">
        <v>40</v>
      </c>
      <c r="O211" s="59"/>
      <c r="P211" s="161">
        <f>O211*H211</f>
        <v>0</v>
      </c>
      <c r="Q211" s="161">
        <v>0</v>
      </c>
      <c r="R211" s="161">
        <f>Q211*H211</f>
        <v>0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179</v>
      </c>
      <c r="AT211" s="163" t="s">
        <v>175</v>
      </c>
      <c r="AU211" s="163" t="s">
        <v>87</v>
      </c>
      <c r="AY211" s="18" t="s">
        <v>167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87</v>
      </c>
      <c r="BK211" s="164">
        <f>ROUND(I211*H211,2)</f>
        <v>0</v>
      </c>
      <c r="BL211" s="18" t="s">
        <v>179</v>
      </c>
      <c r="BM211" s="163" t="s">
        <v>3188</v>
      </c>
    </row>
    <row r="212" spans="1:65" s="2" customFormat="1" ht="21.75" customHeight="1">
      <c r="A212" s="33"/>
      <c r="B212" s="149"/>
      <c r="C212" s="167" t="s">
        <v>423</v>
      </c>
      <c r="D212" s="167" t="s">
        <v>175</v>
      </c>
      <c r="E212" s="168" t="s">
        <v>435</v>
      </c>
      <c r="F212" s="169" t="s">
        <v>436</v>
      </c>
      <c r="G212" s="170" t="s">
        <v>396</v>
      </c>
      <c r="H212" s="171">
        <v>1.2350000000000001</v>
      </c>
      <c r="I212" s="172"/>
      <c r="J212" s="173">
        <f>ROUND(I212*H212,2)</f>
        <v>0</v>
      </c>
      <c r="K212" s="174"/>
      <c r="L212" s="34"/>
      <c r="M212" s="175" t="s">
        <v>1</v>
      </c>
      <c r="N212" s="176" t="s">
        <v>40</v>
      </c>
      <c r="O212" s="59"/>
      <c r="P212" s="161">
        <f>O212*H212</f>
        <v>0</v>
      </c>
      <c r="Q212" s="161">
        <v>0</v>
      </c>
      <c r="R212" s="161">
        <f>Q212*H212</f>
        <v>0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179</v>
      </c>
      <c r="AT212" s="163" t="s">
        <v>175</v>
      </c>
      <c r="AU212" s="163" t="s">
        <v>87</v>
      </c>
      <c r="AY212" s="18" t="s">
        <v>167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179</v>
      </c>
      <c r="BM212" s="163" t="s">
        <v>3189</v>
      </c>
    </row>
    <row r="213" spans="1:65" s="12" customFormat="1" ht="26" customHeight="1">
      <c r="B213" s="138"/>
      <c r="D213" s="139" t="s">
        <v>73</v>
      </c>
      <c r="E213" s="140" t="s">
        <v>453</v>
      </c>
      <c r="F213" s="140" t="s">
        <v>454</v>
      </c>
      <c r="I213" s="141"/>
      <c r="J213" s="142">
        <f>BK213</f>
        <v>0</v>
      </c>
      <c r="L213" s="138"/>
      <c r="M213" s="143"/>
      <c r="N213" s="144"/>
      <c r="O213" s="144"/>
      <c r="P213" s="145">
        <f>P214+P222+P225</f>
        <v>0</v>
      </c>
      <c r="Q213" s="144"/>
      <c r="R213" s="145">
        <f>R214+R222+R225</f>
        <v>2.2609999999999998E-2</v>
      </c>
      <c r="S213" s="144"/>
      <c r="T213" s="146">
        <f>T214+T222+T225</f>
        <v>0</v>
      </c>
      <c r="AR213" s="139" t="s">
        <v>87</v>
      </c>
      <c r="AT213" s="147" t="s">
        <v>73</v>
      </c>
      <c r="AU213" s="147" t="s">
        <v>74</v>
      </c>
      <c r="AY213" s="139" t="s">
        <v>167</v>
      </c>
      <c r="BK213" s="148">
        <f>BK214+BK222+BK225</f>
        <v>0</v>
      </c>
    </row>
    <row r="214" spans="1:65" s="12" customFormat="1" ht="23" customHeight="1">
      <c r="B214" s="138"/>
      <c r="D214" s="139" t="s">
        <v>73</v>
      </c>
      <c r="E214" s="165" t="s">
        <v>2251</v>
      </c>
      <c r="F214" s="165" t="s">
        <v>3190</v>
      </c>
      <c r="I214" s="141"/>
      <c r="J214" s="166">
        <f>BK214</f>
        <v>0</v>
      </c>
      <c r="L214" s="138"/>
      <c r="M214" s="143"/>
      <c r="N214" s="144"/>
      <c r="O214" s="144"/>
      <c r="P214" s="145">
        <f>SUM(P215:P221)</f>
        <v>0</v>
      </c>
      <c r="Q214" s="144"/>
      <c r="R214" s="145">
        <f>SUM(R215:R221)</f>
        <v>2.2249999999999999E-2</v>
      </c>
      <c r="S214" s="144"/>
      <c r="T214" s="146">
        <f>SUM(T215:T221)</f>
        <v>0</v>
      </c>
      <c r="AR214" s="139" t="s">
        <v>87</v>
      </c>
      <c r="AT214" s="147" t="s">
        <v>73</v>
      </c>
      <c r="AU214" s="147" t="s">
        <v>81</v>
      </c>
      <c r="AY214" s="139" t="s">
        <v>167</v>
      </c>
      <c r="BK214" s="148">
        <f>SUM(BK215:BK221)</f>
        <v>0</v>
      </c>
    </row>
    <row r="215" spans="1:65" s="2" customFormat="1" ht="21.75" customHeight="1">
      <c r="A215" s="33"/>
      <c r="B215" s="149"/>
      <c r="C215" s="167" t="s">
        <v>434</v>
      </c>
      <c r="D215" s="167" t="s">
        <v>175</v>
      </c>
      <c r="E215" s="168" t="s">
        <v>3191</v>
      </c>
      <c r="F215" s="169" t="s">
        <v>3192</v>
      </c>
      <c r="G215" s="170" t="s">
        <v>340</v>
      </c>
      <c r="H215" s="171">
        <v>1</v>
      </c>
      <c r="I215" s="172"/>
      <c r="J215" s="173">
        <f t="shared" ref="J215:J220" si="0">ROUND(I215*H215,2)</f>
        <v>0</v>
      </c>
      <c r="K215" s="174"/>
      <c r="L215" s="34"/>
      <c r="M215" s="175" t="s">
        <v>1</v>
      </c>
      <c r="N215" s="176" t="s">
        <v>40</v>
      </c>
      <c r="O215" s="59"/>
      <c r="P215" s="161">
        <f t="shared" ref="P215:P220" si="1">O215*H215</f>
        <v>0</v>
      </c>
      <c r="Q215" s="161">
        <v>0</v>
      </c>
      <c r="R215" s="161">
        <f t="shared" ref="R215:R220" si="2">Q215*H215</f>
        <v>0</v>
      </c>
      <c r="S215" s="161">
        <v>0</v>
      </c>
      <c r="T215" s="162">
        <f t="shared" ref="T215:T220" si="3"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308</v>
      </c>
      <c r="AT215" s="163" t="s">
        <v>175</v>
      </c>
      <c r="AU215" s="163" t="s">
        <v>87</v>
      </c>
      <c r="AY215" s="18" t="s">
        <v>167</v>
      </c>
      <c r="BE215" s="164">
        <f t="shared" ref="BE215:BE220" si="4">IF(N215="základná",J215,0)</f>
        <v>0</v>
      </c>
      <c r="BF215" s="164">
        <f t="shared" ref="BF215:BF220" si="5">IF(N215="znížená",J215,0)</f>
        <v>0</v>
      </c>
      <c r="BG215" s="164">
        <f t="shared" ref="BG215:BG220" si="6">IF(N215="zákl. prenesená",J215,0)</f>
        <v>0</v>
      </c>
      <c r="BH215" s="164">
        <f t="shared" ref="BH215:BH220" si="7">IF(N215="zníž. prenesená",J215,0)</f>
        <v>0</v>
      </c>
      <c r="BI215" s="164">
        <f t="shared" ref="BI215:BI220" si="8">IF(N215="nulová",J215,0)</f>
        <v>0</v>
      </c>
      <c r="BJ215" s="18" t="s">
        <v>87</v>
      </c>
      <c r="BK215" s="164">
        <f t="shared" ref="BK215:BK220" si="9">ROUND(I215*H215,2)</f>
        <v>0</v>
      </c>
      <c r="BL215" s="18" t="s">
        <v>308</v>
      </c>
      <c r="BM215" s="163" t="s">
        <v>3193</v>
      </c>
    </row>
    <row r="216" spans="1:65" s="2" customFormat="1" ht="21.75" customHeight="1">
      <c r="A216" s="33"/>
      <c r="B216" s="149"/>
      <c r="C216" s="167" t="s">
        <v>439</v>
      </c>
      <c r="D216" s="167" t="s">
        <v>175</v>
      </c>
      <c r="E216" s="168" t="s">
        <v>3194</v>
      </c>
      <c r="F216" s="169" t="s">
        <v>3195</v>
      </c>
      <c r="G216" s="170" t="s">
        <v>340</v>
      </c>
      <c r="H216" s="171">
        <v>1</v>
      </c>
      <c r="I216" s="172"/>
      <c r="J216" s="173">
        <f t="shared" si="0"/>
        <v>0</v>
      </c>
      <c r="K216" s="174"/>
      <c r="L216" s="34"/>
      <c r="M216" s="175" t="s">
        <v>1</v>
      </c>
      <c r="N216" s="176" t="s">
        <v>40</v>
      </c>
      <c r="O216" s="59"/>
      <c r="P216" s="161">
        <f t="shared" si="1"/>
        <v>0</v>
      </c>
      <c r="Q216" s="161">
        <v>0</v>
      </c>
      <c r="R216" s="161">
        <f t="shared" si="2"/>
        <v>0</v>
      </c>
      <c r="S216" s="161">
        <v>0</v>
      </c>
      <c r="T216" s="162">
        <f t="shared" si="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308</v>
      </c>
      <c r="AT216" s="163" t="s">
        <v>175</v>
      </c>
      <c r="AU216" s="163" t="s">
        <v>87</v>
      </c>
      <c r="AY216" s="18" t="s">
        <v>167</v>
      </c>
      <c r="BE216" s="164">
        <f t="shared" si="4"/>
        <v>0</v>
      </c>
      <c r="BF216" s="164">
        <f t="shared" si="5"/>
        <v>0</v>
      </c>
      <c r="BG216" s="164">
        <f t="shared" si="6"/>
        <v>0</v>
      </c>
      <c r="BH216" s="164">
        <f t="shared" si="7"/>
        <v>0</v>
      </c>
      <c r="BI216" s="164">
        <f t="shared" si="8"/>
        <v>0</v>
      </c>
      <c r="BJ216" s="18" t="s">
        <v>87</v>
      </c>
      <c r="BK216" s="164">
        <f t="shared" si="9"/>
        <v>0</v>
      </c>
      <c r="BL216" s="18" t="s">
        <v>308</v>
      </c>
      <c r="BM216" s="163" t="s">
        <v>3196</v>
      </c>
    </row>
    <row r="217" spans="1:65" s="2" customFormat="1" ht="21.75" customHeight="1">
      <c r="A217" s="33"/>
      <c r="B217" s="149"/>
      <c r="C217" s="167" t="s">
        <v>443</v>
      </c>
      <c r="D217" s="167" t="s">
        <v>175</v>
      </c>
      <c r="E217" s="168" t="s">
        <v>3197</v>
      </c>
      <c r="F217" s="169" t="s">
        <v>3198</v>
      </c>
      <c r="G217" s="170" t="s">
        <v>340</v>
      </c>
      <c r="H217" s="171">
        <v>1</v>
      </c>
      <c r="I217" s="172"/>
      <c r="J217" s="173">
        <f t="shared" si="0"/>
        <v>0</v>
      </c>
      <c r="K217" s="174"/>
      <c r="L217" s="34"/>
      <c r="M217" s="175" t="s">
        <v>1</v>
      </c>
      <c r="N217" s="176" t="s">
        <v>40</v>
      </c>
      <c r="O217" s="59"/>
      <c r="P217" s="161">
        <f t="shared" si="1"/>
        <v>0</v>
      </c>
      <c r="Q217" s="161">
        <v>4.4999999999999999E-4</v>
      </c>
      <c r="R217" s="161">
        <f t="shared" si="2"/>
        <v>4.4999999999999999E-4</v>
      </c>
      <c r="S217" s="161">
        <v>0</v>
      </c>
      <c r="T217" s="162">
        <f t="shared" si="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308</v>
      </c>
      <c r="AT217" s="163" t="s">
        <v>175</v>
      </c>
      <c r="AU217" s="163" t="s">
        <v>87</v>
      </c>
      <c r="AY217" s="18" t="s">
        <v>167</v>
      </c>
      <c r="BE217" s="164">
        <f t="shared" si="4"/>
        <v>0</v>
      </c>
      <c r="BF217" s="164">
        <f t="shared" si="5"/>
        <v>0</v>
      </c>
      <c r="BG217" s="164">
        <f t="shared" si="6"/>
        <v>0</v>
      </c>
      <c r="BH217" s="164">
        <f t="shared" si="7"/>
        <v>0</v>
      </c>
      <c r="BI217" s="164">
        <f t="shared" si="8"/>
        <v>0</v>
      </c>
      <c r="BJ217" s="18" t="s">
        <v>87</v>
      </c>
      <c r="BK217" s="164">
        <f t="shared" si="9"/>
        <v>0</v>
      </c>
      <c r="BL217" s="18" t="s">
        <v>308</v>
      </c>
      <c r="BM217" s="163" t="s">
        <v>3199</v>
      </c>
    </row>
    <row r="218" spans="1:65" s="2" customFormat="1" ht="21.75" customHeight="1">
      <c r="A218" s="33"/>
      <c r="B218" s="149"/>
      <c r="C218" s="150" t="s">
        <v>449</v>
      </c>
      <c r="D218" s="150" t="s">
        <v>168</v>
      </c>
      <c r="E218" s="151" t="s">
        <v>3200</v>
      </c>
      <c r="F218" s="152" t="s">
        <v>3201</v>
      </c>
      <c r="G218" s="153" t="s">
        <v>340</v>
      </c>
      <c r="H218" s="154">
        <v>1</v>
      </c>
      <c r="I218" s="155"/>
      <c r="J218" s="156">
        <f t="shared" si="0"/>
        <v>0</v>
      </c>
      <c r="K218" s="157"/>
      <c r="L218" s="158"/>
      <c r="M218" s="159" t="s">
        <v>1</v>
      </c>
      <c r="N218" s="160" t="s">
        <v>40</v>
      </c>
      <c r="O218" s="59"/>
      <c r="P218" s="161">
        <f t="shared" si="1"/>
        <v>0</v>
      </c>
      <c r="Q218" s="161">
        <v>1.9499999999999999E-3</v>
      </c>
      <c r="R218" s="161">
        <f t="shared" si="2"/>
        <v>1.9499999999999999E-3</v>
      </c>
      <c r="S218" s="161">
        <v>0</v>
      </c>
      <c r="T218" s="162">
        <f t="shared" si="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416</v>
      </c>
      <c r="AT218" s="163" t="s">
        <v>168</v>
      </c>
      <c r="AU218" s="163" t="s">
        <v>87</v>
      </c>
      <c r="AY218" s="18" t="s">
        <v>167</v>
      </c>
      <c r="BE218" s="164">
        <f t="shared" si="4"/>
        <v>0</v>
      </c>
      <c r="BF218" s="164">
        <f t="shared" si="5"/>
        <v>0</v>
      </c>
      <c r="BG218" s="164">
        <f t="shared" si="6"/>
        <v>0</v>
      </c>
      <c r="BH218" s="164">
        <f t="shared" si="7"/>
        <v>0</v>
      </c>
      <c r="BI218" s="164">
        <f t="shared" si="8"/>
        <v>0</v>
      </c>
      <c r="BJ218" s="18" t="s">
        <v>87</v>
      </c>
      <c r="BK218" s="164">
        <f t="shared" si="9"/>
        <v>0</v>
      </c>
      <c r="BL218" s="18" t="s">
        <v>308</v>
      </c>
      <c r="BM218" s="163" t="s">
        <v>3202</v>
      </c>
    </row>
    <row r="219" spans="1:65" s="2" customFormat="1" ht="21.75" customHeight="1">
      <c r="A219" s="33"/>
      <c r="B219" s="149"/>
      <c r="C219" s="150" t="s">
        <v>457</v>
      </c>
      <c r="D219" s="150" t="s">
        <v>168</v>
      </c>
      <c r="E219" s="151" t="s">
        <v>3203</v>
      </c>
      <c r="F219" s="152" t="s">
        <v>3204</v>
      </c>
      <c r="G219" s="153" t="s">
        <v>340</v>
      </c>
      <c r="H219" s="154">
        <v>1</v>
      </c>
      <c r="I219" s="155"/>
      <c r="J219" s="156">
        <f t="shared" si="0"/>
        <v>0</v>
      </c>
      <c r="K219" s="157"/>
      <c r="L219" s="158"/>
      <c r="M219" s="159" t="s">
        <v>1</v>
      </c>
      <c r="N219" s="160" t="s">
        <v>40</v>
      </c>
      <c r="O219" s="59"/>
      <c r="P219" s="161">
        <f t="shared" si="1"/>
        <v>0</v>
      </c>
      <c r="Q219" s="161">
        <v>6.0999999999999997E-4</v>
      </c>
      <c r="R219" s="161">
        <f t="shared" si="2"/>
        <v>6.0999999999999997E-4</v>
      </c>
      <c r="S219" s="161">
        <v>0</v>
      </c>
      <c r="T219" s="162">
        <f t="shared" si="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416</v>
      </c>
      <c r="AT219" s="163" t="s">
        <v>168</v>
      </c>
      <c r="AU219" s="163" t="s">
        <v>87</v>
      </c>
      <c r="AY219" s="18" t="s">
        <v>167</v>
      </c>
      <c r="BE219" s="164">
        <f t="shared" si="4"/>
        <v>0</v>
      </c>
      <c r="BF219" s="164">
        <f t="shared" si="5"/>
        <v>0</v>
      </c>
      <c r="BG219" s="164">
        <f t="shared" si="6"/>
        <v>0</v>
      </c>
      <c r="BH219" s="164">
        <f t="shared" si="7"/>
        <v>0</v>
      </c>
      <c r="BI219" s="164">
        <f t="shared" si="8"/>
        <v>0</v>
      </c>
      <c r="BJ219" s="18" t="s">
        <v>87</v>
      </c>
      <c r="BK219" s="164">
        <f t="shared" si="9"/>
        <v>0</v>
      </c>
      <c r="BL219" s="18" t="s">
        <v>308</v>
      </c>
      <c r="BM219" s="163" t="s">
        <v>3205</v>
      </c>
    </row>
    <row r="220" spans="1:65" s="2" customFormat="1" ht="21.75" customHeight="1">
      <c r="A220" s="33"/>
      <c r="B220" s="149"/>
      <c r="C220" s="167" t="s">
        <v>461</v>
      </c>
      <c r="D220" s="167" t="s">
        <v>175</v>
      </c>
      <c r="E220" s="168" t="s">
        <v>2259</v>
      </c>
      <c r="F220" s="169" t="s">
        <v>2260</v>
      </c>
      <c r="G220" s="170" t="s">
        <v>213</v>
      </c>
      <c r="H220" s="171">
        <v>4</v>
      </c>
      <c r="I220" s="172"/>
      <c r="J220" s="173">
        <f t="shared" si="0"/>
        <v>0</v>
      </c>
      <c r="K220" s="174"/>
      <c r="L220" s="34"/>
      <c r="M220" s="175" t="s">
        <v>1</v>
      </c>
      <c r="N220" s="176" t="s">
        <v>40</v>
      </c>
      <c r="O220" s="59"/>
      <c r="P220" s="161">
        <f t="shared" si="1"/>
        <v>0</v>
      </c>
      <c r="Q220" s="161">
        <v>4.81E-3</v>
      </c>
      <c r="R220" s="161">
        <f t="shared" si="2"/>
        <v>1.924E-2</v>
      </c>
      <c r="S220" s="161">
        <v>0</v>
      </c>
      <c r="T220" s="162">
        <f t="shared" si="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308</v>
      </c>
      <c r="AT220" s="163" t="s">
        <v>175</v>
      </c>
      <c r="AU220" s="163" t="s">
        <v>87</v>
      </c>
      <c r="AY220" s="18" t="s">
        <v>167</v>
      </c>
      <c r="BE220" s="164">
        <f t="shared" si="4"/>
        <v>0</v>
      </c>
      <c r="BF220" s="164">
        <f t="shared" si="5"/>
        <v>0</v>
      </c>
      <c r="BG220" s="164">
        <f t="shared" si="6"/>
        <v>0</v>
      </c>
      <c r="BH220" s="164">
        <f t="shared" si="7"/>
        <v>0</v>
      </c>
      <c r="BI220" s="164">
        <f t="shared" si="8"/>
        <v>0</v>
      </c>
      <c r="BJ220" s="18" t="s">
        <v>87</v>
      </c>
      <c r="BK220" s="164">
        <f t="shared" si="9"/>
        <v>0</v>
      </c>
      <c r="BL220" s="18" t="s">
        <v>308</v>
      </c>
      <c r="BM220" s="163" t="s">
        <v>3206</v>
      </c>
    </row>
    <row r="221" spans="1:65" s="14" customFormat="1" ht="24">
      <c r="B221" s="185"/>
      <c r="D221" s="178" t="s">
        <v>181</v>
      </c>
      <c r="E221" s="186" t="s">
        <v>3054</v>
      </c>
      <c r="F221" s="187" t="s">
        <v>3207</v>
      </c>
      <c r="H221" s="188">
        <v>4</v>
      </c>
      <c r="I221" s="189"/>
      <c r="L221" s="185"/>
      <c r="M221" s="190"/>
      <c r="N221" s="191"/>
      <c r="O221" s="191"/>
      <c r="P221" s="191"/>
      <c r="Q221" s="191"/>
      <c r="R221" s="191"/>
      <c r="S221" s="191"/>
      <c r="T221" s="192"/>
      <c r="AT221" s="186" t="s">
        <v>181</v>
      </c>
      <c r="AU221" s="186" t="s">
        <v>87</v>
      </c>
      <c r="AV221" s="14" t="s">
        <v>87</v>
      </c>
      <c r="AW221" s="14" t="s">
        <v>29</v>
      </c>
      <c r="AX221" s="14" t="s">
        <v>81</v>
      </c>
      <c r="AY221" s="186" t="s">
        <v>167</v>
      </c>
    </row>
    <row r="222" spans="1:65" s="12" customFormat="1" ht="23" customHeight="1">
      <c r="B222" s="138"/>
      <c r="D222" s="139" t="s">
        <v>73</v>
      </c>
      <c r="E222" s="165" t="s">
        <v>555</v>
      </c>
      <c r="F222" s="165" t="s">
        <v>556</v>
      </c>
      <c r="I222" s="141"/>
      <c r="J222" s="166">
        <f>BK222</f>
        <v>0</v>
      </c>
      <c r="L222" s="138"/>
      <c r="M222" s="143"/>
      <c r="N222" s="144"/>
      <c r="O222" s="144"/>
      <c r="P222" s="145">
        <f>SUM(P223:P224)</f>
        <v>0</v>
      </c>
      <c r="Q222" s="144"/>
      <c r="R222" s="145">
        <f>SUM(R223:R224)</f>
        <v>0</v>
      </c>
      <c r="S222" s="144"/>
      <c r="T222" s="146">
        <f>SUM(T223:T224)</f>
        <v>0</v>
      </c>
      <c r="AR222" s="139" t="s">
        <v>87</v>
      </c>
      <c r="AT222" s="147" t="s">
        <v>73</v>
      </c>
      <c r="AU222" s="147" t="s">
        <v>81</v>
      </c>
      <c r="AY222" s="139" t="s">
        <v>167</v>
      </c>
      <c r="BK222" s="148">
        <f>SUM(BK223:BK224)</f>
        <v>0</v>
      </c>
    </row>
    <row r="223" spans="1:65" s="2" customFormat="1" ht="21.75" customHeight="1">
      <c r="A223" s="33"/>
      <c r="B223" s="149"/>
      <c r="C223" s="167" t="s">
        <v>468</v>
      </c>
      <c r="D223" s="167" t="s">
        <v>175</v>
      </c>
      <c r="E223" s="168" t="s">
        <v>2202</v>
      </c>
      <c r="F223" s="169" t="s">
        <v>2326</v>
      </c>
      <c r="G223" s="170" t="s">
        <v>340</v>
      </c>
      <c r="H223" s="171">
        <v>5</v>
      </c>
      <c r="I223" s="172"/>
      <c r="J223" s="173">
        <f>ROUND(I223*H223,2)</f>
        <v>0</v>
      </c>
      <c r="K223" s="174"/>
      <c r="L223" s="34"/>
      <c r="M223" s="175" t="s">
        <v>1</v>
      </c>
      <c r="N223" s="176" t="s">
        <v>40</v>
      </c>
      <c r="O223" s="59"/>
      <c r="P223" s="161">
        <f>O223*H223</f>
        <v>0</v>
      </c>
      <c r="Q223" s="161">
        <v>0</v>
      </c>
      <c r="R223" s="161">
        <f>Q223*H223</f>
        <v>0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308</v>
      </c>
      <c r="AT223" s="163" t="s">
        <v>175</v>
      </c>
      <c r="AU223" s="163" t="s">
        <v>87</v>
      </c>
      <c r="AY223" s="18" t="s">
        <v>167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308</v>
      </c>
      <c r="BM223" s="163" t="s">
        <v>3208</v>
      </c>
    </row>
    <row r="224" spans="1:65" s="2" customFormat="1" ht="33" customHeight="1">
      <c r="A224" s="33"/>
      <c r="B224" s="149"/>
      <c r="C224" s="150" t="s">
        <v>473</v>
      </c>
      <c r="D224" s="150" t="s">
        <v>168</v>
      </c>
      <c r="E224" s="151" t="s">
        <v>2205</v>
      </c>
      <c r="F224" s="152" t="s">
        <v>2206</v>
      </c>
      <c r="G224" s="153" t="s">
        <v>1833</v>
      </c>
      <c r="H224" s="154">
        <v>5</v>
      </c>
      <c r="I224" s="155"/>
      <c r="J224" s="156">
        <f>ROUND(I224*H224,2)</f>
        <v>0</v>
      </c>
      <c r="K224" s="157"/>
      <c r="L224" s="158"/>
      <c r="M224" s="159" t="s">
        <v>1</v>
      </c>
      <c r="N224" s="160" t="s">
        <v>40</v>
      </c>
      <c r="O224" s="59"/>
      <c r="P224" s="161">
        <f>O224*H224</f>
        <v>0</v>
      </c>
      <c r="Q224" s="161">
        <v>0</v>
      </c>
      <c r="R224" s="161">
        <f>Q224*H224</f>
        <v>0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416</v>
      </c>
      <c r="AT224" s="163" t="s">
        <v>168</v>
      </c>
      <c r="AU224" s="163" t="s">
        <v>87</v>
      </c>
      <c r="AY224" s="18" t="s">
        <v>167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308</v>
      </c>
      <c r="BM224" s="163" t="s">
        <v>3209</v>
      </c>
    </row>
    <row r="225" spans="1:65" s="12" customFormat="1" ht="23" customHeight="1">
      <c r="B225" s="138"/>
      <c r="D225" s="139" t="s">
        <v>73</v>
      </c>
      <c r="E225" s="165" t="s">
        <v>1588</v>
      </c>
      <c r="F225" s="165" t="s">
        <v>2329</v>
      </c>
      <c r="I225" s="141"/>
      <c r="J225" s="166">
        <f>BK225</f>
        <v>0</v>
      </c>
      <c r="L225" s="138"/>
      <c r="M225" s="143"/>
      <c r="N225" s="144"/>
      <c r="O225" s="144"/>
      <c r="P225" s="145">
        <f>SUM(P226:P227)</f>
        <v>0</v>
      </c>
      <c r="Q225" s="144"/>
      <c r="R225" s="145">
        <f>SUM(R226:R227)</f>
        <v>3.6000000000000002E-4</v>
      </c>
      <c r="S225" s="144"/>
      <c r="T225" s="146">
        <f>SUM(T226:T227)</f>
        <v>0</v>
      </c>
      <c r="AR225" s="139" t="s">
        <v>87</v>
      </c>
      <c r="AT225" s="147" t="s">
        <v>73</v>
      </c>
      <c r="AU225" s="147" t="s">
        <v>81</v>
      </c>
      <c r="AY225" s="139" t="s">
        <v>167</v>
      </c>
      <c r="BK225" s="148">
        <f>SUM(BK226:BK227)</f>
        <v>0</v>
      </c>
    </row>
    <row r="226" spans="1:65" s="2" customFormat="1" ht="33" customHeight="1">
      <c r="A226" s="33"/>
      <c r="B226" s="149"/>
      <c r="C226" s="167" t="s">
        <v>480</v>
      </c>
      <c r="D226" s="167" t="s">
        <v>175</v>
      </c>
      <c r="E226" s="168" t="s">
        <v>2330</v>
      </c>
      <c r="F226" s="169" t="s">
        <v>2331</v>
      </c>
      <c r="G226" s="170" t="s">
        <v>213</v>
      </c>
      <c r="H226" s="171">
        <v>4</v>
      </c>
      <c r="I226" s="172"/>
      <c r="J226" s="173">
        <f>ROUND(I226*H226,2)</f>
        <v>0</v>
      </c>
      <c r="K226" s="174"/>
      <c r="L226" s="34"/>
      <c r="M226" s="175" t="s">
        <v>1</v>
      </c>
      <c r="N226" s="176" t="s">
        <v>40</v>
      </c>
      <c r="O226" s="59"/>
      <c r="P226" s="161">
        <f>O226*H226</f>
        <v>0</v>
      </c>
      <c r="Q226" s="161">
        <v>9.0000000000000006E-5</v>
      </c>
      <c r="R226" s="161">
        <f>Q226*H226</f>
        <v>3.6000000000000002E-4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308</v>
      </c>
      <c r="AT226" s="163" t="s">
        <v>175</v>
      </c>
      <c r="AU226" s="163" t="s">
        <v>87</v>
      </c>
      <c r="AY226" s="18" t="s">
        <v>167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308</v>
      </c>
      <c r="BM226" s="163" t="s">
        <v>3210</v>
      </c>
    </row>
    <row r="227" spans="1:65" s="14" customFormat="1" ht="12">
      <c r="B227" s="185"/>
      <c r="D227" s="178" t="s">
        <v>181</v>
      </c>
      <c r="E227" s="186" t="s">
        <v>1</v>
      </c>
      <c r="F227" s="187" t="s">
        <v>3211</v>
      </c>
      <c r="H227" s="188">
        <v>4</v>
      </c>
      <c r="I227" s="189"/>
      <c r="L227" s="185"/>
      <c r="M227" s="190"/>
      <c r="N227" s="191"/>
      <c r="O227" s="191"/>
      <c r="P227" s="191"/>
      <c r="Q227" s="191"/>
      <c r="R227" s="191"/>
      <c r="S227" s="191"/>
      <c r="T227" s="192"/>
      <c r="AT227" s="186" t="s">
        <v>181</v>
      </c>
      <c r="AU227" s="186" t="s">
        <v>87</v>
      </c>
      <c r="AV227" s="14" t="s">
        <v>87</v>
      </c>
      <c r="AW227" s="14" t="s">
        <v>29</v>
      </c>
      <c r="AX227" s="14" t="s">
        <v>81</v>
      </c>
      <c r="AY227" s="186" t="s">
        <v>167</v>
      </c>
    </row>
    <row r="228" spans="1:65" s="12" customFormat="1" ht="26" customHeight="1">
      <c r="B228" s="138"/>
      <c r="D228" s="139" t="s">
        <v>73</v>
      </c>
      <c r="E228" s="140" t="s">
        <v>168</v>
      </c>
      <c r="F228" s="140" t="s">
        <v>568</v>
      </c>
      <c r="I228" s="141"/>
      <c r="J228" s="142">
        <f>BK228</f>
        <v>0</v>
      </c>
      <c r="L228" s="138"/>
      <c r="M228" s="143"/>
      <c r="N228" s="144"/>
      <c r="O228" s="144"/>
      <c r="P228" s="145">
        <f>P229</f>
        <v>0</v>
      </c>
      <c r="Q228" s="144"/>
      <c r="R228" s="145">
        <f>R229</f>
        <v>8.4430899999999989E-2</v>
      </c>
      <c r="S228" s="144"/>
      <c r="T228" s="146">
        <f>T229</f>
        <v>0</v>
      </c>
      <c r="AR228" s="139" t="s">
        <v>187</v>
      </c>
      <c r="AT228" s="147" t="s">
        <v>73</v>
      </c>
      <c r="AU228" s="147" t="s">
        <v>74</v>
      </c>
      <c r="AY228" s="139" t="s">
        <v>167</v>
      </c>
      <c r="BK228" s="148">
        <f>BK229</f>
        <v>0</v>
      </c>
    </row>
    <row r="229" spans="1:65" s="12" customFormat="1" ht="23" customHeight="1">
      <c r="B229" s="138"/>
      <c r="D229" s="139" t="s">
        <v>73</v>
      </c>
      <c r="E229" s="165" t="s">
        <v>3212</v>
      </c>
      <c r="F229" s="165" t="s">
        <v>3213</v>
      </c>
      <c r="I229" s="141"/>
      <c r="J229" s="166">
        <f>BK229</f>
        <v>0</v>
      </c>
      <c r="L229" s="138"/>
      <c r="M229" s="143"/>
      <c r="N229" s="144"/>
      <c r="O229" s="144"/>
      <c r="P229" s="145">
        <f>SUM(P230:P264)</f>
        <v>0</v>
      </c>
      <c r="Q229" s="144"/>
      <c r="R229" s="145">
        <f>SUM(R230:R264)</f>
        <v>8.4430899999999989E-2</v>
      </c>
      <c r="S229" s="144"/>
      <c r="T229" s="146">
        <f>SUM(T230:T264)</f>
        <v>0</v>
      </c>
      <c r="AR229" s="139" t="s">
        <v>187</v>
      </c>
      <c r="AT229" s="147" t="s">
        <v>73</v>
      </c>
      <c r="AU229" s="147" t="s">
        <v>81</v>
      </c>
      <c r="AY229" s="139" t="s">
        <v>167</v>
      </c>
      <c r="BK229" s="148">
        <f>SUM(BK230:BK264)</f>
        <v>0</v>
      </c>
    </row>
    <row r="230" spans="1:65" s="2" customFormat="1" ht="21.75" customHeight="1">
      <c r="A230" s="33"/>
      <c r="B230" s="149"/>
      <c r="C230" s="167" t="s">
        <v>488</v>
      </c>
      <c r="D230" s="167" t="s">
        <v>175</v>
      </c>
      <c r="E230" s="168" t="s">
        <v>3214</v>
      </c>
      <c r="F230" s="169" t="s">
        <v>3215</v>
      </c>
      <c r="G230" s="170" t="s">
        <v>213</v>
      </c>
      <c r="H230" s="171">
        <v>59</v>
      </c>
      <c r="I230" s="172"/>
      <c r="J230" s="173">
        <f>ROUND(I230*H230,2)</f>
        <v>0</v>
      </c>
      <c r="K230" s="174"/>
      <c r="L230" s="34"/>
      <c r="M230" s="175" t="s">
        <v>1</v>
      </c>
      <c r="N230" s="176" t="s">
        <v>40</v>
      </c>
      <c r="O230" s="59"/>
      <c r="P230" s="161">
        <f>O230*H230</f>
        <v>0</v>
      </c>
      <c r="Q230" s="161">
        <v>0</v>
      </c>
      <c r="R230" s="161">
        <f>Q230*H230</f>
        <v>0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172</v>
      </c>
      <c r="AT230" s="163" t="s">
        <v>175</v>
      </c>
      <c r="AU230" s="163" t="s">
        <v>87</v>
      </c>
      <c r="AY230" s="18" t="s">
        <v>167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172</v>
      </c>
      <c r="BM230" s="163" t="s">
        <v>3216</v>
      </c>
    </row>
    <row r="231" spans="1:65" s="14" customFormat="1" ht="12">
      <c r="B231" s="185"/>
      <c r="D231" s="178" t="s">
        <v>181</v>
      </c>
      <c r="E231" s="186" t="s">
        <v>1</v>
      </c>
      <c r="F231" s="187" t="s">
        <v>3217</v>
      </c>
      <c r="H231" s="188">
        <v>4</v>
      </c>
      <c r="I231" s="189"/>
      <c r="L231" s="185"/>
      <c r="M231" s="190"/>
      <c r="N231" s="191"/>
      <c r="O231" s="191"/>
      <c r="P231" s="191"/>
      <c r="Q231" s="191"/>
      <c r="R231" s="191"/>
      <c r="S231" s="191"/>
      <c r="T231" s="192"/>
      <c r="AT231" s="186" t="s">
        <v>181</v>
      </c>
      <c r="AU231" s="186" t="s">
        <v>87</v>
      </c>
      <c r="AV231" s="14" t="s">
        <v>87</v>
      </c>
      <c r="AW231" s="14" t="s">
        <v>29</v>
      </c>
      <c r="AX231" s="14" t="s">
        <v>74</v>
      </c>
      <c r="AY231" s="186" t="s">
        <v>167</v>
      </c>
    </row>
    <row r="232" spans="1:65" s="14" customFormat="1" ht="12">
      <c r="B232" s="185"/>
      <c r="D232" s="178" t="s">
        <v>181</v>
      </c>
      <c r="E232" s="186" t="s">
        <v>1</v>
      </c>
      <c r="F232" s="187" t="s">
        <v>3218</v>
      </c>
      <c r="H232" s="188">
        <v>4</v>
      </c>
      <c r="I232" s="189"/>
      <c r="L232" s="185"/>
      <c r="M232" s="190"/>
      <c r="N232" s="191"/>
      <c r="O232" s="191"/>
      <c r="P232" s="191"/>
      <c r="Q232" s="191"/>
      <c r="R232" s="191"/>
      <c r="S232" s="191"/>
      <c r="T232" s="192"/>
      <c r="AT232" s="186" t="s">
        <v>181</v>
      </c>
      <c r="AU232" s="186" t="s">
        <v>87</v>
      </c>
      <c r="AV232" s="14" t="s">
        <v>87</v>
      </c>
      <c r="AW232" s="14" t="s">
        <v>29</v>
      </c>
      <c r="AX232" s="14" t="s">
        <v>74</v>
      </c>
      <c r="AY232" s="186" t="s">
        <v>167</v>
      </c>
    </row>
    <row r="233" spans="1:65" s="14" customFormat="1" ht="12">
      <c r="B233" s="185"/>
      <c r="D233" s="178" t="s">
        <v>181</v>
      </c>
      <c r="E233" s="186" t="s">
        <v>1</v>
      </c>
      <c r="F233" s="187" t="s">
        <v>3219</v>
      </c>
      <c r="H233" s="188">
        <v>51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6" t="s">
        <v>181</v>
      </c>
      <c r="AU233" s="186" t="s">
        <v>87</v>
      </c>
      <c r="AV233" s="14" t="s">
        <v>87</v>
      </c>
      <c r="AW233" s="14" t="s">
        <v>29</v>
      </c>
      <c r="AX233" s="14" t="s">
        <v>74</v>
      </c>
      <c r="AY233" s="186" t="s">
        <v>167</v>
      </c>
    </row>
    <row r="234" spans="1:65" s="15" customFormat="1" ht="12">
      <c r="B234" s="193"/>
      <c r="D234" s="178" t="s">
        <v>181</v>
      </c>
      <c r="E234" s="194" t="s">
        <v>1</v>
      </c>
      <c r="F234" s="195" t="s">
        <v>186</v>
      </c>
      <c r="H234" s="196">
        <v>59</v>
      </c>
      <c r="I234" s="197"/>
      <c r="L234" s="193"/>
      <c r="M234" s="198"/>
      <c r="N234" s="199"/>
      <c r="O234" s="199"/>
      <c r="P234" s="199"/>
      <c r="Q234" s="199"/>
      <c r="R234" s="199"/>
      <c r="S234" s="199"/>
      <c r="T234" s="200"/>
      <c r="AT234" s="194" t="s">
        <v>181</v>
      </c>
      <c r="AU234" s="194" t="s">
        <v>87</v>
      </c>
      <c r="AV234" s="15" t="s">
        <v>179</v>
      </c>
      <c r="AW234" s="15" t="s">
        <v>29</v>
      </c>
      <c r="AX234" s="15" t="s">
        <v>81</v>
      </c>
      <c r="AY234" s="194" t="s">
        <v>167</v>
      </c>
    </row>
    <row r="235" spans="1:65" s="2" customFormat="1" ht="21.75" customHeight="1">
      <c r="A235" s="33"/>
      <c r="B235" s="149"/>
      <c r="C235" s="167" t="s">
        <v>495</v>
      </c>
      <c r="D235" s="167" t="s">
        <v>175</v>
      </c>
      <c r="E235" s="168" t="s">
        <v>3220</v>
      </c>
      <c r="F235" s="169" t="s">
        <v>3221</v>
      </c>
      <c r="G235" s="170" t="s">
        <v>213</v>
      </c>
      <c r="H235" s="171">
        <v>51</v>
      </c>
      <c r="I235" s="172"/>
      <c r="J235" s="173">
        <f>ROUND(I235*H235,2)</f>
        <v>0</v>
      </c>
      <c r="K235" s="174"/>
      <c r="L235" s="34"/>
      <c r="M235" s="175" t="s">
        <v>1</v>
      </c>
      <c r="N235" s="176" t="s">
        <v>40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172</v>
      </c>
      <c r="AT235" s="163" t="s">
        <v>175</v>
      </c>
      <c r="AU235" s="163" t="s">
        <v>87</v>
      </c>
      <c r="AY235" s="18" t="s">
        <v>167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172</v>
      </c>
      <c r="BM235" s="163" t="s">
        <v>3222</v>
      </c>
    </row>
    <row r="236" spans="1:65" s="13" customFormat="1" ht="12">
      <c r="B236" s="177"/>
      <c r="D236" s="178" t="s">
        <v>181</v>
      </c>
      <c r="E236" s="179" t="s">
        <v>1</v>
      </c>
      <c r="F236" s="180" t="s">
        <v>3223</v>
      </c>
      <c r="H236" s="179" t="s">
        <v>1</v>
      </c>
      <c r="I236" s="181"/>
      <c r="L236" s="177"/>
      <c r="M236" s="182"/>
      <c r="N236" s="183"/>
      <c r="O236" s="183"/>
      <c r="P236" s="183"/>
      <c r="Q236" s="183"/>
      <c r="R236" s="183"/>
      <c r="S236" s="183"/>
      <c r="T236" s="184"/>
      <c r="AT236" s="179" t="s">
        <v>181</v>
      </c>
      <c r="AU236" s="179" t="s">
        <v>87</v>
      </c>
      <c r="AV236" s="13" t="s">
        <v>81</v>
      </c>
      <c r="AW236" s="13" t="s">
        <v>29</v>
      </c>
      <c r="AX236" s="13" t="s">
        <v>74</v>
      </c>
      <c r="AY236" s="179" t="s">
        <v>167</v>
      </c>
    </row>
    <row r="237" spans="1:65" s="14" customFormat="1" ht="12">
      <c r="B237" s="185"/>
      <c r="D237" s="178" t="s">
        <v>181</v>
      </c>
      <c r="E237" s="186" t="s">
        <v>3049</v>
      </c>
      <c r="F237" s="187" t="s">
        <v>3224</v>
      </c>
      <c r="H237" s="188">
        <v>51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181</v>
      </c>
      <c r="AU237" s="186" t="s">
        <v>87</v>
      </c>
      <c r="AV237" s="14" t="s">
        <v>87</v>
      </c>
      <c r="AW237" s="14" t="s">
        <v>29</v>
      </c>
      <c r="AX237" s="14" t="s">
        <v>81</v>
      </c>
      <c r="AY237" s="186" t="s">
        <v>167</v>
      </c>
    </row>
    <row r="238" spans="1:65" s="2" customFormat="1" ht="21.75" customHeight="1">
      <c r="A238" s="33"/>
      <c r="B238" s="149"/>
      <c r="C238" s="150" t="s">
        <v>502</v>
      </c>
      <c r="D238" s="150" t="s">
        <v>168</v>
      </c>
      <c r="E238" s="151" t="s">
        <v>3225</v>
      </c>
      <c r="F238" s="152" t="s">
        <v>3226</v>
      </c>
      <c r="G238" s="153" t="s">
        <v>213</v>
      </c>
      <c r="H238" s="154">
        <v>51.765000000000001</v>
      </c>
      <c r="I238" s="155"/>
      <c r="J238" s="156">
        <f>ROUND(I238*H238,2)</f>
        <v>0</v>
      </c>
      <c r="K238" s="157"/>
      <c r="L238" s="158"/>
      <c r="M238" s="159" t="s">
        <v>1</v>
      </c>
      <c r="N238" s="160" t="s">
        <v>40</v>
      </c>
      <c r="O238" s="59"/>
      <c r="P238" s="161">
        <f>O238*H238</f>
        <v>0</v>
      </c>
      <c r="Q238" s="161">
        <v>1.06E-3</v>
      </c>
      <c r="R238" s="161">
        <f>Q238*H238</f>
        <v>5.48709E-2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171</v>
      </c>
      <c r="AT238" s="163" t="s">
        <v>168</v>
      </c>
      <c r="AU238" s="163" t="s">
        <v>87</v>
      </c>
      <c r="AY238" s="18" t="s">
        <v>167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172</v>
      </c>
      <c r="BM238" s="163" t="s">
        <v>3227</v>
      </c>
    </row>
    <row r="239" spans="1:65" s="14" customFormat="1" ht="12">
      <c r="B239" s="185"/>
      <c r="D239" s="178" t="s">
        <v>181</v>
      </c>
      <c r="E239" s="186" t="s">
        <v>1</v>
      </c>
      <c r="F239" s="187" t="s">
        <v>3228</v>
      </c>
      <c r="H239" s="188">
        <v>51.765000000000001</v>
      </c>
      <c r="I239" s="189"/>
      <c r="L239" s="185"/>
      <c r="M239" s="190"/>
      <c r="N239" s="191"/>
      <c r="O239" s="191"/>
      <c r="P239" s="191"/>
      <c r="Q239" s="191"/>
      <c r="R239" s="191"/>
      <c r="S239" s="191"/>
      <c r="T239" s="192"/>
      <c r="AT239" s="186" t="s">
        <v>181</v>
      </c>
      <c r="AU239" s="186" t="s">
        <v>87</v>
      </c>
      <c r="AV239" s="14" t="s">
        <v>87</v>
      </c>
      <c r="AW239" s="14" t="s">
        <v>29</v>
      </c>
      <c r="AX239" s="14" t="s">
        <v>81</v>
      </c>
      <c r="AY239" s="186" t="s">
        <v>167</v>
      </c>
    </row>
    <row r="240" spans="1:65" s="2" customFormat="1" ht="33" customHeight="1">
      <c r="A240" s="33"/>
      <c r="B240" s="149"/>
      <c r="C240" s="167" t="s">
        <v>511</v>
      </c>
      <c r="D240" s="167" t="s">
        <v>175</v>
      </c>
      <c r="E240" s="168" t="s">
        <v>3229</v>
      </c>
      <c r="F240" s="169" t="s">
        <v>3230</v>
      </c>
      <c r="G240" s="170" t="s">
        <v>213</v>
      </c>
      <c r="H240" s="171">
        <v>51</v>
      </c>
      <c r="I240" s="172"/>
      <c r="J240" s="173">
        <f>ROUND(I240*H240,2)</f>
        <v>0</v>
      </c>
      <c r="K240" s="174"/>
      <c r="L240" s="34"/>
      <c r="M240" s="175" t="s">
        <v>1</v>
      </c>
      <c r="N240" s="176" t="s">
        <v>40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172</v>
      </c>
      <c r="AT240" s="163" t="s">
        <v>175</v>
      </c>
      <c r="AU240" s="163" t="s">
        <v>87</v>
      </c>
      <c r="AY240" s="18" t="s">
        <v>167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172</v>
      </c>
      <c r="BM240" s="163" t="s">
        <v>3231</v>
      </c>
    </row>
    <row r="241" spans="1:65" s="14" customFormat="1" ht="12">
      <c r="B241" s="185"/>
      <c r="D241" s="178" t="s">
        <v>181</v>
      </c>
      <c r="E241" s="186" t="s">
        <v>1</v>
      </c>
      <c r="F241" s="187" t="s">
        <v>3049</v>
      </c>
      <c r="H241" s="188">
        <v>51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181</v>
      </c>
      <c r="AU241" s="186" t="s">
        <v>87</v>
      </c>
      <c r="AV241" s="14" t="s">
        <v>87</v>
      </c>
      <c r="AW241" s="14" t="s">
        <v>29</v>
      </c>
      <c r="AX241" s="14" t="s">
        <v>81</v>
      </c>
      <c r="AY241" s="186" t="s">
        <v>167</v>
      </c>
    </row>
    <row r="242" spans="1:65" s="2" customFormat="1" ht="21.75" customHeight="1">
      <c r="A242" s="33"/>
      <c r="B242" s="149"/>
      <c r="C242" s="167" t="s">
        <v>522</v>
      </c>
      <c r="D242" s="167" t="s">
        <v>175</v>
      </c>
      <c r="E242" s="168" t="s">
        <v>3232</v>
      </c>
      <c r="F242" s="169" t="s">
        <v>3233</v>
      </c>
      <c r="G242" s="170" t="s">
        <v>340</v>
      </c>
      <c r="H242" s="171">
        <v>2</v>
      </c>
      <c r="I242" s="172"/>
      <c r="J242" s="173">
        <f>ROUND(I242*H242,2)</f>
        <v>0</v>
      </c>
      <c r="K242" s="174"/>
      <c r="L242" s="34"/>
      <c r="M242" s="175" t="s">
        <v>1</v>
      </c>
      <c r="N242" s="176" t="s">
        <v>40</v>
      </c>
      <c r="O242" s="59"/>
      <c r="P242" s="161">
        <f>O242*H242</f>
        <v>0</v>
      </c>
      <c r="Q242" s="161">
        <v>0</v>
      </c>
      <c r="R242" s="161">
        <f>Q242*H242</f>
        <v>0</v>
      </c>
      <c r="S242" s="161">
        <v>0</v>
      </c>
      <c r="T242" s="16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172</v>
      </c>
      <c r="AT242" s="163" t="s">
        <v>175</v>
      </c>
      <c r="AU242" s="163" t="s">
        <v>87</v>
      </c>
      <c r="AY242" s="18" t="s">
        <v>167</v>
      </c>
      <c r="BE242" s="164">
        <f>IF(N242="základná",J242,0)</f>
        <v>0</v>
      </c>
      <c r="BF242" s="164">
        <f>IF(N242="znížená",J242,0)</f>
        <v>0</v>
      </c>
      <c r="BG242" s="164">
        <f>IF(N242="zákl. prenesená",J242,0)</f>
        <v>0</v>
      </c>
      <c r="BH242" s="164">
        <f>IF(N242="zníž. prenesená",J242,0)</f>
        <v>0</v>
      </c>
      <c r="BI242" s="164">
        <f>IF(N242="nulová",J242,0)</f>
        <v>0</v>
      </c>
      <c r="BJ242" s="18" t="s">
        <v>87</v>
      </c>
      <c r="BK242" s="164">
        <f>ROUND(I242*H242,2)</f>
        <v>0</v>
      </c>
      <c r="BL242" s="18" t="s">
        <v>172</v>
      </c>
      <c r="BM242" s="163" t="s">
        <v>3234</v>
      </c>
    </row>
    <row r="243" spans="1:65" s="2" customFormat="1" ht="21.75" customHeight="1">
      <c r="A243" s="33"/>
      <c r="B243" s="149"/>
      <c r="C243" s="150" t="s">
        <v>526</v>
      </c>
      <c r="D243" s="150" t="s">
        <v>168</v>
      </c>
      <c r="E243" s="151" t="s">
        <v>3235</v>
      </c>
      <c r="F243" s="152" t="s">
        <v>3236</v>
      </c>
      <c r="G243" s="153" t="s">
        <v>340</v>
      </c>
      <c r="H243" s="154">
        <v>2</v>
      </c>
      <c r="I243" s="155"/>
      <c r="J243" s="156">
        <f>ROUND(I243*H243,2)</f>
        <v>0</v>
      </c>
      <c r="K243" s="157"/>
      <c r="L243" s="158"/>
      <c r="M243" s="159" t="s">
        <v>1</v>
      </c>
      <c r="N243" s="160" t="s">
        <v>40</v>
      </c>
      <c r="O243" s="59"/>
      <c r="P243" s="161">
        <f>O243*H243</f>
        <v>0</v>
      </c>
      <c r="Q243" s="161">
        <v>3.4000000000000002E-4</v>
      </c>
      <c r="R243" s="161">
        <f>Q243*H243</f>
        <v>6.8000000000000005E-4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171</v>
      </c>
      <c r="AT243" s="163" t="s">
        <v>168</v>
      </c>
      <c r="AU243" s="163" t="s">
        <v>87</v>
      </c>
      <c r="AY243" s="18" t="s">
        <v>167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172</v>
      </c>
      <c r="BM243" s="163" t="s">
        <v>3237</v>
      </c>
    </row>
    <row r="244" spans="1:65" s="2" customFormat="1" ht="21.75" customHeight="1">
      <c r="A244" s="33"/>
      <c r="B244" s="149"/>
      <c r="C244" s="167" t="s">
        <v>533</v>
      </c>
      <c r="D244" s="167" t="s">
        <v>175</v>
      </c>
      <c r="E244" s="168" t="s">
        <v>3238</v>
      </c>
      <c r="F244" s="169" t="s">
        <v>3239</v>
      </c>
      <c r="G244" s="170" t="s">
        <v>340</v>
      </c>
      <c r="H244" s="171">
        <v>2</v>
      </c>
      <c r="I244" s="172"/>
      <c r="J244" s="173">
        <f>ROUND(I244*H244,2)</f>
        <v>0</v>
      </c>
      <c r="K244" s="174"/>
      <c r="L244" s="34"/>
      <c r="M244" s="175" t="s">
        <v>1</v>
      </c>
      <c r="N244" s="176" t="s">
        <v>40</v>
      </c>
      <c r="O244" s="59"/>
      <c r="P244" s="161">
        <f>O244*H244</f>
        <v>0</v>
      </c>
      <c r="Q244" s="161">
        <v>1.1E-4</v>
      </c>
      <c r="R244" s="161">
        <f>Q244*H244</f>
        <v>2.2000000000000001E-4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172</v>
      </c>
      <c r="AT244" s="163" t="s">
        <v>175</v>
      </c>
      <c r="AU244" s="163" t="s">
        <v>87</v>
      </c>
      <c r="AY244" s="18" t="s">
        <v>167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172</v>
      </c>
      <c r="BM244" s="163" t="s">
        <v>3240</v>
      </c>
    </row>
    <row r="245" spans="1:65" s="2" customFormat="1" ht="21.75" customHeight="1">
      <c r="A245" s="33"/>
      <c r="B245" s="149"/>
      <c r="C245" s="150" t="s">
        <v>540</v>
      </c>
      <c r="D245" s="150" t="s">
        <v>168</v>
      </c>
      <c r="E245" s="151" t="s">
        <v>3241</v>
      </c>
      <c r="F245" s="152" t="s">
        <v>3242</v>
      </c>
      <c r="G245" s="153" t="s">
        <v>340</v>
      </c>
      <c r="H245" s="154">
        <v>2</v>
      </c>
      <c r="I245" s="155"/>
      <c r="J245" s="156">
        <f>ROUND(I245*H245,2)</f>
        <v>0</v>
      </c>
      <c r="K245" s="157"/>
      <c r="L245" s="158"/>
      <c r="M245" s="159" t="s">
        <v>1</v>
      </c>
      <c r="N245" s="160" t="s">
        <v>40</v>
      </c>
      <c r="O245" s="59"/>
      <c r="P245" s="161">
        <f>O245*H245</f>
        <v>0</v>
      </c>
      <c r="Q245" s="161">
        <v>2.7200000000000002E-3</v>
      </c>
      <c r="R245" s="161">
        <f>Q245*H245</f>
        <v>5.4400000000000004E-3</v>
      </c>
      <c r="S245" s="161">
        <v>0</v>
      </c>
      <c r="T245" s="16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171</v>
      </c>
      <c r="AT245" s="163" t="s">
        <v>168</v>
      </c>
      <c r="AU245" s="163" t="s">
        <v>87</v>
      </c>
      <c r="AY245" s="18" t="s">
        <v>167</v>
      </c>
      <c r="BE245" s="164">
        <f>IF(N245="základná",J245,0)</f>
        <v>0</v>
      </c>
      <c r="BF245" s="164">
        <f>IF(N245="znížená",J245,0)</f>
        <v>0</v>
      </c>
      <c r="BG245" s="164">
        <f>IF(N245="zákl. prenesená",J245,0)</f>
        <v>0</v>
      </c>
      <c r="BH245" s="164">
        <f>IF(N245="zníž. prenesená",J245,0)</f>
        <v>0</v>
      </c>
      <c r="BI245" s="164">
        <f>IF(N245="nulová",J245,0)</f>
        <v>0</v>
      </c>
      <c r="BJ245" s="18" t="s">
        <v>87</v>
      </c>
      <c r="BK245" s="164">
        <f>ROUND(I245*H245,2)</f>
        <v>0</v>
      </c>
      <c r="BL245" s="18" t="s">
        <v>172</v>
      </c>
      <c r="BM245" s="163" t="s">
        <v>3243</v>
      </c>
    </row>
    <row r="246" spans="1:65" s="2" customFormat="1" ht="21.75" customHeight="1">
      <c r="A246" s="33"/>
      <c r="B246" s="149"/>
      <c r="C246" s="167" t="s">
        <v>547</v>
      </c>
      <c r="D246" s="167" t="s">
        <v>175</v>
      </c>
      <c r="E246" s="168" t="s">
        <v>3244</v>
      </c>
      <c r="F246" s="169" t="s">
        <v>3245</v>
      </c>
      <c r="G246" s="170" t="s">
        <v>340</v>
      </c>
      <c r="H246" s="171">
        <v>2</v>
      </c>
      <c r="I246" s="172"/>
      <c r="J246" s="173">
        <f>ROUND(I246*H246,2)</f>
        <v>0</v>
      </c>
      <c r="K246" s="174"/>
      <c r="L246" s="34"/>
      <c r="M246" s="175" t="s">
        <v>1</v>
      </c>
      <c r="N246" s="176" t="s">
        <v>40</v>
      </c>
      <c r="O246" s="59"/>
      <c r="P246" s="161">
        <f>O246*H246</f>
        <v>0</v>
      </c>
      <c r="Q246" s="161">
        <v>1.7000000000000001E-4</v>
      </c>
      <c r="R246" s="161">
        <f>Q246*H246</f>
        <v>3.4000000000000002E-4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172</v>
      </c>
      <c r="AT246" s="163" t="s">
        <v>175</v>
      </c>
      <c r="AU246" s="163" t="s">
        <v>87</v>
      </c>
      <c r="AY246" s="18" t="s">
        <v>167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172</v>
      </c>
      <c r="BM246" s="163" t="s">
        <v>3246</v>
      </c>
    </row>
    <row r="247" spans="1:65" s="14" customFormat="1" ht="12">
      <c r="B247" s="185"/>
      <c r="D247" s="178" t="s">
        <v>181</v>
      </c>
      <c r="E247" s="186" t="s">
        <v>1</v>
      </c>
      <c r="F247" s="187" t="s">
        <v>3247</v>
      </c>
      <c r="H247" s="188">
        <v>2</v>
      </c>
      <c r="I247" s="189"/>
      <c r="L247" s="185"/>
      <c r="M247" s="190"/>
      <c r="N247" s="191"/>
      <c r="O247" s="191"/>
      <c r="P247" s="191"/>
      <c r="Q247" s="191"/>
      <c r="R247" s="191"/>
      <c r="S247" s="191"/>
      <c r="T247" s="192"/>
      <c r="AT247" s="186" t="s">
        <v>181</v>
      </c>
      <c r="AU247" s="186" t="s">
        <v>87</v>
      </c>
      <c r="AV247" s="14" t="s">
        <v>87</v>
      </c>
      <c r="AW247" s="14" t="s">
        <v>29</v>
      </c>
      <c r="AX247" s="14" t="s">
        <v>81</v>
      </c>
      <c r="AY247" s="186" t="s">
        <v>167</v>
      </c>
    </row>
    <row r="248" spans="1:65" s="2" customFormat="1" ht="21.75" customHeight="1">
      <c r="A248" s="33"/>
      <c r="B248" s="149"/>
      <c r="C248" s="167" t="s">
        <v>557</v>
      </c>
      <c r="D248" s="167" t="s">
        <v>175</v>
      </c>
      <c r="E248" s="168" t="s">
        <v>3248</v>
      </c>
      <c r="F248" s="169" t="s">
        <v>3249</v>
      </c>
      <c r="G248" s="170" t="s">
        <v>213</v>
      </c>
      <c r="H248" s="171">
        <v>4</v>
      </c>
      <c r="I248" s="172"/>
      <c r="J248" s="173">
        <f>ROUND(I248*H248,2)</f>
        <v>0</v>
      </c>
      <c r="K248" s="174"/>
      <c r="L248" s="34"/>
      <c r="M248" s="175" t="s">
        <v>1</v>
      </c>
      <c r="N248" s="176" t="s">
        <v>40</v>
      </c>
      <c r="O248" s="59"/>
      <c r="P248" s="161">
        <f>O248*H248</f>
        <v>0</v>
      </c>
      <c r="Q248" s="161">
        <v>5.0000000000000002E-5</v>
      </c>
      <c r="R248" s="161">
        <f>Q248*H248</f>
        <v>2.0000000000000001E-4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172</v>
      </c>
      <c r="AT248" s="163" t="s">
        <v>175</v>
      </c>
      <c r="AU248" s="163" t="s">
        <v>87</v>
      </c>
      <c r="AY248" s="18" t="s">
        <v>167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87</v>
      </c>
      <c r="BK248" s="164">
        <f>ROUND(I248*H248,2)</f>
        <v>0</v>
      </c>
      <c r="BL248" s="18" t="s">
        <v>172</v>
      </c>
      <c r="BM248" s="163" t="s">
        <v>3250</v>
      </c>
    </row>
    <row r="249" spans="1:65" s="14" customFormat="1" ht="12">
      <c r="B249" s="185"/>
      <c r="D249" s="178" t="s">
        <v>181</v>
      </c>
      <c r="E249" s="186" t="s">
        <v>3048</v>
      </c>
      <c r="F249" s="187" t="s">
        <v>3251</v>
      </c>
      <c r="H249" s="188">
        <v>4</v>
      </c>
      <c r="I249" s="189"/>
      <c r="L249" s="185"/>
      <c r="M249" s="190"/>
      <c r="N249" s="191"/>
      <c r="O249" s="191"/>
      <c r="P249" s="191"/>
      <c r="Q249" s="191"/>
      <c r="R249" s="191"/>
      <c r="S249" s="191"/>
      <c r="T249" s="192"/>
      <c r="AT249" s="186" t="s">
        <v>181</v>
      </c>
      <c r="AU249" s="186" t="s">
        <v>87</v>
      </c>
      <c r="AV249" s="14" t="s">
        <v>87</v>
      </c>
      <c r="AW249" s="14" t="s">
        <v>29</v>
      </c>
      <c r="AX249" s="14" t="s">
        <v>81</v>
      </c>
      <c r="AY249" s="186" t="s">
        <v>167</v>
      </c>
    </row>
    <row r="250" spans="1:65" s="2" customFormat="1" ht="16.5" customHeight="1">
      <c r="A250" s="33"/>
      <c r="B250" s="149"/>
      <c r="C250" s="150" t="s">
        <v>563</v>
      </c>
      <c r="D250" s="150" t="s">
        <v>168</v>
      </c>
      <c r="E250" s="151" t="s">
        <v>3252</v>
      </c>
      <c r="F250" s="152" t="s">
        <v>3253</v>
      </c>
      <c r="G250" s="153" t="s">
        <v>213</v>
      </c>
      <c r="H250" s="154">
        <v>4</v>
      </c>
      <c r="I250" s="155"/>
      <c r="J250" s="156">
        <f>ROUND(I250*H250,2)</f>
        <v>0</v>
      </c>
      <c r="K250" s="157"/>
      <c r="L250" s="158"/>
      <c r="M250" s="159" t="s">
        <v>1</v>
      </c>
      <c r="N250" s="160" t="s">
        <v>40</v>
      </c>
      <c r="O250" s="59"/>
      <c r="P250" s="161">
        <f>O250*H250</f>
        <v>0</v>
      </c>
      <c r="Q250" s="161">
        <v>5.1000000000000004E-3</v>
      </c>
      <c r="R250" s="161">
        <f>Q250*H250</f>
        <v>2.0400000000000001E-2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171</v>
      </c>
      <c r="AT250" s="163" t="s">
        <v>168</v>
      </c>
      <c r="AU250" s="163" t="s">
        <v>87</v>
      </c>
      <c r="AY250" s="18" t="s">
        <v>167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172</v>
      </c>
      <c r="BM250" s="163" t="s">
        <v>3254</v>
      </c>
    </row>
    <row r="251" spans="1:65" s="2" customFormat="1" ht="21.75" customHeight="1">
      <c r="A251" s="33"/>
      <c r="B251" s="149"/>
      <c r="C251" s="150" t="s">
        <v>571</v>
      </c>
      <c r="D251" s="150" t="s">
        <v>168</v>
      </c>
      <c r="E251" s="151" t="s">
        <v>3255</v>
      </c>
      <c r="F251" s="152" t="s">
        <v>3256</v>
      </c>
      <c r="G251" s="153" t="s">
        <v>340</v>
      </c>
      <c r="H251" s="154">
        <v>2</v>
      </c>
      <c r="I251" s="155"/>
      <c r="J251" s="156">
        <f>ROUND(I251*H251,2)</f>
        <v>0</v>
      </c>
      <c r="K251" s="157"/>
      <c r="L251" s="158"/>
      <c r="M251" s="159" t="s">
        <v>1</v>
      </c>
      <c r="N251" s="160" t="s">
        <v>40</v>
      </c>
      <c r="O251" s="59"/>
      <c r="P251" s="161">
        <f>O251*H251</f>
        <v>0</v>
      </c>
      <c r="Q251" s="161">
        <v>4.8999999999999998E-4</v>
      </c>
      <c r="R251" s="161">
        <f>Q251*H251</f>
        <v>9.7999999999999997E-4</v>
      </c>
      <c r="S251" s="161">
        <v>0</v>
      </c>
      <c r="T251" s="162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171</v>
      </c>
      <c r="AT251" s="163" t="s">
        <v>168</v>
      </c>
      <c r="AU251" s="163" t="s">
        <v>87</v>
      </c>
      <c r="AY251" s="18" t="s">
        <v>167</v>
      </c>
      <c r="BE251" s="164">
        <f>IF(N251="základná",J251,0)</f>
        <v>0</v>
      </c>
      <c r="BF251" s="164">
        <f>IF(N251="znížená",J251,0)</f>
        <v>0</v>
      </c>
      <c r="BG251" s="164">
        <f>IF(N251="zákl. prenesená",J251,0)</f>
        <v>0</v>
      </c>
      <c r="BH251" s="164">
        <f>IF(N251="zníž. prenesená",J251,0)</f>
        <v>0</v>
      </c>
      <c r="BI251" s="164">
        <f>IF(N251="nulová",J251,0)</f>
        <v>0</v>
      </c>
      <c r="BJ251" s="18" t="s">
        <v>87</v>
      </c>
      <c r="BK251" s="164">
        <f>ROUND(I251*H251,2)</f>
        <v>0</v>
      </c>
      <c r="BL251" s="18" t="s">
        <v>172</v>
      </c>
      <c r="BM251" s="163" t="s">
        <v>3257</v>
      </c>
    </row>
    <row r="252" spans="1:65" s="2" customFormat="1" ht="21.75" customHeight="1">
      <c r="A252" s="33"/>
      <c r="B252" s="149"/>
      <c r="C252" s="167" t="s">
        <v>577</v>
      </c>
      <c r="D252" s="167" t="s">
        <v>175</v>
      </c>
      <c r="E252" s="168" t="s">
        <v>3258</v>
      </c>
      <c r="F252" s="169" t="s">
        <v>3259</v>
      </c>
      <c r="G252" s="170" t="s">
        <v>178</v>
      </c>
      <c r="H252" s="171">
        <v>0.5</v>
      </c>
      <c r="I252" s="172"/>
      <c r="J252" s="173">
        <f>ROUND(I252*H252,2)</f>
        <v>0</v>
      </c>
      <c r="K252" s="174"/>
      <c r="L252" s="34"/>
      <c r="M252" s="175" t="s">
        <v>1</v>
      </c>
      <c r="N252" s="176" t="s">
        <v>40</v>
      </c>
      <c r="O252" s="59"/>
      <c r="P252" s="161">
        <f>O252*H252</f>
        <v>0</v>
      </c>
      <c r="Q252" s="161">
        <v>0</v>
      </c>
      <c r="R252" s="161">
        <f>Q252*H252</f>
        <v>0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172</v>
      </c>
      <c r="AT252" s="163" t="s">
        <v>175</v>
      </c>
      <c r="AU252" s="163" t="s">
        <v>87</v>
      </c>
      <c r="AY252" s="18" t="s">
        <v>167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172</v>
      </c>
      <c r="BM252" s="163" t="s">
        <v>3260</v>
      </c>
    </row>
    <row r="253" spans="1:65" s="14" customFormat="1" ht="12">
      <c r="B253" s="185"/>
      <c r="D253" s="178" t="s">
        <v>181</v>
      </c>
      <c r="E253" s="186" t="s">
        <v>1</v>
      </c>
      <c r="F253" s="187" t="s">
        <v>3261</v>
      </c>
      <c r="H253" s="188">
        <v>0.5</v>
      </c>
      <c r="I253" s="189"/>
      <c r="L253" s="185"/>
      <c r="M253" s="190"/>
      <c r="N253" s="191"/>
      <c r="O253" s="191"/>
      <c r="P253" s="191"/>
      <c r="Q253" s="191"/>
      <c r="R253" s="191"/>
      <c r="S253" s="191"/>
      <c r="T253" s="192"/>
      <c r="AT253" s="186" t="s">
        <v>181</v>
      </c>
      <c r="AU253" s="186" t="s">
        <v>87</v>
      </c>
      <c r="AV253" s="14" t="s">
        <v>87</v>
      </c>
      <c r="AW253" s="14" t="s">
        <v>29</v>
      </c>
      <c r="AX253" s="14" t="s">
        <v>81</v>
      </c>
      <c r="AY253" s="186" t="s">
        <v>167</v>
      </c>
    </row>
    <row r="254" spans="1:65" s="2" customFormat="1" ht="33" customHeight="1">
      <c r="A254" s="33"/>
      <c r="B254" s="149"/>
      <c r="C254" s="150" t="s">
        <v>583</v>
      </c>
      <c r="D254" s="150" t="s">
        <v>168</v>
      </c>
      <c r="E254" s="151" t="s">
        <v>3262</v>
      </c>
      <c r="F254" s="152" t="s">
        <v>3263</v>
      </c>
      <c r="G254" s="153" t="s">
        <v>340</v>
      </c>
      <c r="H254" s="154">
        <v>1</v>
      </c>
      <c r="I254" s="155"/>
      <c r="J254" s="156">
        <f>ROUND(I254*H254,2)</f>
        <v>0</v>
      </c>
      <c r="K254" s="157"/>
      <c r="L254" s="158"/>
      <c r="M254" s="159" t="s">
        <v>1</v>
      </c>
      <c r="N254" s="160" t="s">
        <v>40</v>
      </c>
      <c r="O254" s="59"/>
      <c r="P254" s="161">
        <f>O254*H254</f>
        <v>0</v>
      </c>
      <c r="Q254" s="161">
        <v>5.0000000000000001E-4</v>
      </c>
      <c r="R254" s="161">
        <f>Q254*H254</f>
        <v>5.0000000000000001E-4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171</v>
      </c>
      <c r="AT254" s="163" t="s">
        <v>168</v>
      </c>
      <c r="AU254" s="163" t="s">
        <v>87</v>
      </c>
      <c r="AY254" s="18" t="s">
        <v>167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172</v>
      </c>
      <c r="BM254" s="163" t="s">
        <v>3264</v>
      </c>
    </row>
    <row r="255" spans="1:65" s="2" customFormat="1" ht="44.25" customHeight="1">
      <c r="A255" s="33"/>
      <c r="B255" s="149"/>
      <c r="C255" s="150" t="s">
        <v>588</v>
      </c>
      <c r="D255" s="150" t="s">
        <v>168</v>
      </c>
      <c r="E255" s="151" t="s">
        <v>3265</v>
      </c>
      <c r="F255" s="152" t="s">
        <v>3266</v>
      </c>
      <c r="G255" s="153" t="s">
        <v>340</v>
      </c>
      <c r="H255" s="154">
        <v>2</v>
      </c>
      <c r="I255" s="155"/>
      <c r="J255" s="156">
        <f>ROUND(I255*H255,2)</f>
        <v>0</v>
      </c>
      <c r="K255" s="157"/>
      <c r="L255" s="158"/>
      <c r="M255" s="159" t="s">
        <v>1</v>
      </c>
      <c r="N255" s="160" t="s">
        <v>40</v>
      </c>
      <c r="O255" s="59"/>
      <c r="P255" s="161">
        <f>O255*H255</f>
        <v>0</v>
      </c>
      <c r="Q255" s="161">
        <v>4.0000000000000002E-4</v>
      </c>
      <c r="R255" s="161">
        <f>Q255*H255</f>
        <v>8.0000000000000004E-4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171</v>
      </c>
      <c r="AT255" s="163" t="s">
        <v>168</v>
      </c>
      <c r="AU255" s="163" t="s">
        <v>87</v>
      </c>
      <c r="AY255" s="18" t="s">
        <v>167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87</v>
      </c>
      <c r="BK255" s="164">
        <f>ROUND(I255*H255,2)</f>
        <v>0</v>
      </c>
      <c r="BL255" s="18" t="s">
        <v>172</v>
      </c>
      <c r="BM255" s="163" t="s">
        <v>3267</v>
      </c>
    </row>
    <row r="256" spans="1:65" s="2" customFormat="1" ht="16.5" customHeight="1">
      <c r="A256" s="33"/>
      <c r="B256" s="149"/>
      <c r="C256" s="167" t="s">
        <v>592</v>
      </c>
      <c r="D256" s="167" t="s">
        <v>175</v>
      </c>
      <c r="E256" s="168" t="s">
        <v>3268</v>
      </c>
      <c r="F256" s="169" t="s">
        <v>3269</v>
      </c>
      <c r="G256" s="170" t="s">
        <v>340</v>
      </c>
      <c r="H256" s="171">
        <v>2</v>
      </c>
      <c r="I256" s="172"/>
      <c r="J256" s="173">
        <f>ROUND(I256*H256,2)</f>
        <v>0</v>
      </c>
      <c r="K256" s="174"/>
      <c r="L256" s="34"/>
      <c r="M256" s="175" t="s">
        <v>1</v>
      </c>
      <c r="N256" s="176" t="s">
        <v>40</v>
      </c>
      <c r="O256" s="59"/>
      <c r="P256" s="161">
        <f>O256*H256</f>
        <v>0</v>
      </c>
      <c r="Q256" s="161">
        <v>0</v>
      </c>
      <c r="R256" s="161">
        <f>Q256*H256</f>
        <v>0</v>
      </c>
      <c r="S256" s="161">
        <v>0</v>
      </c>
      <c r="T256" s="162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172</v>
      </c>
      <c r="AT256" s="163" t="s">
        <v>175</v>
      </c>
      <c r="AU256" s="163" t="s">
        <v>87</v>
      </c>
      <c r="AY256" s="18" t="s">
        <v>167</v>
      </c>
      <c r="BE256" s="164">
        <f>IF(N256="základná",J256,0)</f>
        <v>0</v>
      </c>
      <c r="BF256" s="164">
        <f>IF(N256="znížená",J256,0)</f>
        <v>0</v>
      </c>
      <c r="BG256" s="164">
        <f>IF(N256="zákl. prenesená",J256,0)</f>
        <v>0</v>
      </c>
      <c r="BH256" s="164">
        <f>IF(N256="zníž. prenesená",J256,0)</f>
        <v>0</v>
      </c>
      <c r="BI256" s="164">
        <f>IF(N256="nulová",J256,0)</f>
        <v>0</v>
      </c>
      <c r="BJ256" s="18" t="s">
        <v>87</v>
      </c>
      <c r="BK256" s="164">
        <f>ROUND(I256*H256,2)</f>
        <v>0</v>
      </c>
      <c r="BL256" s="18" t="s">
        <v>172</v>
      </c>
      <c r="BM256" s="163" t="s">
        <v>3270</v>
      </c>
    </row>
    <row r="257" spans="1:65" s="2" customFormat="1" ht="16.5" customHeight="1">
      <c r="A257" s="33"/>
      <c r="B257" s="149"/>
      <c r="C257" s="167" t="s">
        <v>1024</v>
      </c>
      <c r="D257" s="167" t="s">
        <v>175</v>
      </c>
      <c r="E257" s="168" t="s">
        <v>3271</v>
      </c>
      <c r="F257" s="169" t="s">
        <v>3272</v>
      </c>
      <c r="G257" s="170" t="s">
        <v>3273</v>
      </c>
      <c r="H257" s="171">
        <v>1</v>
      </c>
      <c r="I257" s="172"/>
      <c r="J257" s="173">
        <f>ROUND(I257*H257,2)</f>
        <v>0</v>
      </c>
      <c r="K257" s="174"/>
      <c r="L257" s="34"/>
      <c r="M257" s="175" t="s">
        <v>1</v>
      </c>
      <c r="N257" s="176" t="s">
        <v>40</v>
      </c>
      <c r="O257" s="59"/>
      <c r="P257" s="161">
        <f>O257*H257</f>
        <v>0</v>
      </c>
      <c r="Q257" s="161">
        <v>0</v>
      </c>
      <c r="R257" s="161">
        <f>Q257*H257</f>
        <v>0</v>
      </c>
      <c r="S257" s="161">
        <v>0</v>
      </c>
      <c r="T257" s="16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172</v>
      </c>
      <c r="AT257" s="163" t="s">
        <v>175</v>
      </c>
      <c r="AU257" s="163" t="s">
        <v>87</v>
      </c>
      <c r="AY257" s="18" t="s">
        <v>167</v>
      </c>
      <c r="BE257" s="164">
        <f>IF(N257="základná",J257,0)</f>
        <v>0</v>
      </c>
      <c r="BF257" s="164">
        <f>IF(N257="znížená",J257,0)</f>
        <v>0</v>
      </c>
      <c r="BG257" s="164">
        <f>IF(N257="zákl. prenesená",J257,0)</f>
        <v>0</v>
      </c>
      <c r="BH257" s="164">
        <f>IF(N257="zníž. prenesená",J257,0)</f>
        <v>0</v>
      </c>
      <c r="BI257" s="164">
        <f>IF(N257="nulová",J257,0)</f>
        <v>0</v>
      </c>
      <c r="BJ257" s="18" t="s">
        <v>87</v>
      </c>
      <c r="BK257" s="164">
        <f>ROUND(I257*H257,2)</f>
        <v>0</v>
      </c>
      <c r="BL257" s="18" t="s">
        <v>172</v>
      </c>
      <c r="BM257" s="163" t="s">
        <v>3274</v>
      </c>
    </row>
    <row r="258" spans="1:65" s="2" customFormat="1" ht="21.75" customHeight="1">
      <c r="A258" s="33"/>
      <c r="B258" s="149"/>
      <c r="C258" s="167" t="s">
        <v>546</v>
      </c>
      <c r="D258" s="167" t="s">
        <v>175</v>
      </c>
      <c r="E258" s="168" t="s">
        <v>3275</v>
      </c>
      <c r="F258" s="169" t="s">
        <v>3276</v>
      </c>
      <c r="G258" s="170" t="s">
        <v>213</v>
      </c>
      <c r="H258" s="171">
        <v>59</v>
      </c>
      <c r="I258" s="172"/>
      <c r="J258" s="173">
        <f>ROUND(I258*H258,2)</f>
        <v>0</v>
      </c>
      <c r="K258" s="174"/>
      <c r="L258" s="34"/>
      <c r="M258" s="175" t="s">
        <v>1</v>
      </c>
      <c r="N258" s="176" t="s">
        <v>40</v>
      </c>
      <c r="O258" s="59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172</v>
      </c>
      <c r="AT258" s="163" t="s">
        <v>175</v>
      </c>
      <c r="AU258" s="163" t="s">
        <v>87</v>
      </c>
      <c r="AY258" s="18" t="s">
        <v>167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172</v>
      </c>
      <c r="BM258" s="163" t="s">
        <v>3277</v>
      </c>
    </row>
    <row r="259" spans="1:65" s="14" customFormat="1" ht="24">
      <c r="B259" s="185"/>
      <c r="D259" s="178" t="s">
        <v>181</v>
      </c>
      <c r="E259" s="186" t="s">
        <v>1</v>
      </c>
      <c r="F259" s="187" t="s">
        <v>3278</v>
      </c>
      <c r="H259" s="188">
        <v>59</v>
      </c>
      <c r="I259" s="189"/>
      <c r="L259" s="185"/>
      <c r="M259" s="190"/>
      <c r="N259" s="191"/>
      <c r="O259" s="191"/>
      <c r="P259" s="191"/>
      <c r="Q259" s="191"/>
      <c r="R259" s="191"/>
      <c r="S259" s="191"/>
      <c r="T259" s="192"/>
      <c r="AT259" s="186" t="s">
        <v>181</v>
      </c>
      <c r="AU259" s="186" t="s">
        <v>87</v>
      </c>
      <c r="AV259" s="14" t="s">
        <v>87</v>
      </c>
      <c r="AW259" s="14" t="s">
        <v>29</v>
      </c>
      <c r="AX259" s="14" t="s">
        <v>81</v>
      </c>
      <c r="AY259" s="186" t="s">
        <v>167</v>
      </c>
    </row>
    <row r="260" spans="1:65" s="2" customFormat="1" ht="21.75" customHeight="1">
      <c r="A260" s="33"/>
      <c r="B260" s="149"/>
      <c r="C260" s="167" t="s">
        <v>1036</v>
      </c>
      <c r="D260" s="167" t="s">
        <v>175</v>
      </c>
      <c r="E260" s="168" t="s">
        <v>3279</v>
      </c>
      <c r="F260" s="169" t="s">
        <v>3280</v>
      </c>
      <c r="G260" s="170" t="s">
        <v>3273</v>
      </c>
      <c r="H260" s="171">
        <v>1</v>
      </c>
      <c r="I260" s="172"/>
      <c r="J260" s="173">
        <f>ROUND(I260*H260,2)</f>
        <v>0</v>
      </c>
      <c r="K260" s="174"/>
      <c r="L260" s="34"/>
      <c r="M260" s="175" t="s">
        <v>1</v>
      </c>
      <c r="N260" s="176" t="s">
        <v>40</v>
      </c>
      <c r="O260" s="59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172</v>
      </c>
      <c r="AT260" s="163" t="s">
        <v>175</v>
      </c>
      <c r="AU260" s="163" t="s">
        <v>87</v>
      </c>
      <c r="AY260" s="18" t="s">
        <v>167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87</v>
      </c>
      <c r="BK260" s="164">
        <f>ROUND(I260*H260,2)</f>
        <v>0</v>
      </c>
      <c r="BL260" s="18" t="s">
        <v>172</v>
      </c>
      <c r="BM260" s="163" t="s">
        <v>3281</v>
      </c>
    </row>
    <row r="261" spans="1:65" s="2" customFormat="1" ht="16.5" customHeight="1">
      <c r="A261" s="33"/>
      <c r="B261" s="149"/>
      <c r="C261" s="167" t="s">
        <v>1043</v>
      </c>
      <c r="D261" s="167" t="s">
        <v>175</v>
      </c>
      <c r="E261" s="168" t="s">
        <v>3282</v>
      </c>
      <c r="F261" s="169" t="s">
        <v>3283</v>
      </c>
      <c r="G261" s="170" t="s">
        <v>213</v>
      </c>
      <c r="H261" s="171">
        <v>69</v>
      </c>
      <c r="I261" s="172"/>
      <c r="J261" s="173">
        <f>ROUND(I261*H261,2)</f>
        <v>0</v>
      </c>
      <c r="K261" s="174"/>
      <c r="L261" s="34"/>
      <c r="M261" s="175" t="s">
        <v>1</v>
      </c>
      <c r="N261" s="176" t="s">
        <v>40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0</v>
      </c>
      <c r="T261" s="16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172</v>
      </c>
      <c r="AT261" s="163" t="s">
        <v>175</v>
      </c>
      <c r="AU261" s="163" t="s">
        <v>87</v>
      </c>
      <c r="AY261" s="18" t="s">
        <v>167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172</v>
      </c>
      <c r="BM261" s="163" t="s">
        <v>3284</v>
      </c>
    </row>
    <row r="262" spans="1:65" s="14" customFormat="1" ht="12">
      <c r="B262" s="185"/>
      <c r="D262" s="178" t="s">
        <v>181</v>
      </c>
      <c r="E262" s="186" t="s">
        <v>1</v>
      </c>
      <c r="F262" s="187" t="s">
        <v>3285</v>
      </c>
      <c r="H262" s="188">
        <v>10</v>
      </c>
      <c r="I262" s="189"/>
      <c r="L262" s="185"/>
      <c r="M262" s="190"/>
      <c r="N262" s="191"/>
      <c r="O262" s="191"/>
      <c r="P262" s="191"/>
      <c r="Q262" s="191"/>
      <c r="R262" s="191"/>
      <c r="S262" s="191"/>
      <c r="T262" s="192"/>
      <c r="AT262" s="186" t="s">
        <v>181</v>
      </c>
      <c r="AU262" s="186" t="s">
        <v>87</v>
      </c>
      <c r="AV262" s="14" t="s">
        <v>87</v>
      </c>
      <c r="AW262" s="14" t="s">
        <v>29</v>
      </c>
      <c r="AX262" s="14" t="s">
        <v>74</v>
      </c>
      <c r="AY262" s="186" t="s">
        <v>167</v>
      </c>
    </row>
    <row r="263" spans="1:65" s="14" customFormat="1" ht="12">
      <c r="B263" s="185"/>
      <c r="D263" s="178" t="s">
        <v>181</v>
      </c>
      <c r="E263" s="186" t="s">
        <v>1</v>
      </c>
      <c r="F263" s="187" t="s">
        <v>3286</v>
      </c>
      <c r="H263" s="188">
        <v>59</v>
      </c>
      <c r="I263" s="189"/>
      <c r="L263" s="185"/>
      <c r="M263" s="190"/>
      <c r="N263" s="191"/>
      <c r="O263" s="191"/>
      <c r="P263" s="191"/>
      <c r="Q263" s="191"/>
      <c r="R263" s="191"/>
      <c r="S263" s="191"/>
      <c r="T263" s="192"/>
      <c r="AT263" s="186" t="s">
        <v>181</v>
      </c>
      <c r="AU263" s="186" t="s">
        <v>87</v>
      </c>
      <c r="AV263" s="14" t="s">
        <v>87</v>
      </c>
      <c r="AW263" s="14" t="s">
        <v>29</v>
      </c>
      <c r="AX263" s="14" t="s">
        <v>74</v>
      </c>
      <c r="AY263" s="186" t="s">
        <v>167</v>
      </c>
    </row>
    <row r="264" spans="1:65" s="15" customFormat="1" ht="12">
      <c r="B264" s="193"/>
      <c r="D264" s="178" t="s">
        <v>181</v>
      </c>
      <c r="E264" s="194" t="s">
        <v>1</v>
      </c>
      <c r="F264" s="195" t="s">
        <v>186</v>
      </c>
      <c r="H264" s="196">
        <v>69</v>
      </c>
      <c r="I264" s="197"/>
      <c r="L264" s="193"/>
      <c r="M264" s="198"/>
      <c r="N264" s="199"/>
      <c r="O264" s="199"/>
      <c r="P264" s="199"/>
      <c r="Q264" s="199"/>
      <c r="R264" s="199"/>
      <c r="S264" s="199"/>
      <c r="T264" s="200"/>
      <c r="AT264" s="194" t="s">
        <v>181</v>
      </c>
      <c r="AU264" s="194" t="s">
        <v>87</v>
      </c>
      <c r="AV264" s="15" t="s">
        <v>179</v>
      </c>
      <c r="AW264" s="15" t="s">
        <v>29</v>
      </c>
      <c r="AX264" s="15" t="s">
        <v>81</v>
      </c>
      <c r="AY264" s="194" t="s">
        <v>167</v>
      </c>
    </row>
    <row r="265" spans="1:65" s="12" customFormat="1" ht="26" customHeight="1">
      <c r="B265" s="138"/>
      <c r="D265" s="139" t="s">
        <v>73</v>
      </c>
      <c r="E265" s="140" t="s">
        <v>581</v>
      </c>
      <c r="F265" s="140" t="s">
        <v>582</v>
      </c>
      <c r="I265" s="141"/>
      <c r="J265" s="142">
        <f>BK265</f>
        <v>0</v>
      </c>
      <c r="L265" s="138"/>
      <c r="M265" s="143"/>
      <c r="N265" s="144"/>
      <c r="O265" s="144"/>
      <c r="P265" s="145">
        <f>SUM(P266:P277)</f>
        <v>0</v>
      </c>
      <c r="Q265" s="144"/>
      <c r="R265" s="145">
        <f>SUM(R266:R277)</f>
        <v>0</v>
      </c>
      <c r="S265" s="144"/>
      <c r="T265" s="146">
        <f>SUM(T266:T277)</f>
        <v>0</v>
      </c>
      <c r="AR265" s="139" t="s">
        <v>179</v>
      </c>
      <c r="AT265" s="147" t="s">
        <v>73</v>
      </c>
      <c r="AU265" s="147" t="s">
        <v>74</v>
      </c>
      <c r="AY265" s="139" t="s">
        <v>167</v>
      </c>
      <c r="BK265" s="148">
        <f>SUM(BK266:BK277)</f>
        <v>0</v>
      </c>
    </row>
    <row r="266" spans="1:65" s="2" customFormat="1" ht="16.5" customHeight="1">
      <c r="A266" s="33"/>
      <c r="B266" s="149"/>
      <c r="C266" s="167" t="s">
        <v>1048</v>
      </c>
      <c r="D266" s="167" t="s">
        <v>175</v>
      </c>
      <c r="E266" s="168" t="s">
        <v>3287</v>
      </c>
      <c r="F266" s="169" t="s">
        <v>3288</v>
      </c>
      <c r="G266" s="170" t="s">
        <v>1833</v>
      </c>
      <c r="H266" s="171">
        <v>1</v>
      </c>
      <c r="I266" s="172"/>
      <c r="J266" s="173">
        <f t="shared" ref="J266:J274" si="10">ROUND(I266*H266,2)</f>
        <v>0</v>
      </c>
      <c r="K266" s="174"/>
      <c r="L266" s="34"/>
      <c r="M266" s="175" t="s">
        <v>1</v>
      </c>
      <c r="N266" s="176" t="s">
        <v>40</v>
      </c>
      <c r="O266" s="59"/>
      <c r="P266" s="161">
        <f t="shared" ref="P266:P274" si="11">O266*H266</f>
        <v>0</v>
      </c>
      <c r="Q266" s="161">
        <v>0</v>
      </c>
      <c r="R266" s="161">
        <f t="shared" ref="R266:R274" si="12">Q266*H266</f>
        <v>0</v>
      </c>
      <c r="S266" s="161">
        <v>0</v>
      </c>
      <c r="T266" s="162">
        <f t="shared" ref="T266:T274" si="13"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172</v>
      </c>
      <c r="AT266" s="163" t="s">
        <v>175</v>
      </c>
      <c r="AU266" s="163" t="s">
        <v>81</v>
      </c>
      <c r="AY266" s="18" t="s">
        <v>167</v>
      </c>
      <c r="BE266" s="164">
        <f t="shared" ref="BE266:BE274" si="14">IF(N266="základná",J266,0)</f>
        <v>0</v>
      </c>
      <c r="BF266" s="164">
        <f t="shared" ref="BF266:BF274" si="15">IF(N266="znížená",J266,0)</f>
        <v>0</v>
      </c>
      <c r="BG266" s="164">
        <f t="shared" ref="BG266:BG274" si="16">IF(N266="zákl. prenesená",J266,0)</f>
        <v>0</v>
      </c>
      <c r="BH266" s="164">
        <f t="shared" ref="BH266:BH274" si="17">IF(N266="zníž. prenesená",J266,0)</f>
        <v>0</v>
      </c>
      <c r="BI266" s="164">
        <f t="shared" ref="BI266:BI274" si="18">IF(N266="nulová",J266,0)</f>
        <v>0</v>
      </c>
      <c r="BJ266" s="18" t="s">
        <v>87</v>
      </c>
      <c r="BK266" s="164">
        <f t="shared" ref="BK266:BK274" si="19">ROUND(I266*H266,2)</f>
        <v>0</v>
      </c>
      <c r="BL266" s="18" t="s">
        <v>172</v>
      </c>
      <c r="BM266" s="163" t="s">
        <v>3289</v>
      </c>
    </row>
    <row r="267" spans="1:65" s="2" customFormat="1" ht="16.5" customHeight="1">
      <c r="A267" s="33"/>
      <c r="B267" s="149"/>
      <c r="C267" s="167" t="s">
        <v>172</v>
      </c>
      <c r="D267" s="167" t="s">
        <v>175</v>
      </c>
      <c r="E267" s="168" t="s">
        <v>3290</v>
      </c>
      <c r="F267" s="169" t="s">
        <v>3291</v>
      </c>
      <c r="G267" s="170" t="s">
        <v>1833</v>
      </c>
      <c r="H267" s="171">
        <v>1</v>
      </c>
      <c r="I267" s="172"/>
      <c r="J267" s="173">
        <f t="shared" si="10"/>
        <v>0</v>
      </c>
      <c r="K267" s="174"/>
      <c r="L267" s="34"/>
      <c r="M267" s="175" t="s">
        <v>1</v>
      </c>
      <c r="N267" s="176" t="s">
        <v>40</v>
      </c>
      <c r="O267" s="59"/>
      <c r="P267" s="161">
        <f t="shared" si="11"/>
        <v>0</v>
      </c>
      <c r="Q267" s="161">
        <v>0</v>
      </c>
      <c r="R267" s="161">
        <f t="shared" si="12"/>
        <v>0</v>
      </c>
      <c r="S267" s="161">
        <v>0</v>
      </c>
      <c r="T267" s="162">
        <f t="shared" si="1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172</v>
      </c>
      <c r="AT267" s="163" t="s">
        <v>175</v>
      </c>
      <c r="AU267" s="163" t="s">
        <v>81</v>
      </c>
      <c r="AY267" s="18" t="s">
        <v>167</v>
      </c>
      <c r="BE267" s="164">
        <f t="shared" si="14"/>
        <v>0</v>
      </c>
      <c r="BF267" s="164">
        <f t="shared" si="15"/>
        <v>0</v>
      </c>
      <c r="BG267" s="164">
        <f t="shared" si="16"/>
        <v>0</v>
      </c>
      <c r="BH267" s="164">
        <f t="shared" si="17"/>
        <v>0</v>
      </c>
      <c r="BI267" s="164">
        <f t="shared" si="18"/>
        <v>0</v>
      </c>
      <c r="BJ267" s="18" t="s">
        <v>87</v>
      </c>
      <c r="BK267" s="164">
        <f t="shared" si="19"/>
        <v>0</v>
      </c>
      <c r="BL267" s="18" t="s">
        <v>172</v>
      </c>
      <c r="BM267" s="163" t="s">
        <v>3292</v>
      </c>
    </row>
    <row r="268" spans="1:65" s="2" customFormat="1" ht="16.5" customHeight="1">
      <c r="A268" s="33"/>
      <c r="B268" s="149"/>
      <c r="C268" s="167" t="s">
        <v>1055</v>
      </c>
      <c r="D268" s="167" t="s">
        <v>175</v>
      </c>
      <c r="E268" s="168" t="s">
        <v>3293</v>
      </c>
      <c r="F268" s="169" t="s">
        <v>3294</v>
      </c>
      <c r="G268" s="170" t="s">
        <v>1833</v>
      </c>
      <c r="H268" s="171">
        <v>1</v>
      </c>
      <c r="I268" s="172"/>
      <c r="J268" s="173">
        <f t="shared" si="10"/>
        <v>0</v>
      </c>
      <c r="K268" s="174"/>
      <c r="L268" s="34"/>
      <c r="M268" s="175" t="s">
        <v>1</v>
      </c>
      <c r="N268" s="176" t="s">
        <v>40</v>
      </c>
      <c r="O268" s="59"/>
      <c r="P268" s="161">
        <f t="shared" si="11"/>
        <v>0</v>
      </c>
      <c r="Q268" s="161">
        <v>0</v>
      </c>
      <c r="R268" s="161">
        <f t="shared" si="12"/>
        <v>0</v>
      </c>
      <c r="S268" s="161">
        <v>0</v>
      </c>
      <c r="T268" s="162">
        <f t="shared" si="1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172</v>
      </c>
      <c r="AT268" s="163" t="s">
        <v>175</v>
      </c>
      <c r="AU268" s="163" t="s">
        <v>81</v>
      </c>
      <c r="AY268" s="18" t="s">
        <v>167</v>
      </c>
      <c r="BE268" s="164">
        <f t="shared" si="14"/>
        <v>0</v>
      </c>
      <c r="BF268" s="164">
        <f t="shared" si="15"/>
        <v>0</v>
      </c>
      <c r="BG268" s="164">
        <f t="shared" si="16"/>
        <v>0</v>
      </c>
      <c r="BH268" s="164">
        <f t="shared" si="17"/>
        <v>0</v>
      </c>
      <c r="BI268" s="164">
        <f t="shared" si="18"/>
        <v>0</v>
      </c>
      <c r="BJ268" s="18" t="s">
        <v>87</v>
      </c>
      <c r="BK268" s="164">
        <f t="shared" si="19"/>
        <v>0</v>
      </c>
      <c r="BL268" s="18" t="s">
        <v>172</v>
      </c>
      <c r="BM268" s="163" t="s">
        <v>3295</v>
      </c>
    </row>
    <row r="269" spans="1:65" s="2" customFormat="1" ht="16.5" customHeight="1">
      <c r="A269" s="33"/>
      <c r="B269" s="149"/>
      <c r="C269" s="167" t="s">
        <v>1059</v>
      </c>
      <c r="D269" s="167" t="s">
        <v>175</v>
      </c>
      <c r="E269" s="168" t="s">
        <v>3296</v>
      </c>
      <c r="F269" s="169" t="s">
        <v>3297</v>
      </c>
      <c r="G269" s="170" t="s">
        <v>1833</v>
      </c>
      <c r="H269" s="171">
        <v>1</v>
      </c>
      <c r="I269" s="172"/>
      <c r="J269" s="173">
        <f t="shared" si="10"/>
        <v>0</v>
      </c>
      <c r="K269" s="174"/>
      <c r="L269" s="34"/>
      <c r="M269" s="175" t="s">
        <v>1</v>
      </c>
      <c r="N269" s="176" t="s">
        <v>40</v>
      </c>
      <c r="O269" s="59"/>
      <c r="P269" s="161">
        <f t="shared" si="11"/>
        <v>0</v>
      </c>
      <c r="Q269" s="161">
        <v>0</v>
      </c>
      <c r="R269" s="161">
        <f t="shared" si="12"/>
        <v>0</v>
      </c>
      <c r="S269" s="161">
        <v>0</v>
      </c>
      <c r="T269" s="162">
        <f t="shared" si="1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3" t="s">
        <v>172</v>
      </c>
      <c r="AT269" s="163" t="s">
        <v>175</v>
      </c>
      <c r="AU269" s="163" t="s">
        <v>81</v>
      </c>
      <c r="AY269" s="18" t="s">
        <v>167</v>
      </c>
      <c r="BE269" s="164">
        <f t="shared" si="14"/>
        <v>0</v>
      </c>
      <c r="BF269" s="164">
        <f t="shared" si="15"/>
        <v>0</v>
      </c>
      <c r="BG269" s="164">
        <f t="shared" si="16"/>
        <v>0</v>
      </c>
      <c r="BH269" s="164">
        <f t="shared" si="17"/>
        <v>0</v>
      </c>
      <c r="BI269" s="164">
        <f t="shared" si="18"/>
        <v>0</v>
      </c>
      <c r="BJ269" s="18" t="s">
        <v>87</v>
      </c>
      <c r="BK269" s="164">
        <f t="shared" si="19"/>
        <v>0</v>
      </c>
      <c r="BL269" s="18" t="s">
        <v>172</v>
      </c>
      <c r="BM269" s="163" t="s">
        <v>3298</v>
      </c>
    </row>
    <row r="270" spans="1:65" s="2" customFormat="1" ht="21.75" customHeight="1">
      <c r="A270" s="33"/>
      <c r="B270" s="149"/>
      <c r="C270" s="167" t="s">
        <v>1064</v>
      </c>
      <c r="D270" s="167" t="s">
        <v>175</v>
      </c>
      <c r="E270" s="168" t="s">
        <v>3299</v>
      </c>
      <c r="F270" s="169" t="s">
        <v>3300</v>
      </c>
      <c r="G270" s="170" t="s">
        <v>1833</v>
      </c>
      <c r="H270" s="171">
        <v>1</v>
      </c>
      <c r="I270" s="172"/>
      <c r="J270" s="173">
        <f t="shared" si="10"/>
        <v>0</v>
      </c>
      <c r="K270" s="174"/>
      <c r="L270" s="34"/>
      <c r="M270" s="175" t="s">
        <v>1</v>
      </c>
      <c r="N270" s="176" t="s">
        <v>40</v>
      </c>
      <c r="O270" s="59"/>
      <c r="P270" s="161">
        <f t="shared" si="11"/>
        <v>0</v>
      </c>
      <c r="Q270" s="161">
        <v>0</v>
      </c>
      <c r="R270" s="161">
        <f t="shared" si="12"/>
        <v>0</v>
      </c>
      <c r="S270" s="161">
        <v>0</v>
      </c>
      <c r="T270" s="162">
        <f t="shared" si="1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172</v>
      </c>
      <c r="AT270" s="163" t="s">
        <v>175</v>
      </c>
      <c r="AU270" s="163" t="s">
        <v>81</v>
      </c>
      <c r="AY270" s="18" t="s">
        <v>167</v>
      </c>
      <c r="BE270" s="164">
        <f t="shared" si="14"/>
        <v>0</v>
      </c>
      <c r="BF270" s="164">
        <f t="shared" si="15"/>
        <v>0</v>
      </c>
      <c r="BG270" s="164">
        <f t="shared" si="16"/>
        <v>0</v>
      </c>
      <c r="BH270" s="164">
        <f t="shared" si="17"/>
        <v>0</v>
      </c>
      <c r="BI270" s="164">
        <f t="shared" si="18"/>
        <v>0</v>
      </c>
      <c r="BJ270" s="18" t="s">
        <v>87</v>
      </c>
      <c r="BK270" s="164">
        <f t="shared" si="19"/>
        <v>0</v>
      </c>
      <c r="BL270" s="18" t="s">
        <v>172</v>
      </c>
      <c r="BM270" s="163" t="s">
        <v>3301</v>
      </c>
    </row>
    <row r="271" spans="1:65" s="2" customFormat="1" ht="21.75" customHeight="1">
      <c r="A271" s="33"/>
      <c r="B271" s="149"/>
      <c r="C271" s="167" t="s">
        <v>1068</v>
      </c>
      <c r="D271" s="167" t="s">
        <v>175</v>
      </c>
      <c r="E271" s="168" t="s">
        <v>3302</v>
      </c>
      <c r="F271" s="169" t="s">
        <v>3303</v>
      </c>
      <c r="G271" s="170" t="s">
        <v>1833</v>
      </c>
      <c r="H271" s="171">
        <v>1</v>
      </c>
      <c r="I271" s="172"/>
      <c r="J271" s="173">
        <f t="shared" si="10"/>
        <v>0</v>
      </c>
      <c r="K271" s="174"/>
      <c r="L271" s="34"/>
      <c r="M271" s="175" t="s">
        <v>1</v>
      </c>
      <c r="N271" s="176" t="s">
        <v>40</v>
      </c>
      <c r="O271" s="59"/>
      <c r="P271" s="161">
        <f t="shared" si="11"/>
        <v>0</v>
      </c>
      <c r="Q271" s="161">
        <v>0</v>
      </c>
      <c r="R271" s="161">
        <f t="shared" si="12"/>
        <v>0</v>
      </c>
      <c r="S271" s="161">
        <v>0</v>
      </c>
      <c r="T271" s="162">
        <f t="shared" si="1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172</v>
      </c>
      <c r="AT271" s="163" t="s">
        <v>175</v>
      </c>
      <c r="AU271" s="163" t="s">
        <v>81</v>
      </c>
      <c r="AY271" s="18" t="s">
        <v>167</v>
      </c>
      <c r="BE271" s="164">
        <f t="shared" si="14"/>
        <v>0</v>
      </c>
      <c r="BF271" s="164">
        <f t="shared" si="15"/>
        <v>0</v>
      </c>
      <c r="BG271" s="164">
        <f t="shared" si="16"/>
        <v>0</v>
      </c>
      <c r="BH271" s="164">
        <f t="shared" si="17"/>
        <v>0</v>
      </c>
      <c r="BI271" s="164">
        <f t="shared" si="18"/>
        <v>0</v>
      </c>
      <c r="BJ271" s="18" t="s">
        <v>87</v>
      </c>
      <c r="BK271" s="164">
        <f t="shared" si="19"/>
        <v>0</v>
      </c>
      <c r="BL271" s="18" t="s">
        <v>172</v>
      </c>
      <c r="BM271" s="163" t="s">
        <v>3304</v>
      </c>
    </row>
    <row r="272" spans="1:65" s="2" customFormat="1" ht="21.75" customHeight="1">
      <c r="A272" s="33"/>
      <c r="B272" s="149"/>
      <c r="C272" s="167" t="s">
        <v>1072</v>
      </c>
      <c r="D272" s="167" t="s">
        <v>175</v>
      </c>
      <c r="E272" s="168" t="s">
        <v>3305</v>
      </c>
      <c r="F272" s="169" t="s">
        <v>3306</v>
      </c>
      <c r="G272" s="170" t="s">
        <v>1833</v>
      </c>
      <c r="H272" s="171">
        <v>1</v>
      </c>
      <c r="I272" s="172"/>
      <c r="J272" s="173">
        <f t="shared" si="10"/>
        <v>0</v>
      </c>
      <c r="K272" s="174"/>
      <c r="L272" s="34"/>
      <c r="M272" s="175" t="s">
        <v>1</v>
      </c>
      <c r="N272" s="176" t="s">
        <v>40</v>
      </c>
      <c r="O272" s="59"/>
      <c r="P272" s="161">
        <f t="shared" si="11"/>
        <v>0</v>
      </c>
      <c r="Q272" s="161">
        <v>0</v>
      </c>
      <c r="R272" s="161">
        <f t="shared" si="12"/>
        <v>0</v>
      </c>
      <c r="S272" s="161">
        <v>0</v>
      </c>
      <c r="T272" s="162">
        <f t="shared" si="1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172</v>
      </c>
      <c r="AT272" s="163" t="s">
        <v>175</v>
      </c>
      <c r="AU272" s="163" t="s">
        <v>81</v>
      </c>
      <c r="AY272" s="18" t="s">
        <v>167</v>
      </c>
      <c r="BE272" s="164">
        <f t="shared" si="14"/>
        <v>0</v>
      </c>
      <c r="BF272" s="164">
        <f t="shared" si="15"/>
        <v>0</v>
      </c>
      <c r="BG272" s="164">
        <f t="shared" si="16"/>
        <v>0</v>
      </c>
      <c r="BH272" s="164">
        <f t="shared" si="17"/>
        <v>0</v>
      </c>
      <c r="BI272" s="164">
        <f t="shared" si="18"/>
        <v>0</v>
      </c>
      <c r="BJ272" s="18" t="s">
        <v>87</v>
      </c>
      <c r="BK272" s="164">
        <f t="shared" si="19"/>
        <v>0</v>
      </c>
      <c r="BL272" s="18" t="s">
        <v>172</v>
      </c>
      <c r="BM272" s="163" t="s">
        <v>3307</v>
      </c>
    </row>
    <row r="273" spans="1:65" s="2" customFormat="1" ht="21.75" customHeight="1">
      <c r="A273" s="33"/>
      <c r="B273" s="149"/>
      <c r="C273" s="167" t="s">
        <v>1078</v>
      </c>
      <c r="D273" s="167" t="s">
        <v>175</v>
      </c>
      <c r="E273" s="168" t="s">
        <v>3308</v>
      </c>
      <c r="F273" s="169" t="s">
        <v>3309</v>
      </c>
      <c r="G273" s="170" t="s">
        <v>1833</v>
      </c>
      <c r="H273" s="171">
        <v>1</v>
      </c>
      <c r="I273" s="172"/>
      <c r="J273" s="173">
        <f t="shared" si="10"/>
        <v>0</v>
      </c>
      <c r="K273" s="174"/>
      <c r="L273" s="34"/>
      <c r="M273" s="175" t="s">
        <v>1</v>
      </c>
      <c r="N273" s="176" t="s">
        <v>40</v>
      </c>
      <c r="O273" s="59"/>
      <c r="P273" s="161">
        <f t="shared" si="11"/>
        <v>0</v>
      </c>
      <c r="Q273" s="161">
        <v>0</v>
      </c>
      <c r="R273" s="161">
        <f t="shared" si="12"/>
        <v>0</v>
      </c>
      <c r="S273" s="161">
        <v>0</v>
      </c>
      <c r="T273" s="162">
        <f t="shared" si="1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172</v>
      </c>
      <c r="AT273" s="163" t="s">
        <v>175</v>
      </c>
      <c r="AU273" s="163" t="s">
        <v>81</v>
      </c>
      <c r="AY273" s="18" t="s">
        <v>167</v>
      </c>
      <c r="BE273" s="164">
        <f t="shared" si="14"/>
        <v>0</v>
      </c>
      <c r="BF273" s="164">
        <f t="shared" si="15"/>
        <v>0</v>
      </c>
      <c r="BG273" s="164">
        <f t="shared" si="16"/>
        <v>0</v>
      </c>
      <c r="BH273" s="164">
        <f t="shared" si="17"/>
        <v>0</v>
      </c>
      <c r="BI273" s="164">
        <f t="shared" si="18"/>
        <v>0</v>
      </c>
      <c r="BJ273" s="18" t="s">
        <v>87</v>
      </c>
      <c r="BK273" s="164">
        <f t="shared" si="19"/>
        <v>0</v>
      </c>
      <c r="BL273" s="18" t="s">
        <v>172</v>
      </c>
      <c r="BM273" s="163" t="s">
        <v>3310</v>
      </c>
    </row>
    <row r="274" spans="1:65" s="2" customFormat="1" ht="21.75" customHeight="1">
      <c r="A274" s="33"/>
      <c r="B274" s="149"/>
      <c r="C274" s="167" t="s">
        <v>1083</v>
      </c>
      <c r="D274" s="167" t="s">
        <v>175</v>
      </c>
      <c r="E274" s="168" t="s">
        <v>3311</v>
      </c>
      <c r="F274" s="169" t="s">
        <v>3312</v>
      </c>
      <c r="G274" s="170" t="s">
        <v>252</v>
      </c>
      <c r="H274" s="171">
        <v>16</v>
      </c>
      <c r="I274" s="172"/>
      <c r="J274" s="173">
        <f t="shared" si="10"/>
        <v>0</v>
      </c>
      <c r="K274" s="174"/>
      <c r="L274" s="34"/>
      <c r="M274" s="175" t="s">
        <v>1</v>
      </c>
      <c r="N274" s="176" t="s">
        <v>40</v>
      </c>
      <c r="O274" s="59"/>
      <c r="P274" s="161">
        <f t="shared" si="11"/>
        <v>0</v>
      </c>
      <c r="Q274" s="161">
        <v>0</v>
      </c>
      <c r="R274" s="161">
        <f t="shared" si="12"/>
        <v>0</v>
      </c>
      <c r="S274" s="161">
        <v>0</v>
      </c>
      <c r="T274" s="162">
        <f t="shared" si="1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172</v>
      </c>
      <c r="AT274" s="163" t="s">
        <v>175</v>
      </c>
      <c r="AU274" s="163" t="s">
        <v>81</v>
      </c>
      <c r="AY274" s="18" t="s">
        <v>167</v>
      </c>
      <c r="BE274" s="164">
        <f t="shared" si="14"/>
        <v>0</v>
      </c>
      <c r="BF274" s="164">
        <f t="shared" si="15"/>
        <v>0</v>
      </c>
      <c r="BG274" s="164">
        <f t="shared" si="16"/>
        <v>0</v>
      </c>
      <c r="BH274" s="164">
        <f t="shared" si="17"/>
        <v>0</v>
      </c>
      <c r="BI274" s="164">
        <f t="shared" si="18"/>
        <v>0</v>
      </c>
      <c r="BJ274" s="18" t="s">
        <v>87</v>
      </c>
      <c r="BK274" s="164">
        <f t="shared" si="19"/>
        <v>0</v>
      </c>
      <c r="BL274" s="18" t="s">
        <v>172</v>
      </c>
      <c r="BM274" s="163" t="s">
        <v>3313</v>
      </c>
    </row>
    <row r="275" spans="1:65" s="14" customFormat="1" ht="24">
      <c r="B275" s="185"/>
      <c r="D275" s="178" t="s">
        <v>181</v>
      </c>
      <c r="E275" s="186" t="s">
        <v>1</v>
      </c>
      <c r="F275" s="187" t="s">
        <v>3314</v>
      </c>
      <c r="H275" s="188">
        <v>16</v>
      </c>
      <c r="I275" s="189"/>
      <c r="L275" s="185"/>
      <c r="M275" s="190"/>
      <c r="N275" s="191"/>
      <c r="O275" s="191"/>
      <c r="P275" s="191"/>
      <c r="Q275" s="191"/>
      <c r="R275" s="191"/>
      <c r="S275" s="191"/>
      <c r="T275" s="192"/>
      <c r="AT275" s="186" t="s">
        <v>181</v>
      </c>
      <c r="AU275" s="186" t="s">
        <v>81</v>
      </c>
      <c r="AV275" s="14" t="s">
        <v>87</v>
      </c>
      <c r="AW275" s="14" t="s">
        <v>29</v>
      </c>
      <c r="AX275" s="14" t="s">
        <v>81</v>
      </c>
      <c r="AY275" s="186" t="s">
        <v>167</v>
      </c>
    </row>
    <row r="276" spans="1:65" s="2" customFormat="1" ht="21.75" customHeight="1">
      <c r="A276" s="33"/>
      <c r="B276" s="149"/>
      <c r="C276" s="167" t="s">
        <v>1087</v>
      </c>
      <c r="D276" s="167" t="s">
        <v>175</v>
      </c>
      <c r="E276" s="168" t="s">
        <v>3315</v>
      </c>
      <c r="F276" s="169" t="s">
        <v>3316</v>
      </c>
      <c r="G276" s="170" t="s">
        <v>252</v>
      </c>
      <c r="H276" s="171">
        <v>8</v>
      </c>
      <c r="I276" s="172"/>
      <c r="J276" s="173">
        <f>ROUND(I276*H276,2)</f>
        <v>0</v>
      </c>
      <c r="K276" s="174"/>
      <c r="L276" s="34"/>
      <c r="M276" s="175" t="s">
        <v>1</v>
      </c>
      <c r="N276" s="176" t="s">
        <v>40</v>
      </c>
      <c r="O276" s="59"/>
      <c r="P276" s="161">
        <f>O276*H276</f>
        <v>0</v>
      </c>
      <c r="Q276" s="161">
        <v>0</v>
      </c>
      <c r="R276" s="161">
        <f>Q276*H276</f>
        <v>0</v>
      </c>
      <c r="S276" s="161">
        <v>0</v>
      </c>
      <c r="T276" s="16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172</v>
      </c>
      <c r="AT276" s="163" t="s">
        <v>175</v>
      </c>
      <c r="AU276" s="163" t="s">
        <v>81</v>
      </c>
      <c r="AY276" s="18" t="s">
        <v>167</v>
      </c>
      <c r="BE276" s="164">
        <f>IF(N276="základná",J276,0)</f>
        <v>0</v>
      </c>
      <c r="BF276" s="164">
        <f>IF(N276="znížená",J276,0)</f>
        <v>0</v>
      </c>
      <c r="BG276" s="164">
        <f>IF(N276="zákl. prenesená",J276,0)</f>
        <v>0</v>
      </c>
      <c r="BH276" s="164">
        <f>IF(N276="zníž. prenesená",J276,0)</f>
        <v>0</v>
      </c>
      <c r="BI276" s="164">
        <f>IF(N276="nulová",J276,0)</f>
        <v>0</v>
      </c>
      <c r="BJ276" s="18" t="s">
        <v>87</v>
      </c>
      <c r="BK276" s="164">
        <f>ROUND(I276*H276,2)</f>
        <v>0</v>
      </c>
      <c r="BL276" s="18" t="s">
        <v>172</v>
      </c>
      <c r="BM276" s="163" t="s">
        <v>3317</v>
      </c>
    </row>
    <row r="277" spans="1:65" s="14" customFormat="1" ht="24">
      <c r="B277" s="185"/>
      <c r="D277" s="178" t="s">
        <v>181</v>
      </c>
      <c r="E277" s="186" t="s">
        <v>1</v>
      </c>
      <c r="F277" s="187" t="s">
        <v>3318</v>
      </c>
      <c r="H277" s="188">
        <v>8</v>
      </c>
      <c r="I277" s="189"/>
      <c r="L277" s="185"/>
      <c r="M277" s="190"/>
      <c r="N277" s="191"/>
      <c r="O277" s="191"/>
      <c r="P277" s="191"/>
      <c r="Q277" s="191"/>
      <c r="R277" s="191"/>
      <c r="S277" s="191"/>
      <c r="T277" s="192"/>
      <c r="AT277" s="186" t="s">
        <v>181</v>
      </c>
      <c r="AU277" s="186" t="s">
        <v>81</v>
      </c>
      <c r="AV277" s="14" t="s">
        <v>87</v>
      </c>
      <c r="AW277" s="14" t="s">
        <v>29</v>
      </c>
      <c r="AX277" s="14" t="s">
        <v>81</v>
      </c>
      <c r="AY277" s="186" t="s">
        <v>167</v>
      </c>
    </row>
    <row r="278" spans="1:65" s="12" customFormat="1" ht="26" customHeight="1">
      <c r="B278" s="138"/>
      <c r="D278" s="139" t="s">
        <v>73</v>
      </c>
      <c r="E278" s="140" t="s">
        <v>3319</v>
      </c>
      <c r="F278" s="140" t="s">
        <v>3320</v>
      </c>
      <c r="I278" s="141"/>
      <c r="J278" s="142">
        <f>BK278</f>
        <v>0</v>
      </c>
      <c r="L278" s="138"/>
      <c r="M278" s="143"/>
      <c r="N278" s="144"/>
      <c r="O278" s="144"/>
      <c r="P278" s="145">
        <f>P279</f>
        <v>0</v>
      </c>
      <c r="Q278" s="144"/>
      <c r="R278" s="145">
        <f>R279</f>
        <v>0</v>
      </c>
      <c r="S278" s="144"/>
      <c r="T278" s="146">
        <f>T279</f>
        <v>0</v>
      </c>
      <c r="AR278" s="139" t="s">
        <v>210</v>
      </c>
      <c r="AT278" s="147" t="s">
        <v>73</v>
      </c>
      <c r="AU278" s="147" t="s">
        <v>74</v>
      </c>
      <c r="AY278" s="139" t="s">
        <v>167</v>
      </c>
      <c r="BK278" s="148">
        <f>BK279</f>
        <v>0</v>
      </c>
    </row>
    <row r="279" spans="1:65" s="2" customFormat="1" ht="21.75" customHeight="1">
      <c r="A279" s="33"/>
      <c r="B279" s="149"/>
      <c r="C279" s="167" t="s">
        <v>1095</v>
      </c>
      <c r="D279" s="167" t="s">
        <v>175</v>
      </c>
      <c r="E279" s="168" t="s">
        <v>3321</v>
      </c>
      <c r="F279" s="169" t="s">
        <v>3322</v>
      </c>
      <c r="G279" s="170" t="s">
        <v>1833</v>
      </c>
      <c r="H279" s="171">
        <v>1</v>
      </c>
      <c r="I279" s="172"/>
      <c r="J279" s="173">
        <f>ROUND(I279*H279,2)</f>
        <v>0</v>
      </c>
      <c r="K279" s="174"/>
      <c r="L279" s="34"/>
      <c r="M279" s="213" t="s">
        <v>1</v>
      </c>
      <c r="N279" s="214" t="s">
        <v>40</v>
      </c>
      <c r="O279" s="215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172</v>
      </c>
      <c r="AT279" s="163" t="s">
        <v>175</v>
      </c>
      <c r="AU279" s="163" t="s">
        <v>81</v>
      </c>
      <c r="AY279" s="18" t="s">
        <v>167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172</v>
      </c>
      <c r="BM279" s="163" t="s">
        <v>3323</v>
      </c>
    </row>
    <row r="280" spans="1:65" s="2" customFormat="1" ht="7" customHeight="1">
      <c r="A280" s="33"/>
      <c r="B280" s="48"/>
      <c r="C280" s="49"/>
      <c r="D280" s="49"/>
      <c r="E280" s="49"/>
      <c r="F280" s="49"/>
      <c r="G280" s="49"/>
      <c r="H280" s="49"/>
      <c r="I280" s="49"/>
      <c r="J280" s="49"/>
      <c r="K280" s="49"/>
      <c r="L280" s="34"/>
      <c r="M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</row>
  </sheetData>
  <autoFilter ref="C131:K279" xr:uid="{00000000-0009-0000-0000-000009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39"/>
  <sheetViews>
    <sheetView showGridLines="0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115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2" customFormat="1" ht="12" customHeight="1">
      <c r="A8" s="33"/>
      <c r="B8" s="34"/>
      <c r="C8" s="33"/>
      <c r="D8" s="28" t="s">
        <v>124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2" t="s">
        <v>3324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1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21</v>
      </c>
      <c r="E14" s="33"/>
      <c r="F14" s="33"/>
      <c r="G14" s="33"/>
      <c r="H14" s="33"/>
      <c r="I14" s="28" t="s">
        <v>22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23</v>
      </c>
      <c r="F15" s="33"/>
      <c r="G15" s="33"/>
      <c r="H15" s="33"/>
      <c r="I15" s="28" t="s">
        <v>24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25</v>
      </c>
      <c r="E17" s="33"/>
      <c r="F17" s="33"/>
      <c r="G17" s="33"/>
      <c r="H17" s="33"/>
      <c r="I17" s="28" t="s">
        <v>22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1" t="str">
        <f>'Rekapitulácia stavby'!E14</f>
        <v>Vyplň údaj</v>
      </c>
      <c r="F18" s="272"/>
      <c r="G18" s="272"/>
      <c r="H18" s="272"/>
      <c r="I18" s="28" t="s">
        <v>24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27</v>
      </c>
      <c r="E20" s="33"/>
      <c r="F20" s="33"/>
      <c r="G20" s="33"/>
      <c r="H20" s="33"/>
      <c r="I20" s="28" t="s">
        <v>22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28</v>
      </c>
      <c r="F21" s="33"/>
      <c r="G21" s="33"/>
      <c r="H21" s="33"/>
      <c r="I21" s="28" t="s">
        <v>24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30</v>
      </c>
      <c r="E23" s="33"/>
      <c r="F23" s="33"/>
      <c r="G23" s="33"/>
      <c r="H23" s="33"/>
      <c r="I23" s="28" t="s">
        <v>22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31</v>
      </c>
      <c r="F24" s="33"/>
      <c r="G24" s="33"/>
      <c r="H24" s="33"/>
      <c r="I24" s="28" t="s">
        <v>24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1"/>
      <c r="B27" s="102"/>
      <c r="C27" s="101"/>
      <c r="D27" s="101"/>
      <c r="E27" s="273" t="s">
        <v>1</v>
      </c>
      <c r="F27" s="273"/>
      <c r="G27" s="273"/>
      <c r="H27" s="273"/>
      <c r="I27" s="101"/>
      <c r="J27" s="101"/>
      <c r="K27" s="101"/>
      <c r="L27" s="103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25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4"/>
      <c r="C33" s="33"/>
      <c r="D33" s="105" t="s">
        <v>38</v>
      </c>
      <c r="E33" s="28" t="s">
        <v>39</v>
      </c>
      <c r="F33" s="106">
        <f>ROUND((SUM(BE118:BE138)),  2)</f>
        <v>0</v>
      </c>
      <c r="G33" s="33"/>
      <c r="H33" s="33"/>
      <c r="I33" s="107">
        <v>0.2</v>
      </c>
      <c r="J33" s="106">
        <f>ROUND(((SUM(BE118:BE138))*I33),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28" t="s">
        <v>40</v>
      </c>
      <c r="F34" s="106">
        <f>ROUND((SUM(BF118:BF138)),  2)</f>
        <v>0</v>
      </c>
      <c r="G34" s="33"/>
      <c r="H34" s="33"/>
      <c r="I34" s="107">
        <v>0.2</v>
      </c>
      <c r="J34" s="106">
        <f>ROUND(((SUM(BF118:BF138))*I34),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4"/>
      <c r="C35" s="33"/>
      <c r="D35" s="33"/>
      <c r="E35" s="28" t="s">
        <v>41</v>
      </c>
      <c r="F35" s="106">
        <f>ROUND((SUM(BG118:BG138)),  2)</f>
        <v>0</v>
      </c>
      <c r="G35" s="33"/>
      <c r="H35" s="33"/>
      <c r="I35" s="107">
        <v>0.2</v>
      </c>
      <c r="J35" s="106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4"/>
      <c r="C36" s="33"/>
      <c r="D36" s="33"/>
      <c r="E36" s="28" t="s">
        <v>42</v>
      </c>
      <c r="F36" s="106">
        <f>ROUND((SUM(BH118:BH138)),  2)</f>
        <v>0</v>
      </c>
      <c r="G36" s="33"/>
      <c r="H36" s="33"/>
      <c r="I36" s="107">
        <v>0.2</v>
      </c>
      <c r="J36" s="106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43</v>
      </c>
      <c r="F37" s="106">
        <f>ROUND((SUM(BI118:BI138)),  2)</f>
        <v>0</v>
      </c>
      <c r="G37" s="33"/>
      <c r="H37" s="33"/>
      <c r="I37" s="107">
        <v>0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25" customHeight="1">
      <c r="A39" s="33"/>
      <c r="B39" s="34"/>
      <c r="C39" s="108"/>
      <c r="D39" s="109" t="s">
        <v>44</v>
      </c>
      <c r="E39" s="61"/>
      <c r="F39" s="61"/>
      <c r="G39" s="110" t="s">
        <v>45</v>
      </c>
      <c r="H39" s="111" t="s">
        <v>46</v>
      </c>
      <c r="I39" s="61"/>
      <c r="J39" s="112">
        <f>SUM(J30:J37)</f>
        <v>0</v>
      </c>
      <c r="K39" s="11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21"/>
      <c r="L41" s="21"/>
    </row>
    <row r="42" spans="1:31" s="1" customFormat="1" ht="14.5" customHeight="1">
      <c r="B42" s="21"/>
      <c r="L42" s="21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124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2" t="str">
        <f>E9</f>
        <v>SO03 - SO03   PRÍPOJKA  NN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Podzávoz  2739, Čadca</v>
      </c>
      <c r="G89" s="33"/>
      <c r="H89" s="33"/>
      <c r="I89" s="28" t="s">
        <v>20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25" customHeight="1">
      <c r="A91" s="33"/>
      <c r="B91" s="34"/>
      <c r="C91" s="28" t="s">
        <v>21</v>
      </c>
      <c r="D91" s="33"/>
      <c r="E91" s="33"/>
      <c r="F91" s="26" t="str">
        <f>E15</f>
        <v>Mesto Čadca ,MU Námestie Slobody 30, ČADCA 02201</v>
      </c>
      <c r="G91" s="33"/>
      <c r="H91" s="33"/>
      <c r="I91" s="28" t="s">
        <v>27</v>
      </c>
      <c r="J91" s="31" t="str">
        <f>E21</f>
        <v xml:space="preserve">Mbarch Ing.Arch.Matej Babuliak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5" customHeight="1">
      <c r="A92" s="33"/>
      <c r="B92" s="34"/>
      <c r="C92" s="28" t="s">
        <v>25</v>
      </c>
      <c r="D92" s="33"/>
      <c r="E92" s="33"/>
      <c r="F92" s="26" t="str">
        <f>IF(E18="","",E18)</f>
        <v>Vyplň údaj</v>
      </c>
      <c r="G92" s="33"/>
      <c r="H92" s="33"/>
      <c r="I92" s="28" t="s">
        <v>30</v>
      </c>
      <c r="J92" s="31" t="str">
        <f>E24</f>
        <v>K.Šinská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129</v>
      </c>
      <c r="D94" s="108"/>
      <c r="E94" s="108"/>
      <c r="F94" s="108"/>
      <c r="G94" s="108"/>
      <c r="H94" s="108"/>
      <c r="I94" s="108"/>
      <c r="J94" s="117" t="s">
        <v>130</v>
      </c>
      <c r="K94" s="108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3" customHeight="1">
      <c r="A96" s="33"/>
      <c r="B96" s="34"/>
      <c r="C96" s="118" t="s">
        <v>131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132</v>
      </c>
    </row>
    <row r="97" spans="1:31" s="9" customFormat="1" ht="25" customHeight="1">
      <c r="B97" s="119"/>
      <c r="D97" s="120" t="s">
        <v>150</v>
      </c>
      <c r="E97" s="121"/>
      <c r="F97" s="121"/>
      <c r="G97" s="121"/>
      <c r="H97" s="121"/>
      <c r="I97" s="121"/>
      <c r="J97" s="122">
        <f>J119</f>
        <v>0</v>
      </c>
      <c r="L97" s="119"/>
    </row>
    <row r="98" spans="1:31" s="10" customFormat="1" ht="20" customHeight="1">
      <c r="B98" s="123"/>
      <c r="D98" s="124" t="s">
        <v>151</v>
      </c>
      <c r="E98" s="125"/>
      <c r="F98" s="125"/>
      <c r="G98" s="125"/>
      <c r="H98" s="125"/>
      <c r="I98" s="125"/>
      <c r="J98" s="126">
        <f>J121</f>
        <v>0</v>
      </c>
      <c r="L98" s="123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7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7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5" customHeight="1">
      <c r="A105" s="33"/>
      <c r="B105" s="34"/>
      <c r="C105" s="22" t="s">
        <v>153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7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6.25" customHeight="1">
      <c r="A108" s="33"/>
      <c r="B108" s="34"/>
      <c r="C108" s="33"/>
      <c r="D108" s="33"/>
      <c r="E108" s="269" t="str">
        <f>E7</f>
        <v>RP pre zníženie energetickej náročnosti budovy ZŠ a MŠ ČADCA -Podzávoz</v>
      </c>
      <c r="F108" s="270"/>
      <c r="G108" s="270"/>
      <c r="H108" s="270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124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62" t="str">
        <f>E9</f>
        <v>SO03 - SO03   PRÍPOJKA  NN</v>
      </c>
      <c r="F110" s="268"/>
      <c r="G110" s="268"/>
      <c r="H110" s="268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>Podzávoz  2739, Čadca</v>
      </c>
      <c r="G112" s="33"/>
      <c r="H112" s="33"/>
      <c r="I112" s="28" t="s">
        <v>20</v>
      </c>
      <c r="J112" s="56" t="str">
        <f>IF(J12="","",J12)</f>
        <v/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40.25" customHeight="1">
      <c r="A114" s="33"/>
      <c r="B114" s="34"/>
      <c r="C114" s="28" t="s">
        <v>21</v>
      </c>
      <c r="D114" s="33"/>
      <c r="E114" s="33"/>
      <c r="F114" s="26" t="str">
        <f>E15</f>
        <v>Mesto Čadca ,MU Námestie Slobody 30, ČADCA 02201</v>
      </c>
      <c r="G114" s="33"/>
      <c r="H114" s="33"/>
      <c r="I114" s="28" t="s">
        <v>27</v>
      </c>
      <c r="J114" s="31" t="str">
        <f>E21</f>
        <v xml:space="preserve">Mbarch Ing.Arch.Matej Babuliak 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5" customHeight="1">
      <c r="A115" s="33"/>
      <c r="B115" s="34"/>
      <c r="C115" s="28" t="s">
        <v>25</v>
      </c>
      <c r="D115" s="33"/>
      <c r="E115" s="33"/>
      <c r="F115" s="26" t="str">
        <f>IF(E18="","",E18)</f>
        <v>Vyplň údaj</v>
      </c>
      <c r="G115" s="33"/>
      <c r="H115" s="33"/>
      <c r="I115" s="28" t="s">
        <v>30</v>
      </c>
      <c r="J115" s="31" t="str">
        <f>E24</f>
        <v>K.Šinská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2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7"/>
      <c r="B117" s="128"/>
      <c r="C117" s="129" t="s">
        <v>154</v>
      </c>
      <c r="D117" s="130" t="s">
        <v>59</v>
      </c>
      <c r="E117" s="130" t="s">
        <v>55</v>
      </c>
      <c r="F117" s="130" t="s">
        <v>56</v>
      </c>
      <c r="G117" s="130" t="s">
        <v>155</v>
      </c>
      <c r="H117" s="130" t="s">
        <v>156</v>
      </c>
      <c r="I117" s="130" t="s">
        <v>157</v>
      </c>
      <c r="J117" s="131" t="s">
        <v>130</v>
      </c>
      <c r="K117" s="132" t="s">
        <v>158</v>
      </c>
      <c r="L117" s="133"/>
      <c r="M117" s="63" t="s">
        <v>1</v>
      </c>
      <c r="N117" s="64" t="s">
        <v>38</v>
      </c>
      <c r="O117" s="64" t="s">
        <v>159</v>
      </c>
      <c r="P117" s="64" t="s">
        <v>160</v>
      </c>
      <c r="Q117" s="64" t="s">
        <v>161</v>
      </c>
      <c r="R117" s="64" t="s">
        <v>162</v>
      </c>
      <c r="S117" s="64" t="s">
        <v>163</v>
      </c>
      <c r="T117" s="65" t="s">
        <v>164</v>
      </c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</row>
    <row r="118" spans="1:65" s="2" customFormat="1" ht="23" customHeight="1">
      <c r="A118" s="33"/>
      <c r="B118" s="34"/>
      <c r="C118" s="70" t="s">
        <v>131</v>
      </c>
      <c r="D118" s="33"/>
      <c r="E118" s="33"/>
      <c r="F118" s="33"/>
      <c r="G118" s="33"/>
      <c r="H118" s="33"/>
      <c r="I118" s="33"/>
      <c r="J118" s="134">
        <f>BK118</f>
        <v>0</v>
      </c>
      <c r="K118" s="33"/>
      <c r="L118" s="34"/>
      <c r="M118" s="66"/>
      <c r="N118" s="57"/>
      <c r="O118" s="67"/>
      <c r="P118" s="135">
        <f>P119</f>
        <v>0</v>
      </c>
      <c r="Q118" s="67"/>
      <c r="R118" s="135">
        <f>R119</f>
        <v>1.2012576541767935E-2</v>
      </c>
      <c r="S118" s="67"/>
      <c r="T118" s="136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73</v>
      </c>
      <c r="AU118" s="18" t="s">
        <v>132</v>
      </c>
      <c r="BK118" s="137">
        <f>BK119</f>
        <v>0</v>
      </c>
    </row>
    <row r="119" spans="1:65" s="12" customFormat="1" ht="26" customHeight="1">
      <c r="B119" s="138"/>
      <c r="D119" s="139" t="s">
        <v>73</v>
      </c>
      <c r="E119" s="140" t="s">
        <v>168</v>
      </c>
      <c r="F119" s="140" t="s">
        <v>568</v>
      </c>
      <c r="I119" s="141"/>
      <c r="J119" s="142">
        <f>BK119</f>
        <v>0</v>
      </c>
      <c r="L119" s="138"/>
      <c r="M119" s="143"/>
      <c r="N119" s="144"/>
      <c r="O119" s="144"/>
      <c r="P119" s="145">
        <f>P120+P121</f>
        <v>0</v>
      </c>
      <c r="Q119" s="144"/>
      <c r="R119" s="145">
        <f>R120+R121</f>
        <v>1.2012576541767935E-2</v>
      </c>
      <c r="S119" s="144"/>
      <c r="T119" s="146">
        <f>T120+T121</f>
        <v>0</v>
      </c>
      <c r="AR119" s="139" t="s">
        <v>187</v>
      </c>
      <c r="AT119" s="147" t="s">
        <v>73</v>
      </c>
      <c r="AU119" s="147" t="s">
        <v>74</v>
      </c>
      <c r="AY119" s="139" t="s">
        <v>167</v>
      </c>
      <c r="BK119" s="148">
        <f>BK120+BK121</f>
        <v>0</v>
      </c>
    </row>
    <row r="120" spans="1:65" s="2" customFormat="1" ht="66.75" customHeight="1">
      <c r="A120" s="33"/>
      <c r="B120" s="149"/>
      <c r="C120" s="150" t="s">
        <v>81</v>
      </c>
      <c r="D120" s="150" t="s">
        <v>168</v>
      </c>
      <c r="E120" s="151" t="s">
        <v>169</v>
      </c>
      <c r="F120" s="152" t="s">
        <v>170</v>
      </c>
      <c r="G120" s="153" t="s">
        <v>1</v>
      </c>
      <c r="H120" s="154">
        <v>0</v>
      </c>
      <c r="I120" s="155"/>
      <c r="J120" s="156">
        <f>ROUND(I120*H120,2)</f>
        <v>0</v>
      </c>
      <c r="K120" s="157"/>
      <c r="L120" s="158"/>
      <c r="M120" s="159" t="s">
        <v>1</v>
      </c>
      <c r="N120" s="160" t="s">
        <v>40</v>
      </c>
      <c r="O120" s="59"/>
      <c r="P120" s="161">
        <f>O120*H120</f>
        <v>0</v>
      </c>
      <c r="Q120" s="161">
        <v>0</v>
      </c>
      <c r="R120" s="161">
        <f>Q120*H120</f>
        <v>0</v>
      </c>
      <c r="S120" s="161">
        <v>0</v>
      </c>
      <c r="T120" s="162">
        <f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3" t="s">
        <v>171</v>
      </c>
      <c r="AT120" s="163" t="s">
        <v>168</v>
      </c>
      <c r="AU120" s="163" t="s">
        <v>81</v>
      </c>
      <c r="AY120" s="18" t="s">
        <v>167</v>
      </c>
      <c r="BE120" s="164">
        <f>IF(N120="základná",J120,0)</f>
        <v>0</v>
      </c>
      <c r="BF120" s="164">
        <f>IF(N120="znížená",J120,0)</f>
        <v>0</v>
      </c>
      <c r="BG120" s="164">
        <f>IF(N120="zákl. prenesená",J120,0)</f>
        <v>0</v>
      </c>
      <c r="BH120" s="164">
        <f>IF(N120="zníž. prenesená",J120,0)</f>
        <v>0</v>
      </c>
      <c r="BI120" s="164">
        <f>IF(N120="nulová",J120,0)</f>
        <v>0</v>
      </c>
      <c r="BJ120" s="18" t="s">
        <v>87</v>
      </c>
      <c r="BK120" s="164">
        <f>ROUND(I120*H120,2)</f>
        <v>0</v>
      </c>
      <c r="BL120" s="18" t="s">
        <v>172</v>
      </c>
      <c r="BM120" s="163" t="s">
        <v>3325</v>
      </c>
    </row>
    <row r="121" spans="1:65" s="12" customFormat="1" ht="23" customHeight="1">
      <c r="B121" s="138"/>
      <c r="D121" s="139" t="s">
        <v>73</v>
      </c>
      <c r="E121" s="165" t="s">
        <v>569</v>
      </c>
      <c r="F121" s="165" t="s">
        <v>570</v>
      </c>
      <c r="I121" s="141"/>
      <c r="J121" s="166">
        <f>BK121</f>
        <v>0</v>
      </c>
      <c r="L121" s="138"/>
      <c r="M121" s="143"/>
      <c r="N121" s="144"/>
      <c r="O121" s="144"/>
      <c r="P121" s="145">
        <f>SUM(P122:P138)</f>
        <v>0</v>
      </c>
      <c r="Q121" s="144"/>
      <c r="R121" s="145">
        <f>SUM(R122:R138)</f>
        <v>1.2012576541767935E-2</v>
      </c>
      <c r="S121" s="144"/>
      <c r="T121" s="146">
        <f>SUM(T122:T138)</f>
        <v>0</v>
      </c>
      <c r="AR121" s="139" t="s">
        <v>187</v>
      </c>
      <c r="AT121" s="147" t="s">
        <v>73</v>
      </c>
      <c r="AU121" s="147" t="s">
        <v>81</v>
      </c>
      <c r="AY121" s="139" t="s">
        <v>167</v>
      </c>
      <c r="BK121" s="148">
        <f>SUM(BK122:BK138)</f>
        <v>0</v>
      </c>
    </row>
    <row r="122" spans="1:65" s="2" customFormat="1" ht="21.75" customHeight="1">
      <c r="A122" s="33"/>
      <c r="B122" s="149"/>
      <c r="C122" s="167" t="s">
        <v>87</v>
      </c>
      <c r="D122" s="167" t="s">
        <v>175</v>
      </c>
      <c r="E122" s="168" t="s">
        <v>3326</v>
      </c>
      <c r="F122" s="169" t="s">
        <v>3327</v>
      </c>
      <c r="G122" s="170" t="s">
        <v>340</v>
      </c>
      <c r="H122" s="171">
        <v>8</v>
      </c>
      <c r="I122" s="172"/>
      <c r="J122" s="173">
        <f t="shared" ref="J122:J134" si="0">ROUND(I122*H122,2)</f>
        <v>0</v>
      </c>
      <c r="K122" s="174"/>
      <c r="L122" s="34"/>
      <c r="M122" s="175" t="s">
        <v>1</v>
      </c>
      <c r="N122" s="176" t="s">
        <v>40</v>
      </c>
      <c r="O122" s="59"/>
      <c r="P122" s="161">
        <f t="shared" ref="P122:P134" si="1">O122*H122</f>
        <v>0</v>
      </c>
      <c r="Q122" s="161">
        <v>0</v>
      </c>
      <c r="R122" s="161">
        <f t="shared" ref="R122:R134" si="2">Q122*H122</f>
        <v>0</v>
      </c>
      <c r="S122" s="161">
        <v>0</v>
      </c>
      <c r="T122" s="162">
        <f t="shared" ref="T122:T134" si="3"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3" t="s">
        <v>172</v>
      </c>
      <c r="AT122" s="163" t="s">
        <v>175</v>
      </c>
      <c r="AU122" s="163" t="s">
        <v>87</v>
      </c>
      <c r="AY122" s="18" t="s">
        <v>167</v>
      </c>
      <c r="BE122" s="164">
        <f t="shared" ref="BE122:BE134" si="4">IF(N122="základná",J122,0)</f>
        <v>0</v>
      </c>
      <c r="BF122" s="164">
        <f t="shared" ref="BF122:BF134" si="5">IF(N122="znížená",J122,0)</f>
        <v>0</v>
      </c>
      <c r="BG122" s="164">
        <f t="shared" ref="BG122:BG134" si="6">IF(N122="zákl. prenesená",J122,0)</f>
        <v>0</v>
      </c>
      <c r="BH122" s="164">
        <f t="shared" ref="BH122:BH134" si="7">IF(N122="zníž. prenesená",J122,0)</f>
        <v>0</v>
      </c>
      <c r="BI122" s="164">
        <f t="shared" ref="BI122:BI134" si="8">IF(N122="nulová",J122,0)</f>
        <v>0</v>
      </c>
      <c r="BJ122" s="18" t="s">
        <v>87</v>
      </c>
      <c r="BK122" s="164">
        <f t="shared" ref="BK122:BK134" si="9">ROUND(I122*H122,2)</f>
        <v>0</v>
      </c>
      <c r="BL122" s="18" t="s">
        <v>172</v>
      </c>
      <c r="BM122" s="163" t="s">
        <v>3328</v>
      </c>
    </row>
    <row r="123" spans="1:65" s="2" customFormat="1" ht="16.5" customHeight="1">
      <c r="A123" s="33"/>
      <c r="B123" s="149"/>
      <c r="C123" s="150" t="s">
        <v>187</v>
      </c>
      <c r="D123" s="150" t="s">
        <v>168</v>
      </c>
      <c r="E123" s="151" t="s">
        <v>3329</v>
      </c>
      <c r="F123" s="152" t="s">
        <v>3330</v>
      </c>
      <c r="G123" s="153" t="s">
        <v>340</v>
      </c>
      <c r="H123" s="154">
        <v>8</v>
      </c>
      <c r="I123" s="155"/>
      <c r="J123" s="156">
        <f t="shared" si="0"/>
        <v>0</v>
      </c>
      <c r="K123" s="157"/>
      <c r="L123" s="158"/>
      <c r="M123" s="159" t="s">
        <v>1</v>
      </c>
      <c r="N123" s="160" t="s">
        <v>40</v>
      </c>
      <c r="O123" s="59"/>
      <c r="P123" s="161">
        <f t="shared" si="1"/>
        <v>0</v>
      </c>
      <c r="Q123" s="161">
        <v>0</v>
      </c>
      <c r="R123" s="161">
        <f t="shared" si="2"/>
        <v>0</v>
      </c>
      <c r="S123" s="161">
        <v>0</v>
      </c>
      <c r="T123" s="162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3" t="s">
        <v>1413</v>
      </c>
      <c r="AT123" s="163" t="s">
        <v>168</v>
      </c>
      <c r="AU123" s="163" t="s">
        <v>87</v>
      </c>
      <c r="AY123" s="18" t="s">
        <v>167</v>
      </c>
      <c r="BE123" s="164">
        <f t="shared" si="4"/>
        <v>0</v>
      </c>
      <c r="BF123" s="164">
        <f t="shared" si="5"/>
        <v>0</v>
      </c>
      <c r="BG123" s="164">
        <f t="shared" si="6"/>
        <v>0</v>
      </c>
      <c r="BH123" s="164">
        <f t="shared" si="7"/>
        <v>0</v>
      </c>
      <c r="BI123" s="164">
        <f t="shared" si="8"/>
        <v>0</v>
      </c>
      <c r="BJ123" s="18" t="s">
        <v>87</v>
      </c>
      <c r="BK123" s="164">
        <f t="shared" si="9"/>
        <v>0</v>
      </c>
      <c r="BL123" s="18" t="s">
        <v>1413</v>
      </c>
      <c r="BM123" s="163" t="s">
        <v>3331</v>
      </c>
    </row>
    <row r="124" spans="1:65" s="2" customFormat="1" ht="21.75" customHeight="1">
      <c r="A124" s="33"/>
      <c r="B124" s="149"/>
      <c r="C124" s="167" t="s">
        <v>179</v>
      </c>
      <c r="D124" s="167" t="s">
        <v>175</v>
      </c>
      <c r="E124" s="168" t="s">
        <v>3332</v>
      </c>
      <c r="F124" s="169" t="s">
        <v>3333</v>
      </c>
      <c r="G124" s="170" t="s">
        <v>340</v>
      </c>
      <c r="H124" s="171">
        <v>2</v>
      </c>
      <c r="I124" s="172"/>
      <c r="J124" s="173">
        <f t="shared" si="0"/>
        <v>0</v>
      </c>
      <c r="K124" s="174"/>
      <c r="L124" s="34"/>
      <c r="M124" s="175" t="s">
        <v>1</v>
      </c>
      <c r="N124" s="176" t="s">
        <v>40</v>
      </c>
      <c r="O124" s="59"/>
      <c r="P124" s="161">
        <f t="shared" si="1"/>
        <v>0</v>
      </c>
      <c r="Q124" s="161">
        <v>0</v>
      </c>
      <c r="R124" s="161">
        <f t="shared" si="2"/>
        <v>0</v>
      </c>
      <c r="S124" s="161">
        <v>0</v>
      </c>
      <c r="T124" s="162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3" t="s">
        <v>172</v>
      </c>
      <c r="AT124" s="163" t="s">
        <v>175</v>
      </c>
      <c r="AU124" s="163" t="s">
        <v>87</v>
      </c>
      <c r="AY124" s="18" t="s">
        <v>167</v>
      </c>
      <c r="BE124" s="164">
        <f t="shared" si="4"/>
        <v>0</v>
      </c>
      <c r="BF124" s="164">
        <f t="shared" si="5"/>
        <v>0</v>
      </c>
      <c r="BG124" s="164">
        <f t="shared" si="6"/>
        <v>0</v>
      </c>
      <c r="BH124" s="164">
        <f t="shared" si="7"/>
        <v>0</v>
      </c>
      <c r="BI124" s="164">
        <f t="shared" si="8"/>
        <v>0</v>
      </c>
      <c r="BJ124" s="18" t="s">
        <v>87</v>
      </c>
      <c r="BK124" s="164">
        <f t="shared" si="9"/>
        <v>0</v>
      </c>
      <c r="BL124" s="18" t="s">
        <v>172</v>
      </c>
      <c r="BM124" s="163" t="s">
        <v>3334</v>
      </c>
    </row>
    <row r="125" spans="1:65" s="2" customFormat="1" ht="21.75" customHeight="1">
      <c r="A125" s="33"/>
      <c r="B125" s="149"/>
      <c r="C125" s="150" t="s">
        <v>210</v>
      </c>
      <c r="D125" s="150" t="s">
        <v>168</v>
      </c>
      <c r="E125" s="151" t="s">
        <v>3335</v>
      </c>
      <c r="F125" s="152" t="s">
        <v>3336</v>
      </c>
      <c r="G125" s="153" t="s">
        <v>340</v>
      </c>
      <c r="H125" s="154">
        <v>1.2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40</v>
      </c>
      <c r="O125" s="59"/>
      <c r="P125" s="161">
        <f t="shared" si="1"/>
        <v>0</v>
      </c>
      <c r="Q125" s="161">
        <v>7.5675675675675696E-6</v>
      </c>
      <c r="R125" s="161">
        <f t="shared" si="2"/>
        <v>9.0810810810810836E-6</v>
      </c>
      <c r="S125" s="161">
        <v>0</v>
      </c>
      <c r="T125" s="162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1413</v>
      </c>
      <c r="AT125" s="163" t="s">
        <v>168</v>
      </c>
      <c r="AU125" s="163" t="s">
        <v>87</v>
      </c>
      <c r="AY125" s="18" t="s">
        <v>167</v>
      </c>
      <c r="BE125" s="164">
        <f t="shared" si="4"/>
        <v>0</v>
      </c>
      <c r="BF125" s="164">
        <f t="shared" si="5"/>
        <v>0</v>
      </c>
      <c r="BG125" s="164">
        <f t="shared" si="6"/>
        <v>0</v>
      </c>
      <c r="BH125" s="164">
        <f t="shared" si="7"/>
        <v>0</v>
      </c>
      <c r="BI125" s="164">
        <f t="shared" si="8"/>
        <v>0</v>
      </c>
      <c r="BJ125" s="18" t="s">
        <v>87</v>
      </c>
      <c r="BK125" s="164">
        <f t="shared" si="9"/>
        <v>0</v>
      </c>
      <c r="BL125" s="18" t="s">
        <v>1413</v>
      </c>
      <c r="BM125" s="163" t="s">
        <v>3337</v>
      </c>
    </row>
    <row r="126" spans="1:65" s="2" customFormat="1" ht="21.75" customHeight="1">
      <c r="A126" s="33"/>
      <c r="B126" s="149"/>
      <c r="C126" s="150" t="s">
        <v>192</v>
      </c>
      <c r="D126" s="150" t="s">
        <v>168</v>
      </c>
      <c r="E126" s="151" t="s">
        <v>3338</v>
      </c>
      <c r="F126" s="152" t="s">
        <v>3339</v>
      </c>
      <c r="G126" s="153" t="s">
        <v>340</v>
      </c>
      <c r="H126" s="154">
        <v>0.6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40</v>
      </c>
      <c r="O126" s="59"/>
      <c r="P126" s="161">
        <f t="shared" si="1"/>
        <v>0</v>
      </c>
      <c r="Q126" s="161">
        <v>3.0000000000000001E-5</v>
      </c>
      <c r="R126" s="161">
        <f t="shared" si="2"/>
        <v>1.8E-5</v>
      </c>
      <c r="S126" s="161">
        <v>0</v>
      </c>
      <c r="T126" s="162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1413</v>
      </c>
      <c r="AT126" s="163" t="s">
        <v>168</v>
      </c>
      <c r="AU126" s="163" t="s">
        <v>87</v>
      </c>
      <c r="AY126" s="18" t="s">
        <v>167</v>
      </c>
      <c r="BE126" s="164">
        <f t="shared" si="4"/>
        <v>0</v>
      </c>
      <c r="BF126" s="164">
        <f t="shared" si="5"/>
        <v>0</v>
      </c>
      <c r="BG126" s="164">
        <f t="shared" si="6"/>
        <v>0</v>
      </c>
      <c r="BH126" s="164">
        <f t="shared" si="7"/>
        <v>0</v>
      </c>
      <c r="BI126" s="164">
        <f t="shared" si="8"/>
        <v>0</v>
      </c>
      <c r="BJ126" s="18" t="s">
        <v>87</v>
      </c>
      <c r="BK126" s="164">
        <f t="shared" si="9"/>
        <v>0</v>
      </c>
      <c r="BL126" s="18" t="s">
        <v>1413</v>
      </c>
      <c r="BM126" s="163" t="s">
        <v>3340</v>
      </c>
    </row>
    <row r="127" spans="1:65" s="2" customFormat="1" ht="21.75" customHeight="1">
      <c r="A127" s="33"/>
      <c r="B127" s="149"/>
      <c r="C127" s="150" t="s">
        <v>236</v>
      </c>
      <c r="D127" s="150" t="s">
        <v>168</v>
      </c>
      <c r="E127" s="151" t="s">
        <v>3341</v>
      </c>
      <c r="F127" s="152" t="s">
        <v>3342</v>
      </c>
      <c r="G127" s="153" t="s">
        <v>340</v>
      </c>
      <c r="H127" s="154">
        <v>0.6</v>
      </c>
      <c r="I127" s="155"/>
      <c r="J127" s="156">
        <f t="shared" si="0"/>
        <v>0</v>
      </c>
      <c r="K127" s="157"/>
      <c r="L127" s="158"/>
      <c r="M127" s="159" t="s">
        <v>1</v>
      </c>
      <c r="N127" s="160" t="s">
        <v>40</v>
      </c>
      <c r="O127" s="59"/>
      <c r="P127" s="161">
        <f t="shared" si="1"/>
        <v>0</v>
      </c>
      <c r="Q127" s="161">
        <v>2.5650773195876299E-5</v>
      </c>
      <c r="R127" s="161">
        <f t="shared" si="2"/>
        <v>1.539046391752578E-5</v>
      </c>
      <c r="S127" s="161">
        <v>0</v>
      </c>
      <c r="T127" s="162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1413</v>
      </c>
      <c r="AT127" s="163" t="s">
        <v>168</v>
      </c>
      <c r="AU127" s="163" t="s">
        <v>87</v>
      </c>
      <c r="AY127" s="18" t="s">
        <v>167</v>
      </c>
      <c r="BE127" s="164">
        <f t="shared" si="4"/>
        <v>0</v>
      </c>
      <c r="BF127" s="164">
        <f t="shared" si="5"/>
        <v>0</v>
      </c>
      <c r="BG127" s="164">
        <f t="shared" si="6"/>
        <v>0</v>
      </c>
      <c r="BH127" s="164">
        <f t="shared" si="7"/>
        <v>0</v>
      </c>
      <c r="BI127" s="164">
        <f t="shared" si="8"/>
        <v>0</v>
      </c>
      <c r="BJ127" s="18" t="s">
        <v>87</v>
      </c>
      <c r="BK127" s="164">
        <f t="shared" si="9"/>
        <v>0</v>
      </c>
      <c r="BL127" s="18" t="s">
        <v>1413</v>
      </c>
      <c r="BM127" s="163" t="s">
        <v>3343</v>
      </c>
    </row>
    <row r="128" spans="1:65" s="2" customFormat="1" ht="21.75" customHeight="1">
      <c r="A128" s="33"/>
      <c r="B128" s="149"/>
      <c r="C128" s="150" t="s">
        <v>249</v>
      </c>
      <c r="D128" s="150" t="s">
        <v>168</v>
      </c>
      <c r="E128" s="151" t="s">
        <v>3344</v>
      </c>
      <c r="F128" s="152" t="s">
        <v>3345</v>
      </c>
      <c r="G128" s="153" t="s">
        <v>340</v>
      </c>
      <c r="H128" s="154">
        <v>2</v>
      </c>
      <c r="I128" s="155"/>
      <c r="J128" s="156">
        <f t="shared" si="0"/>
        <v>0</v>
      </c>
      <c r="K128" s="157"/>
      <c r="L128" s="158"/>
      <c r="M128" s="159" t="s">
        <v>1</v>
      </c>
      <c r="N128" s="160" t="s">
        <v>40</v>
      </c>
      <c r="O128" s="59"/>
      <c r="P128" s="161">
        <f t="shared" si="1"/>
        <v>0</v>
      </c>
      <c r="Q128" s="161">
        <v>7.8802498384665103E-5</v>
      </c>
      <c r="R128" s="161">
        <f t="shared" si="2"/>
        <v>1.5760499676933021E-4</v>
      </c>
      <c r="S128" s="161">
        <v>0</v>
      </c>
      <c r="T128" s="162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1413</v>
      </c>
      <c r="AT128" s="163" t="s">
        <v>168</v>
      </c>
      <c r="AU128" s="163" t="s">
        <v>87</v>
      </c>
      <c r="AY128" s="18" t="s">
        <v>167</v>
      </c>
      <c r="BE128" s="164">
        <f t="shared" si="4"/>
        <v>0</v>
      </c>
      <c r="BF128" s="164">
        <f t="shared" si="5"/>
        <v>0</v>
      </c>
      <c r="BG128" s="164">
        <f t="shared" si="6"/>
        <v>0</v>
      </c>
      <c r="BH128" s="164">
        <f t="shared" si="7"/>
        <v>0</v>
      </c>
      <c r="BI128" s="164">
        <f t="shared" si="8"/>
        <v>0</v>
      </c>
      <c r="BJ128" s="18" t="s">
        <v>87</v>
      </c>
      <c r="BK128" s="164">
        <f t="shared" si="9"/>
        <v>0</v>
      </c>
      <c r="BL128" s="18" t="s">
        <v>1413</v>
      </c>
      <c r="BM128" s="163" t="s">
        <v>3346</v>
      </c>
    </row>
    <row r="129" spans="1:65" s="2" customFormat="1" ht="21.75" customHeight="1">
      <c r="A129" s="33"/>
      <c r="B129" s="149"/>
      <c r="C129" s="167" t="s">
        <v>226</v>
      </c>
      <c r="D129" s="167" t="s">
        <v>175</v>
      </c>
      <c r="E129" s="168" t="s">
        <v>3347</v>
      </c>
      <c r="F129" s="169" t="s">
        <v>3348</v>
      </c>
      <c r="G129" s="170" t="s">
        <v>340</v>
      </c>
      <c r="H129" s="171">
        <v>3</v>
      </c>
      <c r="I129" s="172"/>
      <c r="J129" s="173">
        <f t="shared" si="0"/>
        <v>0</v>
      </c>
      <c r="K129" s="174"/>
      <c r="L129" s="34"/>
      <c r="M129" s="175" t="s">
        <v>1</v>
      </c>
      <c r="N129" s="176" t="s">
        <v>40</v>
      </c>
      <c r="O129" s="59"/>
      <c r="P129" s="161">
        <f t="shared" si="1"/>
        <v>0</v>
      </c>
      <c r="Q129" s="161">
        <v>0</v>
      </c>
      <c r="R129" s="161">
        <f t="shared" si="2"/>
        <v>0</v>
      </c>
      <c r="S129" s="161">
        <v>0</v>
      </c>
      <c r="T129" s="162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172</v>
      </c>
      <c r="AT129" s="163" t="s">
        <v>175</v>
      </c>
      <c r="AU129" s="163" t="s">
        <v>87</v>
      </c>
      <c r="AY129" s="18" t="s">
        <v>167</v>
      </c>
      <c r="BE129" s="164">
        <f t="shared" si="4"/>
        <v>0</v>
      </c>
      <c r="BF129" s="164">
        <f t="shared" si="5"/>
        <v>0</v>
      </c>
      <c r="BG129" s="164">
        <f t="shared" si="6"/>
        <v>0</v>
      </c>
      <c r="BH129" s="164">
        <f t="shared" si="7"/>
        <v>0</v>
      </c>
      <c r="BI129" s="164">
        <f t="shared" si="8"/>
        <v>0</v>
      </c>
      <c r="BJ129" s="18" t="s">
        <v>87</v>
      </c>
      <c r="BK129" s="164">
        <f t="shared" si="9"/>
        <v>0</v>
      </c>
      <c r="BL129" s="18" t="s">
        <v>172</v>
      </c>
      <c r="BM129" s="163" t="s">
        <v>3349</v>
      </c>
    </row>
    <row r="130" spans="1:65" s="2" customFormat="1" ht="16.5" customHeight="1">
      <c r="A130" s="33"/>
      <c r="B130" s="149"/>
      <c r="C130" s="150" t="s">
        <v>262</v>
      </c>
      <c r="D130" s="150" t="s">
        <v>168</v>
      </c>
      <c r="E130" s="151" t="s">
        <v>3350</v>
      </c>
      <c r="F130" s="152" t="s">
        <v>3351</v>
      </c>
      <c r="G130" s="153" t="s">
        <v>340</v>
      </c>
      <c r="H130" s="154">
        <v>3</v>
      </c>
      <c r="I130" s="155"/>
      <c r="J130" s="156">
        <f t="shared" si="0"/>
        <v>0</v>
      </c>
      <c r="K130" s="157"/>
      <c r="L130" s="158"/>
      <c r="M130" s="159" t="s">
        <v>1</v>
      </c>
      <c r="N130" s="160" t="s">
        <v>40</v>
      </c>
      <c r="O130" s="59"/>
      <c r="P130" s="161">
        <f t="shared" si="1"/>
        <v>0</v>
      </c>
      <c r="Q130" s="161">
        <v>0</v>
      </c>
      <c r="R130" s="161">
        <f t="shared" si="2"/>
        <v>0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1413</v>
      </c>
      <c r="AT130" s="163" t="s">
        <v>168</v>
      </c>
      <c r="AU130" s="163" t="s">
        <v>87</v>
      </c>
      <c r="AY130" s="18" t="s">
        <v>167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87</v>
      </c>
      <c r="BK130" s="164">
        <f t="shared" si="9"/>
        <v>0</v>
      </c>
      <c r="BL130" s="18" t="s">
        <v>1413</v>
      </c>
      <c r="BM130" s="163" t="s">
        <v>3352</v>
      </c>
    </row>
    <row r="131" spans="1:65" s="2" customFormat="1" ht="21.75" customHeight="1">
      <c r="A131" s="33"/>
      <c r="B131" s="149"/>
      <c r="C131" s="167" t="s">
        <v>271</v>
      </c>
      <c r="D131" s="167" t="s">
        <v>175</v>
      </c>
      <c r="E131" s="168" t="s">
        <v>3353</v>
      </c>
      <c r="F131" s="169" t="s">
        <v>3354</v>
      </c>
      <c r="G131" s="170" t="s">
        <v>340</v>
      </c>
      <c r="H131" s="171">
        <v>1</v>
      </c>
      <c r="I131" s="172"/>
      <c r="J131" s="173">
        <f t="shared" si="0"/>
        <v>0</v>
      </c>
      <c r="K131" s="174"/>
      <c r="L131" s="34"/>
      <c r="M131" s="175" t="s">
        <v>1</v>
      </c>
      <c r="N131" s="176" t="s">
        <v>40</v>
      </c>
      <c r="O131" s="59"/>
      <c r="P131" s="161">
        <f t="shared" si="1"/>
        <v>0</v>
      </c>
      <c r="Q131" s="161">
        <v>0</v>
      </c>
      <c r="R131" s="161">
        <f t="shared" si="2"/>
        <v>0</v>
      </c>
      <c r="S131" s="161">
        <v>0</v>
      </c>
      <c r="T131" s="162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172</v>
      </c>
      <c r="AT131" s="163" t="s">
        <v>175</v>
      </c>
      <c r="AU131" s="163" t="s">
        <v>87</v>
      </c>
      <c r="AY131" s="18" t="s">
        <v>167</v>
      </c>
      <c r="BE131" s="164">
        <f t="shared" si="4"/>
        <v>0</v>
      </c>
      <c r="BF131" s="164">
        <f t="shared" si="5"/>
        <v>0</v>
      </c>
      <c r="BG131" s="164">
        <f t="shared" si="6"/>
        <v>0</v>
      </c>
      <c r="BH131" s="164">
        <f t="shared" si="7"/>
        <v>0</v>
      </c>
      <c r="BI131" s="164">
        <f t="shared" si="8"/>
        <v>0</v>
      </c>
      <c r="BJ131" s="18" t="s">
        <v>87</v>
      </c>
      <c r="BK131" s="164">
        <f t="shared" si="9"/>
        <v>0</v>
      </c>
      <c r="BL131" s="18" t="s">
        <v>172</v>
      </c>
      <c r="BM131" s="163" t="s">
        <v>3355</v>
      </c>
    </row>
    <row r="132" spans="1:65" s="2" customFormat="1" ht="45" customHeight="1">
      <c r="A132" s="33"/>
      <c r="B132" s="149"/>
      <c r="C132" s="150" t="s">
        <v>277</v>
      </c>
      <c r="D132" s="150" t="s">
        <v>168</v>
      </c>
      <c r="E132" s="151" t="s">
        <v>3356</v>
      </c>
      <c r="F132" s="152" t="s">
        <v>3357</v>
      </c>
      <c r="G132" s="153" t="s">
        <v>340</v>
      </c>
      <c r="H132" s="154">
        <v>1</v>
      </c>
      <c r="I132" s="155"/>
      <c r="J132" s="156">
        <f t="shared" si="0"/>
        <v>0</v>
      </c>
      <c r="K132" s="157"/>
      <c r="L132" s="158"/>
      <c r="M132" s="159" t="s">
        <v>1</v>
      </c>
      <c r="N132" s="160" t="s">
        <v>40</v>
      </c>
      <c r="O132" s="59"/>
      <c r="P132" s="161">
        <f t="shared" si="1"/>
        <v>0</v>
      </c>
      <c r="Q132" s="161">
        <v>0</v>
      </c>
      <c r="R132" s="161">
        <f t="shared" si="2"/>
        <v>0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1413</v>
      </c>
      <c r="AT132" s="163" t="s">
        <v>168</v>
      </c>
      <c r="AU132" s="163" t="s">
        <v>87</v>
      </c>
      <c r="AY132" s="18" t="s">
        <v>167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87</v>
      </c>
      <c r="BK132" s="164">
        <f t="shared" si="9"/>
        <v>0</v>
      </c>
      <c r="BL132" s="18" t="s">
        <v>1413</v>
      </c>
      <c r="BM132" s="163" t="s">
        <v>3358</v>
      </c>
    </row>
    <row r="133" spans="1:65" s="2" customFormat="1" ht="21.75" customHeight="1">
      <c r="A133" s="33"/>
      <c r="B133" s="149"/>
      <c r="C133" s="167" t="s">
        <v>283</v>
      </c>
      <c r="D133" s="167" t="s">
        <v>175</v>
      </c>
      <c r="E133" s="168" t="s">
        <v>3359</v>
      </c>
      <c r="F133" s="169" t="s">
        <v>3360</v>
      </c>
      <c r="G133" s="170" t="s">
        <v>213</v>
      </c>
      <c r="H133" s="171">
        <v>5</v>
      </c>
      <c r="I133" s="172"/>
      <c r="J133" s="173">
        <f t="shared" si="0"/>
        <v>0</v>
      </c>
      <c r="K133" s="174"/>
      <c r="L133" s="34"/>
      <c r="M133" s="175" t="s">
        <v>1</v>
      </c>
      <c r="N133" s="176" t="s">
        <v>40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172</v>
      </c>
      <c r="AT133" s="163" t="s">
        <v>175</v>
      </c>
      <c r="AU133" s="163" t="s">
        <v>87</v>
      </c>
      <c r="AY133" s="18" t="s">
        <v>167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87</v>
      </c>
      <c r="BK133" s="164">
        <f t="shared" si="9"/>
        <v>0</v>
      </c>
      <c r="BL133" s="18" t="s">
        <v>172</v>
      </c>
      <c r="BM133" s="163" t="s">
        <v>3361</v>
      </c>
    </row>
    <row r="134" spans="1:65" s="2" customFormat="1" ht="16.5" customHeight="1">
      <c r="A134" s="33"/>
      <c r="B134" s="149"/>
      <c r="C134" s="150" t="s">
        <v>287</v>
      </c>
      <c r="D134" s="150" t="s">
        <v>168</v>
      </c>
      <c r="E134" s="151" t="s">
        <v>3362</v>
      </c>
      <c r="F134" s="152" t="s">
        <v>3363</v>
      </c>
      <c r="G134" s="153" t="s">
        <v>213</v>
      </c>
      <c r="H134" s="154">
        <v>5.25</v>
      </c>
      <c r="I134" s="155"/>
      <c r="J134" s="156">
        <f t="shared" si="0"/>
        <v>0</v>
      </c>
      <c r="K134" s="157"/>
      <c r="L134" s="158"/>
      <c r="M134" s="159" t="s">
        <v>1</v>
      </c>
      <c r="N134" s="160" t="s">
        <v>40</v>
      </c>
      <c r="O134" s="59"/>
      <c r="P134" s="161">
        <f t="shared" si="1"/>
        <v>0</v>
      </c>
      <c r="Q134" s="161">
        <v>2.2499999999999998E-3</v>
      </c>
      <c r="R134" s="161">
        <f t="shared" si="2"/>
        <v>1.1812499999999998E-2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1413</v>
      </c>
      <c r="AT134" s="163" t="s">
        <v>168</v>
      </c>
      <c r="AU134" s="163" t="s">
        <v>87</v>
      </c>
      <c r="AY134" s="18" t="s">
        <v>167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87</v>
      </c>
      <c r="BK134" s="164">
        <f t="shared" si="9"/>
        <v>0</v>
      </c>
      <c r="BL134" s="18" t="s">
        <v>1413</v>
      </c>
      <c r="BM134" s="163" t="s">
        <v>3364</v>
      </c>
    </row>
    <row r="135" spans="1:65" s="14" customFormat="1" ht="12">
      <c r="B135" s="185"/>
      <c r="D135" s="178" t="s">
        <v>181</v>
      </c>
      <c r="F135" s="187" t="s">
        <v>3365</v>
      </c>
      <c r="H135" s="188">
        <v>5.25</v>
      </c>
      <c r="I135" s="189"/>
      <c r="L135" s="185"/>
      <c r="M135" s="190"/>
      <c r="N135" s="191"/>
      <c r="O135" s="191"/>
      <c r="P135" s="191"/>
      <c r="Q135" s="191"/>
      <c r="R135" s="191"/>
      <c r="S135" s="191"/>
      <c r="T135" s="192"/>
      <c r="AT135" s="186" t="s">
        <v>181</v>
      </c>
      <c r="AU135" s="186" t="s">
        <v>87</v>
      </c>
      <c r="AV135" s="14" t="s">
        <v>87</v>
      </c>
      <c r="AW135" s="14" t="s">
        <v>3</v>
      </c>
      <c r="AX135" s="14" t="s">
        <v>81</v>
      </c>
      <c r="AY135" s="186" t="s">
        <v>167</v>
      </c>
    </row>
    <row r="136" spans="1:65" s="2" customFormat="1" ht="16.5" customHeight="1">
      <c r="A136" s="33"/>
      <c r="B136" s="149"/>
      <c r="C136" s="167" t="s">
        <v>302</v>
      </c>
      <c r="D136" s="167" t="s">
        <v>175</v>
      </c>
      <c r="E136" s="168" t="s">
        <v>2907</v>
      </c>
      <c r="F136" s="169" t="s">
        <v>2908</v>
      </c>
      <c r="G136" s="170" t="s">
        <v>1827</v>
      </c>
      <c r="H136" s="212"/>
      <c r="I136" s="172"/>
      <c r="J136" s="173">
        <f>ROUND(I136*H136,2)</f>
        <v>0</v>
      </c>
      <c r="K136" s="174"/>
      <c r="L136" s="34"/>
      <c r="M136" s="175" t="s">
        <v>1</v>
      </c>
      <c r="N136" s="176" t="s">
        <v>40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172</v>
      </c>
      <c r="AT136" s="163" t="s">
        <v>175</v>
      </c>
      <c r="AU136" s="163" t="s">
        <v>87</v>
      </c>
      <c r="AY136" s="18" t="s">
        <v>167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172</v>
      </c>
      <c r="BM136" s="163" t="s">
        <v>3366</v>
      </c>
    </row>
    <row r="137" spans="1:65" s="2" customFormat="1" ht="16.5" customHeight="1">
      <c r="A137" s="33"/>
      <c r="B137" s="149"/>
      <c r="C137" s="167" t="s">
        <v>308</v>
      </c>
      <c r="D137" s="167" t="s">
        <v>175</v>
      </c>
      <c r="E137" s="168" t="s">
        <v>2913</v>
      </c>
      <c r="F137" s="169" t="s">
        <v>2914</v>
      </c>
      <c r="G137" s="170" t="s">
        <v>1827</v>
      </c>
      <c r="H137" s="212"/>
      <c r="I137" s="172"/>
      <c r="J137" s="173">
        <f>ROUND(I137*H137,2)</f>
        <v>0</v>
      </c>
      <c r="K137" s="174"/>
      <c r="L137" s="34"/>
      <c r="M137" s="175" t="s">
        <v>1</v>
      </c>
      <c r="N137" s="176" t="s">
        <v>40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1413</v>
      </c>
      <c r="AT137" s="163" t="s">
        <v>175</v>
      </c>
      <c r="AU137" s="163" t="s">
        <v>87</v>
      </c>
      <c r="AY137" s="18" t="s">
        <v>167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87</v>
      </c>
      <c r="BK137" s="164">
        <f>ROUND(I137*H137,2)</f>
        <v>0</v>
      </c>
      <c r="BL137" s="18" t="s">
        <v>1413</v>
      </c>
      <c r="BM137" s="163" t="s">
        <v>3367</v>
      </c>
    </row>
    <row r="138" spans="1:65" s="2" customFormat="1" ht="16.5" customHeight="1">
      <c r="A138" s="33"/>
      <c r="B138" s="149"/>
      <c r="C138" s="167" t="s">
        <v>313</v>
      </c>
      <c r="D138" s="167" t="s">
        <v>175</v>
      </c>
      <c r="E138" s="168" t="s">
        <v>2916</v>
      </c>
      <c r="F138" s="169" t="s">
        <v>2917</v>
      </c>
      <c r="G138" s="170" t="s">
        <v>1827</v>
      </c>
      <c r="H138" s="212"/>
      <c r="I138" s="172"/>
      <c r="J138" s="173">
        <f>ROUND(I138*H138,2)</f>
        <v>0</v>
      </c>
      <c r="K138" s="174"/>
      <c r="L138" s="34"/>
      <c r="M138" s="213" t="s">
        <v>1</v>
      </c>
      <c r="N138" s="214" t="s">
        <v>40</v>
      </c>
      <c r="O138" s="215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172</v>
      </c>
      <c r="AT138" s="163" t="s">
        <v>175</v>
      </c>
      <c r="AU138" s="163" t="s">
        <v>87</v>
      </c>
      <c r="AY138" s="18" t="s">
        <v>167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172</v>
      </c>
      <c r="BM138" s="163" t="s">
        <v>3368</v>
      </c>
    </row>
    <row r="139" spans="1:65" s="2" customFormat="1" ht="7" customHeight="1">
      <c r="A139" s="33"/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34"/>
      <c r="M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</sheetData>
  <autoFilter ref="C117:K138" xr:uid="{00000000-0009-0000-0000-00000A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18"/>
  <sheetViews>
    <sheetView showGridLines="0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118</v>
      </c>
      <c r="AZ2" s="99" t="s">
        <v>3369</v>
      </c>
      <c r="BA2" s="99" t="s">
        <v>3370</v>
      </c>
      <c r="BB2" s="99" t="s">
        <v>230</v>
      </c>
      <c r="BC2" s="99" t="s">
        <v>3371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  <c r="AZ3" s="99" t="s">
        <v>623</v>
      </c>
      <c r="BA3" s="99" t="s">
        <v>624</v>
      </c>
      <c r="BB3" s="99" t="s">
        <v>230</v>
      </c>
      <c r="BC3" s="99" t="s">
        <v>74</v>
      </c>
      <c r="BD3" s="99" t="s">
        <v>87</v>
      </c>
    </row>
    <row r="4" spans="1:5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56" s="2" customFormat="1" ht="12" customHeight="1">
      <c r="A8" s="33"/>
      <c r="B8" s="34"/>
      <c r="C8" s="33"/>
      <c r="D8" s="28" t="s">
        <v>124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30" customHeight="1">
      <c r="A9" s="33"/>
      <c r="B9" s="34"/>
      <c r="C9" s="33"/>
      <c r="D9" s="33"/>
      <c r="E9" s="262" t="s">
        <v>3372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1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21</v>
      </c>
      <c r="E14" s="33"/>
      <c r="F14" s="33"/>
      <c r="G14" s="33"/>
      <c r="H14" s="33"/>
      <c r="I14" s="28" t="s">
        <v>22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23</v>
      </c>
      <c r="F15" s="33"/>
      <c r="G15" s="33"/>
      <c r="H15" s="33"/>
      <c r="I15" s="28" t="s">
        <v>24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7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25</v>
      </c>
      <c r="E17" s="33"/>
      <c r="F17" s="33"/>
      <c r="G17" s="33"/>
      <c r="H17" s="33"/>
      <c r="I17" s="28" t="s">
        <v>22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1" t="str">
        <f>'Rekapitulácia stavby'!E14</f>
        <v>Vyplň údaj</v>
      </c>
      <c r="F18" s="272"/>
      <c r="G18" s="272"/>
      <c r="H18" s="272"/>
      <c r="I18" s="28" t="s">
        <v>24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27</v>
      </c>
      <c r="E20" s="33"/>
      <c r="F20" s="33"/>
      <c r="G20" s="33"/>
      <c r="H20" s="33"/>
      <c r="I20" s="28" t="s">
        <v>22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28</v>
      </c>
      <c r="F21" s="33"/>
      <c r="G21" s="33"/>
      <c r="H21" s="33"/>
      <c r="I21" s="28" t="s">
        <v>24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30</v>
      </c>
      <c r="E23" s="33"/>
      <c r="F23" s="33"/>
      <c r="G23" s="33"/>
      <c r="H23" s="33"/>
      <c r="I23" s="28" t="s">
        <v>22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31</v>
      </c>
      <c r="F24" s="33"/>
      <c r="G24" s="33"/>
      <c r="H24" s="33"/>
      <c r="I24" s="28" t="s">
        <v>24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1"/>
      <c r="B27" s="102"/>
      <c r="C27" s="101"/>
      <c r="D27" s="101"/>
      <c r="E27" s="273" t="s">
        <v>1</v>
      </c>
      <c r="F27" s="273"/>
      <c r="G27" s="273"/>
      <c r="H27" s="273"/>
      <c r="I27" s="101"/>
      <c r="J27" s="101"/>
      <c r="K27" s="101"/>
      <c r="L27" s="103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25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33"/>
      <c r="J30" s="72">
        <f>ROUND(J124,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5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5" customHeight="1">
      <c r="A33" s="33"/>
      <c r="B33" s="34"/>
      <c r="C33" s="33"/>
      <c r="D33" s="105" t="s">
        <v>38</v>
      </c>
      <c r="E33" s="28" t="s">
        <v>39</v>
      </c>
      <c r="F33" s="106">
        <f>ROUND((SUM(BE124:BE217)),  2)</f>
        <v>0</v>
      </c>
      <c r="G33" s="33"/>
      <c r="H33" s="33"/>
      <c r="I33" s="107">
        <v>0.2</v>
      </c>
      <c r="J33" s="106">
        <f>ROUND(((SUM(BE124:BE217))*I33),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28" t="s">
        <v>40</v>
      </c>
      <c r="F34" s="106">
        <f>ROUND((SUM(BF124:BF217)),  2)</f>
        <v>0</v>
      </c>
      <c r="G34" s="33"/>
      <c r="H34" s="33"/>
      <c r="I34" s="107">
        <v>0.2</v>
      </c>
      <c r="J34" s="106">
        <f>ROUND(((SUM(BF124:BF217))*I34),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hidden="1" customHeight="1">
      <c r="A35" s="33"/>
      <c r="B35" s="34"/>
      <c r="C35" s="33"/>
      <c r="D35" s="33"/>
      <c r="E35" s="28" t="s">
        <v>41</v>
      </c>
      <c r="F35" s="106">
        <f>ROUND((SUM(BG124:BG217)),  2)</f>
        <v>0</v>
      </c>
      <c r="G35" s="33"/>
      <c r="H35" s="33"/>
      <c r="I35" s="107">
        <v>0.2</v>
      </c>
      <c r="J35" s="106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hidden="1" customHeight="1">
      <c r="A36" s="33"/>
      <c r="B36" s="34"/>
      <c r="C36" s="33"/>
      <c r="D36" s="33"/>
      <c r="E36" s="28" t="s">
        <v>42</v>
      </c>
      <c r="F36" s="106">
        <f>ROUND((SUM(BH124:BH217)),  2)</f>
        <v>0</v>
      </c>
      <c r="G36" s="33"/>
      <c r="H36" s="33"/>
      <c r="I36" s="107">
        <v>0.2</v>
      </c>
      <c r="J36" s="106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43</v>
      </c>
      <c r="F37" s="106">
        <f>ROUND((SUM(BI124:BI217)),  2)</f>
        <v>0</v>
      </c>
      <c r="G37" s="33"/>
      <c r="H37" s="33"/>
      <c r="I37" s="107">
        <v>0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25" customHeight="1">
      <c r="A39" s="33"/>
      <c r="B39" s="34"/>
      <c r="C39" s="108"/>
      <c r="D39" s="109" t="s">
        <v>44</v>
      </c>
      <c r="E39" s="61"/>
      <c r="F39" s="61"/>
      <c r="G39" s="110" t="s">
        <v>45</v>
      </c>
      <c r="H39" s="111" t="s">
        <v>46</v>
      </c>
      <c r="I39" s="61"/>
      <c r="J39" s="112">
        <f>SUM(J30:J37)</f>
        <v>0</v>
      </c>
      <c r="K39" s="11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5" customHeight="1">
      <c r="B41" s="21"/>
      <c r="L41" s="21"/>
    </row>
    <row r="42" spans="1:31" s="1" customFormat="1" ht="14.5" customHeight="1">
      <c r="B42" s="21"/>
      <c r="L42" s="21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124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62" t="str">
        <f>E9</f>
        <v>SO04 - SO04  ODVEDENIE DAŽDOVEJ KANALIZACIE  zo strechy  D5,D6 + Vsakovacie bloky   7ks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Podzávoz  2739, Čadca</v>
      </c>
      <c r="G89" s="33"/>
      <c r="H89" s="33"/>
      <c r="I89" s="28" t="s">
        <v>20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25" customHeight="1">
      <c r="A91" s="33"/>
      <c r="B91" s="34"/>
      <c r="C91" s="28" t="s">
        <v>21</v>
      </c>
      <c r="D91" s="33"/>
      <c r="E91" s="33"/>
      <c r="F91" s="26" t="str">
        <f>E15</f>
        <v>Mesto Čadca ,MU Námestie Slobody 30, ČADCA 02201</v>
      </c>
      <c r="G91" s="33"/>
      <c r="H91" s="33"/>
      <c r="I91" s="28" t="s">
        <v>27</v>
      </c>
      <c r="J91" s="31" t="str">
        <f>E21</f>
        <v xml:space="preserve">Mbarch Ing.Arch.Matej Babuliak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5" customHeight="1">
      <c r="A92" s="33"/>
      <c r="B92" s="34"/>
      <c r="C92" s="28" t="s">
        <v>25</v>
      </c>
      <c r="D92" s="33"/>
      <c r="E92" s="33"/>
      <c r="F92" s="26" t="str">
        <f>IF(E18="","",E18)</f>
        <v>Vyplň údaj</v>
      </c>
      <c r="G92" s="33"/>
      <c r="H92" s="33"/>
      <c r="I92" s="28" t="s">
        <v>30</v>
      </c>
      <c r="J92" s="31" t="str">
        <f>E24</f>
        <v>K.Šinská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129</v>
      </c>
      <c r="D94" s="108"/>
      <c r="E94" s="108"/>
      <c r="F94" s="108"/>
      <c r="G94" s="108"/>
      <c r="H94" s="108"/>
      <c r="I94" s="108"/>
      <c r="J94" s="117" t="s">
        <v>130</v>
      </c>
      <c r="K94" s="108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3" customHeight="1">
      <c r="A96" s="33"/>
      <c r="B96" s="34"/>
      <c r="C96" s="118" t="s">
        <v>131</v>
      </c>
      <c r="D96" s="33"/>
      <c r="E96" s="33"/>
      <c r="F96" s="33"/>
      <c r="G96" s="33"/>
      <c r="H96" s="33"/>
      <c r="I96" s="33"/>
      <c r="J96" s="72">
        <f>J124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132</v>
      </c>
    </row>
    <row r="97" spans="1:31" s="9" customFormat="1" ht="25" customHeight="1">
      <c r="B97" s="119"/>
      <c r="D97" s="120" t="s">
        <v>133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10" customFormat="1" ht="20" customHeight="1">
      <c r="B98" s="123"/>
      <c r="D98" s="124" t="s">
        <v>134</v>
      </c>
      <c r="E98" s="125"/>
      <c r="F98" s="125"/>
      <c r="G98" s="125"/>
      <c r="H98" s="125"/>
      <c r="I98" s="125"/>
      <c r="J98" s="126">
        <f>J127</f>
        <v>0</v>
      </c>
      <c r="L98" s="123"/>
    </row>
    <row r="99" spans="1:31" s="10" customFormat="1" ht="20" customHeight="1">
      <c r="B99" s="123"/>
      <c r="D99" s="124" t="s">
        <v>627</v>
      </c>
      <c r="E99" s="125"/>
      <c r="F99" s="125"/>
      <c r="G99" s="125"/>
      <c r="H99" s="125"/>
      <c r="I99" s="125"/>
      <c r="J99" s="126">
        <f>J171</f>
        <v>0</v>
      </c>
      <c r="L99" s="123"/>
    </row>
    <row r="100" spans="1:31" s="10" customFormat="1" ht="20" customHeight="1">
      <c r="B100" s="123"/>
      <c r="D100" s="124" t="s">
        <v>629</v>
      </c>
      <c r="E100" s="125"/>
      <c r="F100" s="125"/>
      <c r="G100" s="125"/>
      <c r="H100" s="125"/>
      <c r="I100" s="125"/>
      <c r="J100" s="126">
        <f>J182</f>
        <v>0</v>
      </c>
      <c r="L100" s="123"/>
    </row>
    <row r="101" spans="1:31" s="10" customFormat="1" ht="20" customHeight="1">
      <c r="B101" s="123"/>
      <c r="D101" s="124" t="s">
        <v>632</v>
      </c>
      <c r="E101" s="125"/>
      <c r="F101" s="125"/>
      <c r="G101" s="125"/>
      <c r="H101" s="125"/>
      <c r="I101" s="125"/>
      <c r="J101" s="126">
        <f>J186</f>
        <v>0</v>
      </c>
      <c r="L101" s="123"/>
    </row>
    <row r="102" spans="1:31" s="10" customFormat="1" ht="20" customHeight="1">
      <c r="B102" s="123"/>
      <c r="D102" s="124" t="s">
        <v>140</v>
      </c>
      <c r="E102" s="125"/>
      <c r="F102" s="125"/>
      <c r="G102" s="125"/>
      <c r="H102" s="125"/>
      <c r="I102" s="125"/>
      <c r="J102" s="126">
        <f>J207</f>
        <v>0</v>
      </c>
      <c r="L102" s="123"/>
    </row>
    <row r="103" spans="1:31" s="9" customFormat="1" ht="25" customHeight="1">
      <c r="B103" s="119"/>
      <c r="D103" s="120" t="s">
        <v>3373</v>
      </c>
      <c r="E103" s="121"/>
      <c r="F103" s="121"/>
      <c r="G103" s="121"/>
      <c r="H103" s="121"/>
      <c r="I103" s="121"/>
      <c r="J103" s="122">
        <f>J209</f>
        <v>0</v>
      </c>
      <c r="L103" s="119"/>
    </row>
    <row r="104" spans="1:31" s="10" customFormat="1" ht="20" customHeight="1">
      <c r="B104" s="123"/>
      <c r="D104" s="124" t="s">
        <v>3374</v>
      </c>
      <c r="E104" s="125"/>
      <c r="F104" s="125"/>
      <c r="G104" s="125"/>
      <c r="H104" s="125"/>
      <c r="I104" s="125"/>
      <c r="J104" s="126">
        <f>J210</f>
        <v>0</v>
      </c>
      <c r="L104" s="123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5" customHeight="1">
      <c r="A111" s="33"/>
      <c r="B111" s="34"/>
      <c r="C111" s="22" t="s">
        <v>153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6.25" customHeight="1">
      <c r="A114" s="33"/>
      <c r="B114" s="34"/>
      <c r="C114" s="33"/>
      <c r="D114" s="33"/>
      <c r="E114" s="269" t="str">
        <f>E7</f>
        <v>RP pre zníženie energetickej náročnosti budovy ZŠ a MŠ ČADCA -Podzávoz</v>
      </c>
      <c r="F114" s="270"/>
      <c r="G114" s="270"/>
      <c r="H114" s="270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124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30" customHeight="1">
      <c r="A116" s="33"/>
      <c r="B116" s="34"/>
      <c r="C116" s="33"/>
      <c r="D116" s="33"/>
      <c r="E116" s="262" t="str">
        <f>E9</f>
        <v>SO04 - SO04  ODVEDENIE DAŽDOVEJ KANALIZACIE  zo strechy  D5,D6 + Vsakovacie bloky   7ks</v>
      </c>
      <c r="F116" s="268"/>
      <c r="G116" s="268"/>
      <c r="H116" s="268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18</v>
      </c>
      <c r="D118" s="33"/>
      <c r="E118" s="33"/>
      <c r="F118" s="26" t="str">
        <f>F12</f>
        <v>Podzávoz  2739, Čadca</v>
      </c>
      <c r="G118" s="33"/>
      <c r="H118" s="33"/>
      <c r="I118" s="28" t="s">
        <v>20</v>
      </c>
      <c r="J118" s="56" t="str">
        <f>IF(J12="","",J12)</f>
        <v/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.25" customHeight="1">
      <c r="A120" s="33"/>
      <c r="B120" s="34"/>
      <c r="C120" s="28" t="s">
        <v>21</v>
      </c>
      <c r="D120" s="33"/>
      <c r="E120" s="33"/>
      <c r="F120" s="26" t="str">
        <f>E15</f>
        <v>Mesto Čadca ,MU Námestie Slobody 30, ČADCA 02201</v>
      </c>
      <c r="G120" s="33"/>
      <c r="H120" s="33"/>
      <c r="I120" s="28" t="s">
        <v>27</v>
      </c>
      <c r="J120" s="31" t="str">
        <f>E21</f>
        <v xml:space="preserve">Mbarch Ing.Arch.Matej Babuliak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25</v>
      </c>
      <c r="D121" s="33"/>
      <c r="E121" s="33"/>
      <c r="F121" s="26" t="str">
        <f>IF(E18="","",E18)</f>
        <v>Vyplň údaj</v>
      </c>
      <c r="G121" s="33"/>
      <c r="H121" s="33"/>
      <c r="I121" s="28" t="s">
        <v>30</v>
      </c>
      <c r="J121" s="31" t="str">
        <f>E24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7"/>
      <c r="B123" s="128"/>
      <c r="C123" s="129" t="s">
        <v>154</v>
      </c>
      <c r="D123" s="130" t="s">
        <v>59</v>
      </c>
      <c r="E123" s="130" t="s">
        <v>55</v>
      </c>
      <c r="F123" s="130" t="s">
        <v>56</v>
      </c>
      <c r="G123" s="130" t="s">
        <v>155</v>
      </c>
      <c r="H123" s="130" t="s">
        <v>156</v>
      </c>
      <c r="I123" s="130" t="s">
        <v>157</v>
      </c>
      <c r="J123" s="131" t="s">
        <v>130</v>
      </c>
      <c r="K123" s="132" t="s">
        <v>158</v>
      </c>
      <c r="L123" s="133"/>
      <c r="M123" s="63" t="s">
        <v>1</v>
      </c>
      <c r="N123" s="64" t="s">
        <v>38</v>
      </c>
      <c r="O123" s="64" t="s">
        <v>159</v>
      </c>
      <c r="P123" s="64" t="s">
        <v>160</v>
      </c>
      <c r="Q123" s="64" t="s">
        <v>161</v>
      </c>
      <c r="R123" s="64" t="s">
        <v>162</v>
      </c>
      <c r="S123" s="64" t="s">
        <v>163</v>
      </c>
      <c r="T123" s="65" t="s">
        <v>164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3" customHeight="1">
      <c r="A124" s="33"/>
      <c r="B124" s="34"/>
      <c r="C124" s="70" t="s">
        <v>131</v>
      </c>
      <c r="D124" s="33"/>
      <c r="E124" s="33"/>
      <c r="F124" s="33"/>
      <c r="G124" s="33"/>
      <c r="H124" s="33"/>
      <c r="I124" s="33"/>
      <c r="J124" s="134">
        <f>BK124</f>
        <v>0</v>
      </c>
      <c r="K124" s="33"/>
      <c r="L124" s="34"/>
      <c r="M124" s="66"/>
      <c r="N124" s="57"/>
      <c r="O124" s="67"/>
      <c r="P124" s="135">
        <f>P125+P209</f>
        <v>0</v>
      </c>
      <c r="Q124" s="67"/>
      <c r="R124" s="135">
        <f>R125+R209</f>
        <v>6.888910000000001</v>
      </c>
      <c r="S124" s="67"/>
      <c r="T124" s="136">
        <f>T125+T209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73</v>
      </c>
      <c r="AU124" s="18" t="s">
        <v>132</v>
      </c>
      <c r="BK124" s="137">
        <f>BK125+BK209</f>
        <v>0</v>
      </c>
    </row>
    <row r="125" spans="1:65" s="12" customFormat="1" ht="26" customHeight="1">
      <c r="B125" s="138"/>
      <c r="D125" s="139" t="s">
        <v>73</v>
      </c>
      <c r="E125" s="140" t="s">
        <v>165</v>
      </c>
      <c r="F125" s="140" t="s">
        <v>166</v>
      </c>
      <c r="I125" s="141"/>
      <c r="J125" s="142">
        <f>BK125</f>
        <v>0</v>
      </c>
      <c r="L125" s="138"/>
      <c r="M125" s="143"/>
      <c r="N125" s="144"/>
      <c r="O125" s="144"/>
      <c r="P125" s="145">
        <f>P126+P127+P171+P182+P186+P207</f>
        <v>0</v>
      </c>
      <c r="Q125" s="144"/>
      <c r="R125" s="145">
        <f>R126+R127+R171+R182+R186+R207</f>
        <v>6.818150000000001</v>
      </c>
      <c r="S125" s="144"/>
      <c r="T125" s="146">
        <f>T126+T127+T171+T182+T186+T207</f>
        <v>0</v>
      </c>
      <c r="AR125" s="139" t="s">
        <v>81</v>
      </c>
      <c r="AT125" s="147" t="s">
        <v>73</v>
      </c>
      <c r="AU125" s="147" t="s">
        <v>74</v>
      </c>
      <c r="AY125" s="139" t="s">
        <v>167</v>
      </c>
      <c r="BK125" s="148">
        <f>BK126+BK127+BK171+BK182+BK186+BK207</f>
        <v>0</v>
      </c>
    </row>
    <row r="126" spans="1:65" s="2" customFormat="1" ht="66.75" customHeight="1">
      <c r="A126" s="33"/>
      <c r="B126" s="149"/>
      <c r="C126" s="150" t="s">
        <v>81</v>
      </c>
      <c r="D126" s="150" t="s">
        <v>168</v>
      </c>
      <c r="E126" s="151" t="s">
        <v>169</v>
      </c>
      <c r="F126" s="152" t="s">
        <v>170</v>
      </c>
      <c r="G126" s="153" t="s">
        <v>1</v>
      </c>
      <c r="H126" s="154">
        <v>0</v>
      </c>
      <c r="I126" s="155"/>
      <c r="J126" s="156">
        <f>ROUND(I126*H126,2)</f>
        <v>0</v>
      </c>
      <c r="K126" s="157"/>
      <c r="L126" s="158"/>
      <c r="M126" s="159" t="s">
        <v>1</v>
      </c>
      <c r="N126" s="160" t="s">
        <v>40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171</v>
      </c>
      <c r="AT126" s="163" t="s">
        <v>168</v>
      </c>
      <c r="AU126" s="163" t="s">
        <v>81</v>
      </c>
      <c r="AY126" s="18" t="s">
        <v>167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87</v>
      </c>
      <c r="BK126" s="164">
        <f>ROUND(I126*H126,2)</f>
        <v>0</v>
      </c>
      <c r="BL126" s="18" t="s">
        <v>172</v>
      </c>
      <c r="BM126" s="163" t="s">
        <v>3375</v>
      </c>
    </row>
    <row r="127" spans="1:65" s="12" customFormat="1" ht="23" customHeight="1">
      <c r="B127" s="138"/>
      <c r="D127" s="139" t="s">
        <v>73</v>
      </c>
      <c r="E127" s="165" t="s">
        <v>81</v>
      </c>
      <c r="F127" s="165" t="s">
        <v>174</v>
      </c>
      <c r="I127" s="141"/>
      <c r="J127" s="166">
        <f>BK127</f>
        <v>0</v>
      </c>
      <c r="L127" s="138"/>
      <c r="M127" s="143"/>
      <c r="N127" s="144"/>
      <c r="O127" s="144"/>
      <c r="P127" s="145">
        <f>SUM(P128:P170)</f>
        <v>0</v>
      </c>
      <c r="Q127" s="144"/>
      <c r="R127" s="145">
        <f>SUM(R128:R170)</f>
        <v>6.1800000000000006E-4</v>
      </c>
      <c r="S127" s="144"/>
      <c r="T127" s="146">
        <f>SUM(T128:T170)</f>
        <v>0</v>
      </c>
      <c r="AR127" s="139" t="s">
        <v>81</v>
      </c>
      <c r="AT127" s="147" t="s">
        <v>73</v>
      </c>
      <c r="AU127" s="147" t="s">
        <v>81</v>
      </c>
      <c r="AY127" s="139" t="s">
        <v>167</v>
      </c>
      <c r="BK127" s="148">
        <f>SUM(BK128:BK170)</f>
        <v>0</v>
      </c>
    </row>
    <row r="128" spans="1:65" s="2" customFormat="1" ht="21.75" customHeight="1">
      <c r="A128" s="33"/>
      <c r="B128" s="149"/>
      <c r="C128" s="167" t="s">
        <v>87</v>
      </c>
      <c r="D128" s="167" t="s">
        <v>175</v>
      </c>
      <c r="E128" s="168" t="s">
        <v>3376</v>
      </c>
      <c r="F128" s="169" t="s">
        <v>3377</v>
      </c>
      <c r="G128" s="170" t="s">
        <v>230</v>
      </c>
      <c r="H128" s="171">
        <v>24</v>
      </c>
      <c r="I128" s="172"/>
      <c r="J128" s="173">
        <f>ROUND(I128*H128,2)</f>
        <v>0</v>
      </c>
      <c r="K128" s="174"/>
      <c r="L128" s="34"/>
      <c r="M128" s="175" t="s">
        <v>1</v>
      </c>
      <c r="N128" s="176" t="s">
        <v>40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179</v>
      </c>
      <c r="AT128" s="163" t="s">
        <v>175</v>
      </c>
      <c r="AU128" s="163" t="s">
        <v>87</v>
      </c>
      <c r="AY128" s="18" t="s">
        <v>167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179</v>
      </c>
      <c r="BM128" s="163" t="s">
        <v>3378</v>
      </c>
    </row>
    <row r="129" spans="1:65" s="14" customFormat="1" ht="12">
      <c r="B129" s="185"/>
      <c r="D129" s="178" t="s">
        <v>181</v>
      </c>
      <c r="E129" s="186" t="s">
        <v>1</v>
      </c>
      <c r="F129" s="187" t="s">
        <v>3379</v>
      </c>
      <c r="H129" s="188">
        <v>24</v>
      </c>
      <c r="I129" s="189"/>
      <c r="L129" s="185"/>
      <c r="M129" s="190"/>
      <c r="N129" s="191"/>
      <c r="O129" s="191"/>
      <c r="P129" s="191"/>
      <c r="Q129" s="191"/>
      <c r="R129" s="191"/>
      <c r="S129" s="191"/>
      <c r="T129" s="192"/>
      <c r="AT129" s="186" t="s">
        <v>181</v>
      </c>
      <c r="AU129" s="186" t="s">
        <v>87</v>
      </c>
      <c r="AV129" s="14" t="s">
        <v>87</v>
      </c>
      <c r="AW129" s="14" t="s">
        <v>29</v>
      </c>
      <c r="AX129" s="14" t="s">
        <v>74</v>
      </c>
      <c r="AY129" s="186" t="s">
        <v>167</v>
      </c>
    </row>
    <row r="130" spans="1:65" s="15" customFormat="1" ht="12">
      <c r="B130" s="193"/>
      <c r="D130" s="178" t="s">
        <v>181</v>
      </c>
      <c r="E130" s="194" t="s">
        <v>1</v>
      </c>
      <c r="F130" s="195" t="s">
        <v>3380</v>
      </c>
      <c r="H130" s="196">
        <v>24</v>
      </c>
      <c r="I130" s="197"/>
      <c r="L130" s="193"/>
      <c r="M130" s="198"/>
      <c r="N130" s="199"/>
      <c r="O130" s="199"/>
      <c r="P130" s="199"/>
      <c r="Q130" s="199"/>
      <c r="R130" s="199"/>
      <c r="S130" s="199"/>
      <c r="T130" s="200"/>
      <c r="AT130" s="194" t="s">
        <v>181</v>
      </c>
      <c r="AU130" s="194" t="s">
        <v>87</v>
      </c>
      <c r="AV130" s="15" t="s">
        <v>179</v>
      </c>
      <c r="AW130" s="15" t="s">
        <v>29</v>
      </c>
      <c r="AX130" s="15" t="s">
        <v>81</v>
      </c>
      <c r="AY130" s="194" t="s">
        <v>167</v>
      </c>
    </row>
    <row r="131" spans="1:65" s="2" customFormat="1" ht="21.75" customHeight="1">
      <c r="A131" s="33"/>
      <c r="B131" s="149"/>
      <c r="C131" s="167" t="s">
        <v>187</v>
      </c>
      <c r="D131" s="167" t="s">
        <v>175</v>
      </c>
      <c r="E131" s="168" t="s">
        <v>3381</v>
      </c>
      <c r="F131" s="169" t="s">
        <v>3382</v>
      </c>
      <c r="G131" s="170" t="s">
        <v>230</v>
      </c>
      <c r="H131" s="171">
        <v>3.629</v>
      </c>
      <c r="I131" s="172"/>
      <c r="J131" s="173">
        <f>ROUND(I131*H131,2)</f>
        <v>0</v>
      </c>
      <c r="K131" s="174"/>
      <c r="L131" s="34"/>
      <c r="M131" s="175" t="s">
        <v>1</v>
      </c>
      <c r="N131" s="176" t="s">
        <v>40</v>
      </c>
      <c r="O131" s="59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179</v>
      </c>
      <c r="AT131" s="163" t="s">
        <v>175</v>
      </c>
      <c r="AU131" s="163" t="s">
        <v>87</v>
      </c>
      <c r="AY131" s="18" t="s">
        <v>167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179</v>
      </c>
      <c r="BM131" s="163" t="s">
        <v>3383</v>
      </c>
    </row>
    <row r="132" spans="1:65" s="13" customFormat="1" ht="12">
      <c r="B132" s="177"/>
      <c r="D132" s="178" t="s">
        <v>181</v>
      </c>
      <c r="E132" s="179" t="s">
        <v>1</v>
      </c>
      <c r="F132" s="180" t="s">
        <v>665</v>
      </c>
      <c r="H132" s="179" t="s">
        <v>1</v>
      </c>
      <c r="I132" s="181"/>
      <c r="L132" s="177"/>
      <c r="M132" s="182"/>
      <c r="N132" s="183"/>
      <c r="O132" s="183"/>
      <c r="P132" s="183"/>
      <c r="Q132" s="183"/>
      <c r="R132" s="183"/>
      <c r="S132" s="183"/>
      <c r="T132" s="184"/>
      <c r="AT132" s="179" t="s">
        <v>181</v>
      </c>
      <c r="AU132" s="179" t="s">
        <v>87</v>
      </c>
      <c r="AV132" s="13" t="s">
        <v>81</v>
      </c>
      <c r="AW132" s="13" t="s">
        <v>29</v>
      </c>
      <c r="AX132" s="13" t="s">
        <v>74</v>
      </c>
      <c r="AY132" s="179" t="s">
        <v>167</v>
      </c>
    </row>
    <row r="133" spans="1:65" s="14" customFormat="1" ht="12">
      <c r="B133" s="185"/>
      <c r="D133" s="178" t="s">
        <v>181</v>
      </c>
      <c r="E133" s="186" t="s">
        <v>1</v>
      </c>
      <c r="F133" s="187" t="s">
        <v>3384</v>
      </c>
      <c r="H133" s="188">
        <v>3.629</v>
      </c>
      <c r="I133" s="189"/>
      <c r="L133" s="185"/>
      <c r="M133" s="190"/>
      <c r="N133" s="191"/>
      <c r="O133" s="191"/>
      <c r="P133" s="191"/>
      <c r="Q133" s="191"/>
      <c r="R133" s="191"/>
      <c r="S133" s="191"/>
      <c r="T133" s="192"/>
      <c r="AT133" s="186" t="s">
        <v>181</v>
      </c>
      <c r="AU133" s="186" t="s">
        <v>87</v>
      </c>
      <c r="AV133" s="14" t="s">
        <v>87</v>
      </c>
      <c r="AW133" s="14" t="s">
        <v>29</v>
      </c>
      <c r="AX133" s="14" t="s">
        <v>74</v>
      </c>
      <c r="AY133" s="186" t="s">
        <v>167</v>
      </c>
    </row>
    <row r="134" spans="1:65" s="15" customFormat="1" ht="12">
      <c r="B134" s="193"/>
      <c r="D134" s="178" t="s">
        <v>181</v>
      </c>
      <c r="E134" s="194" t="s">
        <v>3369</v>
      </c>
      <c r="F134" s="195" t="s">
        <v>186</v>
      </c>
      <c r="H134" s="196">
        <v>3.629</v>
      </c>
      <c r="I134" s="197"/>
      <c r="L134" s="193"/>
      <c r="M134" s="198"/>
      <c r="N134" s="199"/>
      <c r="O134" s="199"/>
      <c r="P134" s="199"/>
      <c r="Q134" s="199"/>
      <c r="R134" s="199"/>
      <c r="S134" s="199"/>
      <c r="T134" s="200"/>
      <c r="AT134" s="194" t="s">
        <v>181</v>
      </c>
      <c r="AU134" s="194" t="s">
        <v>87</v>
      </c>
      <c r="AV134" s="15" t="s">
        <v>179</v>
      </c>
      <c r="AW134" s="15" t="s">
        <v>29</v>
      </c>
      <c r="AX134" s="15" t="s">
        <v>81</v>
      </c>
      <c r="AY134" s="194" t="s">
        <v>167</v>
      </c>
    </row>
    <row r="135" spans="1:65" s="2" customFormat="1" ht="16.5" customHeight="1">
      <c r="A135" s="33"/>
      <c r="B135" s="149"/>
      <c r="C135" s="167" t="s">
        <v>179</v>
      </c>
      <c r="D135" s="167" t="s">
        <v>175</v>
      </c>
      <c r="E135" s="168" t="s">
        <v>3385</v>
      </c>
      <c r="F135" s="169" t="s">
        <v>3386</v>
      </c>
      <c r="G135" s="170" t="s">
        <v>230</v>
      </c>
      <c r="H135" s="171">
        <v>3.629</v>
      </c>
      <c r="I135" s="172"/>
      <c r="J135" s="173">
        <f>ROUND(I135*H135,2)</f>
        <v>0</v>
      </c>
      <c r="K135" s="174"/>
      <c r="L135" s="34"/>
      <c r="M135" s="175" t="s">
        <v>1</v>
      </c>
      <c r="N135" s="176" t="s">
        <v>40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179</v>
      </c>
      <c r="AT135" s="163" t="s">
        <v>175</v>
      </c>
      <c r="AU135" s="163" t="s">
        <v>87</v>
      </c>
      <c r="AY135" s="18" t="s">
        <v>167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179</v>
      </c>
      <c r="BM135" s="163" t="s">
        <v>3387</v>
      </c>
    </row>
    <row r="136" spans="1:65" s="14" customFormat="1" ht="12">
      <c r="B136" s="185"/>
      <c r="D136" s="178" t="s">
        <v>181</v>
      </c>
      <c r="E136" s="186" t="s">
        <v>1</v>
      </c>
      <c r="F136" s="187" t="s">
        <v>3369</v>
      </c>
      <c r="H136" s="188">
        <v>3.629</v>
      </c>
      <c r="I136" s="189"/>
      <c r="L136" s="185"/>
      <c r="M136" s="190"/>
      <c r="N136" s="191"/>
      <c r="O136" s="191"/>
      <c r="P136" s="191"/>
      <c r="Q136" s="191"/>
      <c r="R136" s="191"/>
      <c r="S136" s="191"/>
      <c r="T136" s="192"/>
      <c r="AT136" s="186" t="s">
        <v>181</v>
      </c>
      <c r="AU136" s="186" t="s">
        <v>87</v>
      </c>
      <c r="AV136" s="14" t="s">
        <v>87</v>
      </c>
      <c r="AW136" s="14" t="s">
        <v>29</v>
      </c>
      <c r="AX136" s="14" t="s">
        <v>74</v>
      </c>
      <c r="AY136" s="186" t="s">
        <v>167</v>
      </c>
    </row>
    <row r="137" spans="1:65" s="15" customFormat="1" ht="12">
      <c r="B137" s="193"/>
      <c r="D137" s="178" t="s">
        <v>181</v>
      </c>
      <c r="E137" s="194" t="s">
        <v>1</v>
      </c>
      <c r="F137" s="195" t="s">
        <v>186</v>
      </c>
      <c r="H137" s="196">
        <v>3.629</v>
      </c>
      <c r="I137" s="197"/>
      <c r="L137" s="193"/>
      <c r="M137" s="198"/>
      <c r="N137" s="199"/>
      <c r="O137" s="199"/>
      <c r="P137" s="199"/>
      <c r="Q137" s="199"/>
      <c r="R137" s="199"/>
      <c r="S137" s="199"/>
      <c r="T137" s="200"/>
      <c r="AT137" s="194" t="s">
        <v>181</v>
      </c>
      <c r="AU137" s="194" t="s">
        <v>87</v>
      </c>
      <c r="AV137" s="15" t="s">
        <v>179</v>
      </c>
      <c r="AW137" s="15" t="s">
        <v>29</v>
      </c>
      <c r="AX137" s="15" t="s">
        <v>81</v>
      </c>
      <c r="AY137" s="194" t="s">
        <v>167</v>
      </c>
    </row>
    <row r="138" spans="1:65" s="2" customFormat="1" ht="21.75" customHeight="1">
      <c r="A138" s="33"/>
      <c r="B138" s="149"/>
      <c r="C138" s="167" t="s">
        <v>210</v>
      </c>
      <c r="D138" s="167" t="s">
        <v>175</v>
      </c>
      <c r="E138" s="168" t="s">
        <v>679</v>
      </c>
      <c r="F138" s="169" t="s">
        <v>680</v>
      </c>
      <c r="G138" s="170" t="s">
        <v>230</v>
      </c>
      <c r="H138" s="171">
        <v>3.629</v>
      </c>
      <c r="I138" s="172"/>
      <c r="J138" s="173">
        <f>ROUND(I138*H138,2)</f>
        <v>0</v>
      </c>
      <c r="K138" s="174"/>
      <c r="L138" s="34"/>
      <c r="M138" s="175" t="s">
        <v>1</v>
      </c>
      <c r="N138" s="176" t="s">
        <v>40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179</v>
      </c>
      <c r="AT138" s="163" t="s">
        <v>175</v>
      </c>
      <c r="AU138" s="163" t="s">
        <v>87</v>
      </c>
      <c r="AY138" s="18" t="s">
        <v>167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179</v>
      </c>
      <c r="BM138" s="163" t="s">
        <v>3388</v>
      </c>
    </row>
    <row r="139" spans="1:65" s="14" customFormat="1" ht="12">
      <c r="B139" s="185"/>
      <c r="D139" s="178" t="s">
        <v>181</v>
      </c>
      <c r="E139" s="186" t="s">
        <v>1</v>
      </c>
      <c r="F139" s="187" t="s">
        <v>3369</v>
      </c>
      <c r="H139" s="188">
        <v>3.629</v>
      </c>
      <c r="I139" s="189"/>
      <c r="L139" s="185"/>
      <c r="M139" s="190"/>
      <c r="N139" s="191"/>
      <c r="O139" s="191"/>
      <c r="P139" s="191"/>
      <c r="Q139" s="191"/>
      <c r="R139" s="191"/>
      <c r="S139" s="191"/>
      <c r="T139" s="192"/>
      <c r="AT139" s="186" t="s">
        <v>181</v>
      </c>
      <c r="AU139" s="186" t="s">
        <v>87</v>
      </c>
      <c r="AV139" s="14" t="s">
        <v>87</v>
      </c>
      <c r="AW139" s="14" t="s">
        <v>29</v>
      </c>
      <c r="AX139" s="14" t="s">
        <v>74</v>
      </c>
      <c r="AY139" s="186" t="s">
        <v>167</v>
      </c>
    </row>
    <row r="140" spans="1:65" s="15" customFormat="1" ht="12">
      <c r="B140" s="193"/>
      <c r="D140" s="178" t="s">
        <v>181</v>
      </c>
      <c r="E140" s="194" t="s">
        <v>1</v>
      </c>
      <c r="F140" s="195" t="s">
        <v>186</v>
      </c>
      <c r="H140" s="196">
        <v>3.629</v>
      </c>
      <c r="I140" s="197"/>
      <c r="L140" s="193"/>
      <c r="M140" s="198"/>
      <c r="N140" s="199"/>
      <c r="O140" s="199"/>
      <c r="P140" s="199"/>
      <c r="Q140" s="199"/>
      <c r="R140" s="199"/>
      <c r="S140" s="199"/>
      <c r="T140" s="200"/>
      <c r="AT140" s="194" t="s">
        <v>181</v>
      </c>
      <c r="AU140" s="194" t="s">
        <v>87</v>
      </c>
      <c r="AV140" s="15" t="s">
        <v>179</v>
      </c>
      <c r="AW140" s="15" t="s">
        <v>29</v>
      </c>
      <c r="AX140" s="15" t="s">
        <v>81</v>
      </c>
      <c r="AY140" s="194" t="s">
        <v>167</v>
      </c>
    </row>
    <row r="141" spans="1:65" s="2" customFormat="1" ht="21.75" customHeight="1">
      <c r="A141" s="33"/>
      <c r="B141" s="149"/>
      <c r="C141" s="167" t="s">
        <v>192</v>
      </c>
      <c r="D141" s="167" t="s">
        <v>175</v>
      </c>
      <c r="E141" s="168" t="s">
        <v>682</v>
      </c>
      <c r="F141" s="169" t="s">
        <v>683</v>
      </c>
      <c r="G141" s="170" t="s">
        <v>230</v>
      </c>
      <c r="H141" s="171">
        <v>3.629</v>
      </c>
      <c r="I141" s="172"/>
      <c r="J141" s="173">
        <f>ROUND(I141*H141,2)</f>
        <v>0</v>
      </c>
      <c r="K141" s="174"/>
      <c r="L141" s="34"/>
      <c r="M141" s="175" t="s">
        <v>1</v>
      </c>
      <c r="N141" s="176" t="s">
        <v>40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179</v>
      </c>
      <c r="AT141" s="163" t="s">
        <v>175</v>
      </c>
      <c r="AU141" s="163" t="s">
        <v>87</v>
      </c>
      <c r="AY141" s="18" t="s">
        <v>167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179</v>
      </c>
      <c r="BM141" s="163" t="s">
        <v>3389</v>
      </c>
    </row>
    <row r="142" spans="1:65" s="14" customFormat="1" ht="12">
      <c r="B142" s="185"/>
      <c r="D142" s="178" t="s">
        <v>181</v>
      </c>
      <c r="E142" s="186" t="s">
        <v>1</v>
      </c>
      <c r="F142" s="187" t="s">
        <v>3369</v>
      </c>
      <c r="H142" s="188">
        <v>3.629</v>
      </c>
      <c r="I142" s="189"/>
      <c r="L142" s="185"/>
      <c r="M142" s="190"/>
      <c r="N142" s="191"/>
      <c r="O142" s="191"/>
      <c r="P142" s="191"/>
      <c r="Q142" s="191"/>
      <c r="R142" s="191"/>
      <c r="S142" s="191"/>
      <c r="T142" s="192"/>
      <c r="AT142" s="186" t="s">
        <v>181</v>
      </c>
      <c r="AU142" s="186" t="s">
        <v>87</v>
      </c>
      <c r="AV142" s="14" t="s">
        <v>87</v>
      </c>
      <c r="AW142" s="14" t="s">
        <v>29</v>
      </c>
      <c r="AX142" s="14" t="s">
        <v>74</v>
      </c>
      <c r="AY142" s="186" t="s">
        <v>167</v>
      </c>
    </row>
    <row r="143" spans="1:65" s="15" customFormat="1" ht="12">
      <c r="B143" s="193"/>
      <c r="D143" s="178" t="s">
        <v>181</v>
      </c>
      <c r="E143" s="194" t="s">
        <v>1</v>
      </c>
      <c r="F143" s="195" t="s">
        <v>186</v>
      </c>
      <c r="H143" s="196">
        <v>3.629</v>
      </c>
      <c r="I143" s="197"/>
      <c r="L143" s="193"/>
      <c r="M143" s="198"/>
      <c r="N143" s="199"/>
      <c r="O143" s="199"/>
      <c r="P143" s="199"/>
      <c r="Q143" s="199"/>
      <c r="R143" s="199"/>
      <c r="S143" s="199"/>
      <c r="T143" s="200"/>
      <c r="AT143" s="194" t="s">
        <v>181</v>
      </c>
      <c r="AU143" s="194" t="s">
        <v>87</v>
      </c>
      <c r="AV143" s="15" t="s">
        <v>179</v>
      </c>
      <c r="AW143" s="15" t="s">
        <v>29</v>
      </c>
      <c r="AX143" s="15" t="s">
        <v>81</v>
      </c>
      <c r="AY143" s="194" t="s">
        <v>167</v>
      </c>
    </row>
    <row r="144" spans="1:65" s="2" customFormat="1" ht="33" customHeight="1">
      <c r="A144" s="33"/>
      <c r="B144" s="149"/>
      <c r="C144" s="167" t="s">
        <v>236</v>
      </c>
      <c r="D144" s="167" t="s">
        <v>175</v>
      </c>
      <c r="E144" s="168" t="s">
        <v>687</v>
      </c>
      <c r="F144" s="169" t="s">
        <v>688</v>
      </c>
      <c r="G144" s="170" t="s">
        <v>230</v>
      </c>
      <c r="H144" s="171">
        <v>3.629</v>
      </c>
      <c r="I144" s="172"/>
      <c r="J144" s="173">
        <f>ROUND(I144*H144,2)</f>
        <v>0</v>
      </c>
      <c r="K144" s="174"/>
      <c r="L144" s="34"/>
      <c r="M144" s="175" t="s">
        <v>1</v>
      </c>
      <c r="N144" s="176" t="s">
        <v>40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179</v>
      </c>
      <c r="AT144" s="163" t="s">
        <v>175</v>
      </c>
      <c r="AU144" s="163" t="s">
        <v>87</v>
      </c>
      <c r="AY144" s="18" t="s">
        <v>167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0</v>
      </c>
      <c r="BL144" s="18" t="s">
        <v>179</v>
      </c>
      <c r="BM144" s="163" t="s">
        <v>3390</v>
      </c>
    </row>
    <row r="145" spans="1:65" s="14" customFormat="1" ht="12">
      <c r="B145" s="185"/>
      <c r="D145" s="178" t="s">
        <v>181</v>
      </c>
      <c r="E145" s="186" t="s">
        <v>1</v>
      </c>
      <c r="F145" s="187" t="s">
        <v>3369</v>
      </c>
      <c r="H145" s="188">
        <v>3.629</v>
      </c>
      <c r="I145" s="189"/>
      <c r="L145" s="185"/>
      <c r="M145" s="190"/>
      <c r="N145" s="191"/>
      <c r="O145" s="191"/>
      <c r="P145" s="191"/>
      <c r="Q145" s="191"/>
      <c r="R145" s="191"/>
      <c r="S145" s="191"/>
      <c r="T145" s="192"/>
      <c r="AT145" s="186" t="s">
        <v>181</v>
      </c>
      <c r="AU145" s="186" t="s">
        <v>87</v>
      </c>
      <c r="AV145" s="14" t="s">
        <v>87</v>
      </c>
      <c r="AW145" s="14" t="s">
        <v>29</v>
      </c>
      <c r="AX145" s="14" t="s">
        <v>74</v>
      </c>
      <c r="AY145" s="186" t="s">
        <v>167</v>
      </c>
    </row>
    <row r="146" spans="1:65" s="15" customFormat="1" ht="12">
      <c r="B146" s="193"/>
      <c r="D146" s="178" t="s">
        <v>181</v>
      </c>
      <c r="E146" s="194" t="s">
        <v>1</v>
      </c>
      <c r="F146" s="195" t="s">
        <v>186</v>
      </c>
      <c r="H146" s="196">
        <v>3.629</v>
      </c>
      <c r="I146" s="197"/>
      <c r="L146" s="193"/>
      <c r="M146" s="198"/>
      <c r="N146" s="199"/>
      <c r="O146" s="199"/>
      <c r="P146" s="199"/>
      <c r="Q146" s="199"/>
      <c r="R146" s="199"/>
      <c r="S146" s="199"/>
      <c r="T146" s="200"/>
      <c r="AT146" s="194" t="s">
        <v>181</v>
      </c>
      <c r="AU146" s="194" t="s">
        <v>87</v>
      </c>
      <c r="AV146" s="15" t="s">
        <v>179</v>
      </c>
      <c r="AW146" s="15" t="s">
        <v>29</v>
      </c>
      <c r="AX146" s="15" t="s">
        <v>81</v>
      </c>
      <c r="AY146" s="194" t="s">
        <v>167</v>
      </c>
    </row>
    <row r="147" spans="1:65" s="2" customFormat="1" ht="44.25" customHeight="1">
      <c r="A147" s="33"/>
      <c r="B147" s="149"/>
      <c r="C147" s="167" t="s">
        <v>249</v>
      </c>
      <c r="D147" s="167" t="s">
        <v>175</v>
      </c>
      <c r="E147" s="168" t="s">
        <v>690</v>
      </c>
      <c r="F147" s="169" t="s">
        <v>691</v>
      </c>
      <c r="G147" s="170" t="s">
        <v>230</v>
      </c>
      <c r="H147" s="171">
        <v>7.258</v>
      </c>
      <c r="I147" s="172"/>
      <c r="J147" s="173">
        <f>ROUND(I147*H147,2)</f>
        <v>0</v>
      </c>
      <c r="K147" s="174"/>
      <c r="L147" s="34"/>
      <c r="M147" s="175" t="s">
        <v>1</v>
      </c>
      <c r="N147" s="176" t="s">
        <v>40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179</v>
      </c>
      <c r="AT147" s="163" t="s">
        <v>175</v>
      </c>
      <c r="AU147" s="163" t="s">
        <v>87</v>
      </c>
      <c r="AY147" s="18" t="s">
        <v>167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179</v>
      </c>
      <c r="BM147" s="163" t="s">
        <v>3391</v>
      </c>
    </row>
    <row r="148" spans="1:65" s="14" customFormat="1" ht="12">
      <c r="B148" s="185"/>
      <c r="D148" s="178" t="s">
        <v>181</v>
      </c>
      <c r="E148" s="186" t="s">
        <v>1</v>
      </c>
      <c r="F148" s="187" t="s">
        <v>3392</v>
      </c>
      <c r="H148" s="188">
        <v>7.258</v>
      </c>
      <c r="I148" s="189"/>
      <c r="L148" s="185"/>
      <c r="M148" s="190"/>
      <c r="N148" s="191"/>
      <c r="O148" s="191"/>
      <c r="P148" s="191"/>
      <c r="Q148" s="191"/>
      <c r="R148" s="191"/>
      <c r="S148" s="191"/>
      <c r="T148" s="192"/>
      <c r="AT148" s="186" t="s">
        <v>181</v>
      </c>
      <c r="AU148" s="186" t="s">
        <v>87</v>
      </c>
      <c r="AV148" s="14" t="s">
        <v>87</v>
      </c>
      <c r="AW148" s="14" t="s">
        <v>29</v>
      </c>
      <c r="AX148" s="14" t="s">
        <v>74</v>
      </c>
      <c r="AY148" s="186" t="s">
        <v>167</v>
      </c>
    </row>
    <row r="149" spans="1:65" s="15" customFormat="1" ht="12">
      <c r="B149" s="193"/>
      <c r="D149" s="178" t="s">
        <v>181</v>
      </c>
      <c r="E149" s="194" t="s">
        <v>1</v>
      </c>
      <c r="F149" s="195" t="s">
        <v>186</v>
      </c>
      <c r="H149" s="196">
        <v>7.258</v>
      </c>
      <c r="I149" s="197"/>
      <c r="L149" s="193"/>
      <c r="M149" s="198"/>
      <c r="N149" s="199"/>
      <c r="O149" s="199"/>
      <c r="P149" s="199"/>
      <c r="Q149" s="199"/>
      <c r="R149" s="199"/>
      <c r="S149" s="199"/>
      <c r="T149" s="200"/>
      <c r="AT149" s="194" t="s">
        <v>181</v>
      </c>
      <c r="AU149" s="194" t="s">
        <v>87</v>
      </c>
      <c r="AV149" s="15" t="s">
        <v>179</v>
      </c>
      <c r="AW149" s="15" t="s">
        <v>29</v>
      </c>
      <c r="AX149" s="15" t="s">
        <v>81</v>
      </c>
      <c r="AY149" s="194" t="s">
        <v>167</v>
      </c>
    </row>
    <row r="150" spans="1:65" s="2" customFormat="1" ht="21.75" customHeight="1">
      <c r="A150" s="33"/>
      <c r="B150" s="149"/>
      <c r="C150" s="167" t="s">
        <v>226</v>
      </c>
      <c r="D150" s="167" t="s">
        <v>175</v>
      </c>
      <c r="E150" s="168" t="s">
        <v>694</v>
      </c>
      <c r="F150" s="169" t="s">
        <v>695</v>
      </c>
      <c r="G150" s="170" t="s">
        <v>396</v>
      </c>
      <c r="H150" s="171">
        <v>5.843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40</v>
      </c>
      <c r="O150" s="59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179</v>
      </c>
      <c r="AT150" s="163" t="s">
        <v>175</v>
      </c>
      <c r="AU150" s="163" t="s">
        <v>87</v>
      </c>
      <c r="AY150" s="18" t="s">
        <v>167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179</v>
      </c>
      <c r="BM150" s="163" t="s">
        <v>3393</v>
      </c>
    </row>
    <row r="151" spans="1:65" s="14" customFormat="1" ht="24">
      <c r="B151" s="185"/>
      <c r="D151" s="178" t="s">
        <v>181</v>
      </c>
      <c r="E151" s="186" t="s">
        <v>1</v>
      </c>
      <c r="F151" s="187" t="s">
        <v>3394</v>
      </c>
      <c r="H151" s="188">
        <v>5.843</v>
      </c>
      <c r="I151" s="189"/>
      <c r="L151" s="185"/>
      <c r="M151" s="190"/>
      <c r="N151" s="191"/>
      <c r="O151" s="191"/>
      <c r="P151" s="191"/>
      <c r="Q151" s="191"/>
      <c r="R151" s="191"/>
      <c r="S151" s="191"/>
      <c r="T151" s="192"/>
      <c r="AT151" s="186" t="s">
        <v>181</v>
      </c>
      <c r="AU151" s="186" t="s">
        <v>87</v>
      </c>
      <c r="AV151" s="14" t="s">
        <v>87</v>
      </c>
      <c r="AW151" s="14" t="s">
        <v>29</v>
      </c>
      <c r="AX151" s="14" t="s">
        <v>74</v>
      </c>
      <c r="AY151" s="186" t="s">
        <v>167</v>
      </c>
    </row>
    <row r="152" spans="1:65" s="15" customFormat="1" ht="12">
      <c r="B152" s="193"/>
      <c r="D152" s="178" t="s">
        <v>181</v>
      </c>
      <c r="E152" s="194" t="s">
        <v>1</v>
      </c>
      <c r="F152" s="195" t="s">
        <v>186</v>
      </c>
      <c r="H152" s="196">
        <v>5.843</v>
      </c>
      <c r="I152" s="197"/>
      <c r="L152" s="193"/>
      <c r="M152" s="198"/>
      <c r="N152" s="199"/>
      <c r="O152" s="199"/>
      <c r="P152" s="199"/>
      <c r="Q152" s="199"/>
      <c r="R152" s="199"/>
      <c r="S152" s="199"/>
      <c r="T152" s="200"/>
      <c r="AT152" s="194" t="s">
        <v>181</v>
      </c>
      <c r="AU152" s="194" t="s">
        <v>87</v>
      </c>
      <c r="AV152" s="15" t="s">
        <v>179</v>
      </c>
      <c r="AW152" s="15" t="s">
        <v>29</v>
      </c>
      <c r="AX152" s="15" t="s">
        <v>81</v>
      </c>
      <c r="AY152" s="194" t="s">
        <v>167</v>
      </c>
    </row>
    <row r="153" spans="1:65" s="2" customFormat="1" ht="21.75" customHeight="1">
      <c r="A153" s="33"/>
      <c r="B153" s="149"/>
      <c r="C153" s="167" t="s">
        <v>262</v>
      </c>
      <c r="D153" s="167" t="s">
        <v>175</v>
      </c>
      <c r="E153" s="168" t="s">
        <v>3395</v>
      </c>
      <c r="F153" s="169" t="s">
        <v>3396</v>
      </c>
      <c r="G153" s="170" t="s">
        <v>230</v>
      </c>
      <c r="H153" s="171">
        <v>24</v>
      </c>
      <c r="I153" s="172"/>
      <c r="J153" s="173">
        <f>ROUND(I153*H153,2)</f>
        <v>0</v>
      </c>
      <c r="K153" s="174"/>
      <c r="L153" s="34"/>
      <c r="M153" s="175" t="s">
        <v>1</v>
      </c>
      <c r="N153" s="176" t="s">
        <v>40</v>
      </c>
      <c r="O153" s="59"/>
      <c r="P153" s="161">
        <f>O153*H153</f>
        <v>0</v>
      </c>
      <c r="Q153" s="161">
        <v>0</v>
      </c>
      <c r="R153" s="161">
        <f>Q153*H153</f>
        <v>0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179</v>
      </c>
      <c r="AT153" s="163" t="s">
        <v>175</v>
      </c>
      <c r="AU153" s="163" t="s">
        <v>87</v>
      </c>
      <c r="AY153" s="18" t="s">
        <v>167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87</v>
      </c>
      <c r="BK153" s="164">
        <f>ROUND(I153*H153,2)</f>
        <v>0</v>
      </c>
      <c r="BL153" s="18" t="s">
        <v>179</v>
      </c>
      <c r="BM153" s="163" t="s">
        <v>3397</v>
      </c>
    </row>
    <row r="154" spans="1:65" s="14" customFormat="1" ht="12">
      <c r="B154" s="185"/>
      <c r="D154" s="178" t="s">
        <v>181</v>
      </c>
      <c r="E154" s="186" t="s">
        <v>1</v>
      </c>
      <c r="F154" s="187" t="s">
        <v>3379</v>
      </c>
      <c r="H154" s="188">
        <v>24</v>
      </c>
      <c r="I154" s="189"/>
      <c r="L154" s="185"/>
      <c r="M154" s="190"/>
      <c r="N154" s="191"/>
      <c r="O154" s="191"/>
      <c r="P154" s="191"/>
      <c r="Q154" s="191"/>
      <c r="R154" s="191"/>
      <c r="S154" s="191"/>
      <c r="T154" s="192"/>
      <c r="AT154" s="186" t="s">
        <v>181</v>
      </c>
      <c r="AU154" s="186" t="s">
        <v>87</v>
      </c>
      <c r="AV154" s="14" t="s">
        <v>87</v>
      </c>
      <c r="AW154" s="14" t="s">
        <v>29</v>
      </c>
      <c r="AX154" s="14" t="s">
        <v>74</v>
      </c>
      <c r="AY154" s="186" t="s">
        <v>167</v>
      </c>
    </row>
    <row r="155" spans="1:65" s="15" customFormat="1" ht="12">
      <c r="B155" s="193"/>
      <c r="D155" s="178" t="s">
        <v>181</v>
      </c>
      <c r="E155" s="194" t="s">
        <v>1</v>
      </c>
      <c r="F155" s="195" t="s">
        <v>186</v>
      </c>
      <c r="H155" s="196">
        <v>24</v>
      </c>
      <c r="I155" s="197"/>
      <c r="L155" s="193"/>
      <c r="M155" s="198"/>
      <c r="N155" s="199"/>
      <c r="O155" s="199"/>
      <c r="P155" s="199"/>
      <c r="Q155" s="199"/>
      <c r="R155" s="199"/>
      <c r="S155" s="199"/>
      <c r="T155" s="200"/>
      <c r="AT155" s="194" t="s">
        <v>181</v>
      </c>
      <c r="AU155" s="194" t="s">
        <v>87</v>
      </c>
      <c r="AV155" s="15" t="s">
        <v>179</v>
      </c>
      <c r="AW155" s="15" t="s">
        <v>29</v>
      </c>
      <c r="AX155" s="15" t="s">
        <v>81</v>
      </c>
      <c r="AY155" s="194" t="s">
        <v>167</v>
      </c>
    </row>
    <row r="156" spans="1:65" s="2" customFormat="1" ht="21.75" customHeight="1">
      <c r="A156" s="33"/>
      <c r="B156" s="149"/>
      <c r="C156" s="167" t="s">
        <v>271</v>
      </c>
      <c r="D156" s="167" t="s">
        <v>175</v>
      </c>
      <c r="E156" s="168" t="s">
        <v>710</v>
      </c>
      <c r="F156" s="169" t="s">
        <v>3398</v>
      </c>
      <c r="G156" s="170" t="s">
        <v>178</v>
      </c>
      <c r="H156" s="171">
        <v>14.16</v>
      </c>
      <c r="I156" s="172"/>
      <c r="J156" s="173">
        <f>ROUND(I156*H156,2)</f>
        <v>0</v>
      </c>
      <c r="K156" s="174"/>
      <c r="L156" s="34"/>
      <c r="M156" s="175" t="s">
        <v>1</v>
      </c>
      <c r="N156" s="176" t="s">
        <v>40</v>
      </c>
      <c r="O156" s="59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179</v>
      </c>
      <c r="AT156" s="163" t="s">
        <v>175</v>
      </c>
      <c r="AU156" s="163" t="s">
        <v>87</v>
      </c>
      <c r="AY156" s="18" t="s">
        <v>167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179</v>
      </c>
      <c r="BM156" s="163" t="s">
        <v>3399</v>
      </c>
    </row>
    <row r="157" spans="1:65" s="14" customFormat="1" ht="12">
      <c r="B157" s="185"/>
      <c r="D157" s="178" t="s">
        <v>181</v>
      </c>
      <c r="E157" s="186" t="s">
        <v>1</v>
      </c>
      <c r="F157" s="187" t="s">
        <v>3400</v>
      </c>
      <c r="H157" s="188">
        <v>2.16</v>
      </c>
      <c r="I157" s="189"/>
      <c r="L157" s="185"/>
      <c r="M157" s="190"/>
      <c r="N157" s="191"/>
      <c r="O157" s="191"/>
      <c r="P157" s="191"/>
      <c r="Q157" s="191"/>
      <c r="R157" s="191"/>
      <c r="S157" s="191"/>
      <c r="T157" s="192"/>
      <c r="AT157" s="186" t="s">
        <v>181</v>
      </c>
      <c r="AU157" s="186" t="s">
        <v>87</v>
      </c>
      <c r="AV157" s="14" t="s">
        <v>87</v>
      </c>
      <c r="AW157" s="14" t="s">
        <v>29</v>
      </c>
      <c r="AX157" s="14" t="s">
        <v>74</v>
      </c>
      <c r="AY157" s="186" t="s">
        <v>167</v>
      </c>
    </row>
    <row r="158" spans="1:65" s="16" customFormat="1" ht="12">
      <c r="B158" s="201"/>
      <c r="D158" s="178" t="s">
        <v>181</v>
      </c>
      <c r="E158" s="202" t="s">
        <v>1</v>
      </c>
      <c r="F158" s="203" t="s">
        <v>390</v>
      </c>
      <c r="H158" s="204">
        <v>2.16</v>
      </c>
      <c r="I158" s="205"/>
      <c r="L158" s="201"/>
      <c r="M158" s="206"/>
      <c r="N158" s="207"/>
      <c r="O158" s="207"/>
      <c r="P158" s="207"/>
      <c r="Q158" s="207"/>
      <c r="R158" s="207"/>
      <c r="S158" s="207"/>
      <c r="T158" s="208"/>
      <c r="AT158" s="202" t="s">
        <v>181</v>
      </c>
      <c r="AU158" s="202" t="s">
        <v>87</v>
      </c>
      <c r="AV158" s="16" t="s">
        <v>187</v>
      </c>
      <c r="AW158" s="16" t="s">
        <v>29</v>
      </c>
      <c r="AX158" s="16" t="s">
        <v>74</v>
      </c>
      <c r="AY158" s="202" t="s">
        <v>167</v>
      </c>
    </row>
    <row r="159" spans="1:65" s="14" customFormat="1" ht="12">
      <c r="B159" s="185"/>
      <c r="D159" s="178" t="s">
        <v>181</v>
      </c>
      <c r="E159" s="186" t="s">
        <v>1</v>
      </c>
      <c r="F159" s="187" t="s">
        <v>3401</v>
      </c>
      <c r="H159" s="188">
        <v>12</v>
      </c>
      <c r="I159" s="189"/>
      <c r="L159" s="185"/>
      <c r="M159" s="190"/>
      <c r="N159" s="191"/>
      <c r="O159" s="191"/>
      <c r="P159" s="191"/>
      <c r="Q159" s="191"/>
      <c r="R159" s="191"/>
      <c r="S159" s="191"/>
      <c r="T159" s="192"/>
      <c r="AT159" s="186" t="s">
        <v>181</v>
      </c>
      <c r="AU159" s="186" t="s">
        <v>87</v>
      </c>
      <c r="AV159" s="14" t="s">
        <v>87</v>
      </c>
      <c r="AW159" s="14" t="s">
        <v>29</v>
      </c>
      <c r="AX159" s="14" t="s">
        <v>74</v>
      </c>
      <c r="AY159" s="186" t="s">
        <v>167</v>
      </c>
    </row>
    <row r="160" spans="1:65" s="16" customFormat="1" ht="12">
      <c r="B160" s="201"/>
      <c r="D160" s="178" t="s">
        <v>181</v>
      </c>
      <c r="E160" s="202" t="s">
        <v>1</v>
      </c>
      <c r="F160" s="203" t="s">
        <v>390</v>
      </c>
      <c r="H160" s="204">
        <v>12</v>
      </c>
      <c r="I160" s="205"/>
      <c r="L160" s="201"/>
      <c r="M160" s="206"/>
      <c r="N160" s="207"/>
      <c r="O160" s="207"/>
      <c r="P160" s="207"/>
      <c r="Q160" s="207"/>
      <c r="R160" s="207"/>
      <c r="S160" s="207"/>
      <c r="T160" s="208"/>
      <c r="AT160" s="202" t="s">
        <v>181</v>
      </c>
      <c r="AU160" s="202" t="s">
        <v>87</v>
      </c>
      <c r="AV160" s="16" t="s">
        <v>187</v>
      </c>
      <c r="AW160" s="16" t="s">
        <v>29</v>
      </c>
      <c r="AX160" s="16" t="s">
        <v>74</v>
      </c>
      <c r="AY160" s="202" t="s">
        <v>167</v>
      </c>
    </row>
    <row r="161" spans="1:65" s="15" customFormat="1" ht="12">
      <c r="B161" s="193"/>
      <c r="D161" s="178" t="s">
        <v>181</v>
      </c>
      <c r="E161" s="194" t="s">
        <v>1</v>
      </c>
      <c r="F161" s="195" t="s">
        <v>186</v>
      </c>
      <c r="H161" s="196">
        <v>14.16</v>
      </c>
      <c r="I161" s="197"/>
      <c r="L161" s="193"/>
      <c r="M161" s="198"/>
      <c r="N161" s="199"/>
      <c r="O161" s="199"/>
      <c r="P161" s="199"/>
      <c r="Q161" s="199"/>
      <c r="R161" s="199"/>
      <c r="S161" s="199"/>
      <c r="T161" s="200"/>
      <c r="AT161" s="194" t="s">
        <v>181</v>
      </c>
      <c r="AU161" s="194" t="s">
        <v>87</v>
      </c>
      <c r="AV161" s="15" t="s">
        <v>179</v>
      </c>
      <c r="AW161" s="15" t="s">
        <v>29</v>
      </c>
      <c r="AX161" s="15" t="s">
        <v>81</v>
      </c>
      <c r="AY161" s="194" t="s">
        <v>167</v>
      </c>
    </row>
    <row r="162" spans="1:65" s="2" customFormat="1" ht="21.75" customHeight="1">
      <c r="A162" s="33"/>
      <c r="B162" s="149"/>
      <c r="C162" s="167" t="s">
        <v>277</v>
      </c>
      <c r="D162" s="167" t="s">
        <v>175</v>
      </c>
      <c r="E162" s="168" t="s">
        <v>3402</v>
      </c>
      <c r="F162" s="169" t="s">
        <v>3403</v>
      </c>
      <c r="G162" s="170" t="s">
        <v>178</v>
      </c>
      <c r="H162" s="171">
        <v>16</v>
      </c>
      <c r="I162" s="172"/>
      <c r="J162" s="173">
        <f>ROUND(I162*H162,2)</f>
        <v>0</v>
      </c>
      <c r="K162" s="174"/>
      <c r="L162" s="34"/>
      <c r="M162" s="175" t="s">
        <v>1</v>
      </c>
      <c r="N162" s="176" t="s">
        <v>40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179</v>
      </c>
      <c r="AT162" s="163" t="s">
        <v>175</v>
      </c>
      <c r="AU162" s="163" t="s">
        <v>87</v>
      </c>
      <c r="AY162" s="18" t="s">
        <v>167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179</v>
      </c>
      <c r="BM162" s="163" t="s">
        <v>3404</v>
      </c>
    </row>
    <row r="163" spans="1:65" s="14" customFormat="1" ht="12">
      <c r="B163" s="185"/>
      <c r="D163" s="178" t="s">
        <v>181</v>
      </c>
      <c r="E163" s="186" t="s">
        <v>1</v>
      </c>
      <c r="F163" s="187" t="s">
        <v>3401</v>
      </c>
      <c r="H163" s="188">
        <v>12</v>
      </c>
      <c r="I163" s="189"/>
      <c r="L163" s="185"/>
      <c r="M163" s="190"/>
      <c r="N163" s="191"/>
      <c r="O163" s="191"/>
      <c r="P163" s="191"/>
      <c r="Q163" s="191"/>
      <c r="R163" s="191"/>
      <c r="S163" s="191"/>
      <c r="T163" s="192"/>
      <c r="AT163" s="186" t="s">
        <v>181</v>
      </c>
      <c r="AU163" s="186" t="s">
        <v>87</v>
      </c>
      <c r="AV163" s="14" t="s">
        <v>87</v>
      </c>
      <c r="AW163" s="14" t="s">
        <v>29</v>
      </c>
      <c r="AX163" s="14" t="s">
        <v>74</v>
      </c>
      <c r="AY163" s="186" t="s">
        <v>167</v>
      </c>
    </row>
    <row r="164" spans="1:65" s="14" customFormat="1" ht="12">
      <c r="B164" s="185"/>
      <c r="D164" s="178" t="s">
        <v>181</v>
      </c>
      <c r="E164" s="186" t="s">
        <v>1</v>
      </c>
      <c r="F164" s="187" t="s">
        <v>3405</v>
      </c>
      <c r="H164" s="188">
        <v>4</v>
      </c>
      <c r="I164" s="189"/>
      <c r="L164" s="185"/>
      <c r="M164" s="190"/>
      <c r="N164" s="191"/>
      <c r="O164" s="191"/>
      <c r="P164" s="191"/>
      <c r="Q164" s="191"/>
      <c r="R164" s="191"/>
      <c r="S164" s="191"/>
      <c r="T164" s="192"/>
      <c r="AT164" s="186" t="s">
        <v>181</v>
      </c>
      <c r="AU164" s="186" t="s">
        <v>87</v>
      </c>
      <c r="AV164" s="14" t="s">
        <v>87</v>
      </c>
      <c r="AW164" s="14" t="s">
        <v>29</v>
      </c>
      <c r="AX164" s="14" t="s">
        <v>74</v>
      </c>
      <c r="AY164" s="186" t="s">
        <v>167</v>
      </c>
    </row>
    <row r="165" spans="1:65" s="15" customFormat="1" ht="12">
      <c r="B165" s="193"/>
      <c r="D165" s="178" t="s">
        <v>181</v>
      </c>
      <c r="E165" s="194" t="s">
        <v>1</v>
      </c>
      <c r="F165" s="195" t="s">
        <v>186</v>
      </c>
      <c r="H165" s="196">
        <v>16</v>
      </c>
      <c r="I165" s="197"/>
      <c r="L165" s="193"/>
      <c r="M165" s="198"/>
      <c r="N165" s="199"/>
      <c r="O165" s="199"/>
      <c r="P165" s="199"/>
      <c r="Q165" s="199"/>
      <c r="R165" s="199"/>
      <c r="S165" s="199"/>
      <c r="T165" s="200"/>
      <c r="AT165" s="194" t="s">
        <v>181</v>
      </c>
      <c r="AU165" s="194" t="s">
        <v>87</v>
      </c>
      <c r="AV165" s="15" t="s">
        <v>179</v>
      </c>
      <c r="AW165" s="15" t="s">
        <v>29</v>
      </c>
      <c r="AX165" s="15" t="s">
        <v>81</v>
      </c>
      <c r="AY165" s="194" t="s">
        <v>167</v>
      </c>
    </row>
    <row r="166" spans="1:65" s="2" customFormat="1" ht="21.75" customHeight="1">
      <c r="A166" s="33"/>
      <c r="B166" s="149"/>
      <c r="C166" s="167" t="s">
        <v>283</v>
      </c>
      <c r="D166" s="167" t="s">
        <v>175</v>
      </c>
      <c r="E166" s="168" t="s">
        <v>3406</v>
      </c>
      <c r="F166" s="169" t="s">
        <v>3407</v>
      </c>
      <c r="G166" s="170" t="s">
        <v>178</v>
      </c>
      <c r="H166" s="171">
        <v>20</v>
      </c>
      <c r="I166" s="172"/>
      <c r="J166" s="173">
        <f>ROUND(I166*H166,2)</f>
        <v>0</v>
      </c>
      <c r="K166" s="174"/>
      <c r="L166" s="34"/>
      <c r="M166" s="175" t="s">
        <v>1</v>
      </c>
      <c r="N166" s="176" t="s">
        <v>40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179</v>
      </c>
      <c r="AT166" s="163" t="s">
        <v>175</v>
      </c>
      <c r="AU166" s="163" t="s">
        <v>87</v>
      </c>
      <c r="AY166" s="18" t="s">
        <v>167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179</v>
      </c>
      <c r="BM166" s="163" t="s">
        <v>3408</v>
      </c>
    </row>
    <row r="167" spans="1:65" s="14" customFormat="1" ht="12">
      <c r="B167" s="185"/>
      <c r="D167" s="178" t="s">
        <v>181</v>
      </c>
      <c r="E167" s="186" t="s">
        <v>1</v>
      </c>
      <c r="F167" s="187" t="s">
        <v>7</v>
      </c>
      <c r="H167" s="188">
        <v>20</v>
      </c>
      <c r="I167" s="189"/>
      <c r="L167" s="185"/>
      <c r="M167" s="190"/>
      <c r="N167" s="191"/>
      <c r="O167" s="191"/>
      <c r="P167" s="191"/>
      <c r="Q167" s="191"/>
      <c r="R167" s="191"/>
      <c r="S167" s="191"/>
      <c r="T167" s="192"/>
      <c r="AT167" s="186" t="s">
        <v>181</v>
      </c>
      <c r="AU167" s="186" t="s">
        <v>87</v>
      </c>
      <c r="AV167" s="14" t="s">
        <v>87</v>
      </c>
      <c r="AW167" s="14" t="s">
        <v>29</v>
      </c>
      <c r="AX167" s="14" t="s">
        <v>74</v>
      </c>
      <c r="AY167" s="186" t="s">
        <v>167</v>
      </c>
    </row>
    <row r="168" spans="1:65" s="15" customFormat="1" ht="12">
      <c r="B168" s="193"/>
      <c r="D168" s="178" t="s">
        <v>181</v>
      </c>
      <c r="E168" s="194" t="s">
        <v>1</v>
      </c>
      <c r="F168" s="195" t="s">
        <v>186</v>
      </c>
      <c r="H168" s="196">
        <v>20</v>
      </c>
      <c r="I168" s="197"/>
      <c r="L168" s="193"/>
      <c r="M168" s="198"/>
      <c r="N168" s="199"/>
      <c r="O168" s="199"/>
      <c r="P168" s="199"/>
      <c r="Q168" s="199"/>
      <c r="R168" s="199"/>
      <c r="S168" s="199"/>
      <c r="T168" s="200"/>
      <c r="AT168" s="194" t="s">
        <v>181</v>
      </c>
      <c r="AU168" s="194" t="s">
        <v>87</v>
      </c>
      <c r="AV168" s="15" t="s">
        <v>179</v>
      </c>
      <c r="AW168" s="15" t="s">
        <v>29</v>
      </c>
      <c r="AX168" s="15" t="s">
        <v>81</v>
      </c>
      <c r="AY168" s="194" t="s">
        <v>167</v>
      </c>
    </row>
    <row r="169" spans="1:65" s="2" customFormat="1" ht="16.5" customHeight="1">
      <c r="A169" s="33"/>
      <c r="B169" s="149"/>
      <c r="C169" s="150" t="s">
        <v>287</v>
      </c>
      <c r="D169" s="150" t="s">
        <v>168</v>
      </c>
      <c r="E169" s="151" t="s">
        <v>3409</v>
      </c>
      <c r="F169" s="152" t="s">
        <v>3410</v>
      </c>
      <c r="G169" s="153" t="s">
        <v>1173</v>
      </c>
      <c r="H169" s="154">
        <v>0.61799999999999999</v>
      </c>
      <c r="I169" s="155"/>
      <c r="J169" s="156">
        <f>ROUND(I169*H169,2)</f>
        <v>0</v>
      </c>
      <c r="K169" s="157"/>
      <c r="L169" s="158"/>
      <c r="M169" s="159" t="s">
        <v>1</v>
      </c>
      <c r="N169" s="160" t="s">
        <v>40</v>
      </c>
      <c r="O169" s="59"/>
      <c r="P169" s="161">
        <f>O169*H169</f>
        <v>0</v>
      </c>
      <c r="Q169" s="161">
        <v>1E-3</v>
      </c>
      <c r="R169" s="161">
        <f>Q169*H169</f>
        <v>6.1800000000000006E-4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249</v>
      </c>
      <c r="AT169" s="163" t="s">
        <v>168</v>
      </c>
      <c r="AU169" s="163" t="s">
        <v>87</v>
      </c>
      <c r="AY169" s="18" t="s">
        <v>167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179</v>
      </c>
      <c r="BM169" s="163" t="s">
        <v>3411</v>
      </c>
    </row>
    <row r="170" spans="1:65" s="14" customFormat="1" ht="12">
      <c r="B170" s="185"/>
      <c r="D170" s="178" t="s">
        <v>181</v>
      </c>
      <c r="F170" s="187" t="s">
        <v>3412</v>
      </c>
      <c r="H170" s="188">
        <v>0.61799999999999999</v>
      </c>
      <c r="I170" s="189"/>
      <c r="L170" s="185"/>
      <c r="M170" s="190"/>
      <c r="N170" s="191"/>
      <c r="O170" s="191"/>
      <c r="P170" s="191"/>
      <c r="Q170" s="191"/>
      <c r="R170" s="191"/>
      <c r="S170" s="191"/>
      <c r="T170" s="192"/>
      <c r="AT170" s="186" t="s">
        <v>181</v>
      </c>
      <c r="AU170" s="186" t="s">
        <v>87</v>
      </c>
      <c r="AV170" s="14" t="s">
        <v>87</v>
      </c>
      <c r="AW170" s="14" t="s">
        <v>3</v>
      </c>
      <c r="AX170" s="14" t="s">
        <v>81</v>
      </c>
      <c r="AY170" s="186" t="s">
        <v>167</v>
      </c>
    </row>
    <row r="171" spans="1:65" s="12" customFormat="1" ht="23" customHeight="1">
      <c r="B171" s="138"/>
      <c r="D171" s="139" t="s">
        <v>73</v>
      </c>
      <c r="E171" s="165" t="s">
        <v>87</v>
      </c>
      <c r="F171" s="165" t="s">
        <v>713</v>
      </c>
      <c r="I171" s="141"/>
      <c r="J171" s="166">
        <f>BK171</f>
        <v>0</v>
      </c>
      <c r="L171" s="138"/>
      <c r="M171" s="143"/>
      <c r="N171" s="144"/>
      <c r="O171" s="144"/>
      <c r="P171" s="145">
        <f>SUM(P172:P181)</f>
        <v>0</v>
      </c>
      <c r="Q171" s="144"/>
      <c r="R171" s="145">
        <f>SUM(R172:R181)</f>
        <v>4.1862960000000005</v>
      </c>
      <c r="S171" s="144"/>
      <c r="T171" s="146">
        <f>SUM(T172:T181)</f>
        <v>0</v>
      </c>
      <c r="AR171" s="139" t="s">
        <v>81</v>
      </c>
      <c r="AT171" s="147" t="s">
        <v>73</v>
      </c>
      <c r="AU171" s="147" t="s">
        <v>81</v>
      </c>
      <c r="AY171" s="139" t="s">
        <v>167</v>
      </c>
      <c r="BK171" s="148">
        <f>SUM(BK172:BK181)</f>
        <v>0</v>
      </c>
    </row>
    <row r="172" spans="1:65" s="2" customFormat="1" ht="33" customHeight="1">
      <c r="A172" s="33"/>
      <c r="B172" s="149"/>
      <c r="C172" s="167" t="s">
        <v>302</v>
      </c>
      <c r="D172" s="167" t="s">
        <v>175</v>
      </c>
      <c r="E172" s="168" t="s">
        <v>3413</v>
      </c>
      <c r="F172" s="169" t="s">
        <v>3414</v>
      </c>
      <c r="G172" s="170" t="s">
        <v>230</v>
      </c>
      <c r="H172" s="171">
        <v>2.016</v>
      </c>
      <c r="I172" s="172"/>
      <c r="J172" s="173">
        <f>ROUND(I172*H172,2)</f>
        <v>0</v>
      </c>
      <c r="K172" s="174"/>
      <c r="L172" s="34"/>
      <c r="M172" s="175" t="s">
        <v>1</v>
      </c>
      <c r="N172" s="176" t="s">
        <v>40</v>
      </c>
      <c r="O172" s="59"/>
      <c r="P172" s="161">
        <f>O172*H172</f>
        <v>0</v>
      </c>
      <c r="Q172" s="161">
        <v>1.665</v>
      </c>
      <c r="R172" s="161">
        <f>Q172*H172</f>
        <v>3.3566400000000001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179</v>
      </c>
      <c r="AT172" s="163" t="s">
        <v>175</v>
      </c>
      <c r="AU172" s="163" t="s">
        <v>87</v>
      </c>
      <c r="AY172" s="18" t="s">
        <v>167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87</v>
      </c>
      <c r="BK172" s="164">
        <f>ROUND(I172*H172,2)</f>
        <v>0</v>
      </c>
      <c r="BL172" s="18" t="s">
        <v>179</v>
      </c>
      <c r="BM172" s="163" t="s">
        <v>3415</v>
      </c>
    </row>
    <row r="173" spans="1:65" s="13" customFormat="1" ht="12">
      <c r="B173" s="177"/>
      <c r="D173" s="178" t="s">
        <v>181</v>
      </c>
      <c r="E173" s="179" t="s">
        <v>1</v>
      </c>
      <c r="F173" s="180" t="s">
        <v>3416</v>
      </c>
      <c r="H173" s="179" t="s">
        <v>1</v>
      </c>
      <c r="I173" s="181"/>
      <c r="L173" s="177"/>
      <c r="M173" s="182"/>
      <c r="N173" s="183"/>
      <c r="O173" s="183"/>
      <c r="P173" s="183"/>
      <c r="Q173" s="183"/>
      <c r="R173" s="183"/>
      <c r="S173" s="183"/>
      <c r="T173" s="184"/>
      <c r="AT173" s="179" t="s">
        <v>181</v>
      </c>
      <c r="AU173" s="179" t="s">
        <v>87</v>
      </c>
      <c r="AV173" s="13" t="s">
        <v>81</v>
      </c>
      <c r="AW173" s="13" t="s">
        <v>29</v>
      </c>
      <c r="AX173" s="13" t="s">
        <v>74</v>
      </c>
      <c r="AY173" s="179" t="s">
        <v>167</v>
      </c>
    </row>
    <row r="174" spans="1:65" s="14" customFormat="1" ht="12">
      <c r="B174" s="185"/>
      <c r="D174" s="178" t="s">
        <v>181</v>
      </c>
      <c r="E174" s="186" t="s">
        <v>1</v>
      </c>
      <c r="F174" s="187" t="s">
        <v>3417</v>
      </c>
      <c r="H174" s="188">
        <v>1.5840000000000001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181</v>
      </c>
      <c r="AU174" s="186" t="s">
        <v>87</v>
      </c>
      <c r="AV174" s="14" t="s">
        <v>87</v>
      </c>
      <c r="AW174" s="14" t="s">
        <v>29</v>
      </c>
      <c r="AX174" s="14" t="s">
        <v>74</v>
      </c>
      <c r="AY174" s="186" t="s">
        <v>167</v>
      </c>
    </row>
    <row r="175" spans="1:65" s="13" customFormat="1" ht="12">
      <c r="B175" s="177"/>
      <c r="D175" s="178" t="s">
        <v>181</v>
      </c>
      <c r="E175" s="179" t="s">
        <v>1</v>
      </c>
      <c r="F175" s="180" t="s">
        <v>3418</v>
      </c>
      <c r="H175" s="179" t="s">
        <v>1</v>
      </c>
      <c r="I175" s="181"/>
      <c r="L175" s="177"/>
      <c r="M175" s="182"/>
      <c r="N175" s="183"/>
      <c r="O175" s="183"/>
      <c r="P175" s="183"/>
      <c r="Q175" s="183"/>
      <c r="R175" s="183"/>
      <c r="S175" s="183"/>
      <c r="T175" s="184"/>
      <c r="AT175" s="179" t="s">
        <v>181</v>
      </c>
      <c r="AU175" s="179" t="s">
        <v>87</v>
      </c>
      <c r="AV175" s="13" t="s">
        <v>81</v>
      </c>
      <c r="AW175" s="13" t="s">
        <v>29</v>
      </c>
      <c r="AX175" s="13" t="s">
        <v>74</v>
      </c>
      <c r="AY175" s="179" t="s">
        <v>167</v>
      </c>
    </row>
    <row r="176" spans="1:65" s="14" customFormat="1" ht="12">
      <c r="B176" s="185"/>
      <c r="D176" s="178" t="s">
        <v>181</v>
      </c>
      <c r="E176" s="186" t="s">
        <v>1</v>
      </c>
      <c r="F176" s="187" t="s">
        <v>3419</v>
      </c>
      <c r="H176" s="188">
        <v>0.432</v>
      </c>
      <c r="I176" s="189"/>
      <c r="L176" s="185"/>
      <c r="M176" s="190"/>
      <c r="N176" s="191"/>
      <c r="O176" s="191"/>
      <c r="P176" s="191"/>
      <c r="Q176" s="191"/>
      <c r="R176" s="191"/>
      <c r="S176" s="191"/>
      <c r="T176" s="192"/>
      <c r="AT176" s="186" t="s">
        <v>181</v>
      </c>
      <c r="AU176" s="186" t="s">
        <v>87</v>
      </c>
      <c r="AV176" s="14" t="s">
        <v>87</v>
      </c>
      <c r="AW176" s="14" t="s">
        <v>29</v>
      </c>
      <c r="AX176" s="14" t="s">
        <v>74</v>
      </c>
      <c r="AY176" s="186" t="s">
        <v>167</v>
      </c>
    </row>
    <row r="177" spans="1:65" s="15" customFormat="1" ht="12">
      <c r="B177" s="193"/>
      <c r="D177" s="178" t="s">
        <v>181</v>
      </c>
      <c r="E177" s="194" t="s">
        <v>1</v>
      </c>
      <c r="F177" s="195" t="s">
        <v>186</v>
      </c>
      <c r="H177" s="196">
        <v>2.016</v>
      </c>
      <c r="I177" s="197"/>
      <c r="L177" s="193"/>
      <c r="M177" s="198"/>
      <c r="N177" s="199"/>
      <c r="O177" s="199"/>
      <c r="P177" s="199"/>
      <c r="Q177" s="199"/>
      <c r="R177" s="199"/>
      <c r="S177" s="199"/>
      <c r="T177" s="200"/>
      <c r="AT177" s="194" t="s">
        <v>181</v>
      </c>
      <c r="AU177" s="194" t="s">
        <v>87</v>
      </c>
      <c r="AV177" s="15" t="s">
        <v>179</v>
      </c>
      <c r="AW177" s="15" t="s">
        <v>29</v>
      </c>
      <c r="AX177" s="15" t="s">
        <v>81</v>
      </c>
      <c r="AY177" s="194" t="s">
        <v>167</v>
      </c>
    </row>
    <row r="178" spans="1:65" s="2" customFormat="1" ht="16.5" customHeight="1">
      <c r="A178" s="33"/>
      <c r="B178" s="149"/>
      <c r="C178" s="167" t="s">
        <v>308</v>
      </c>
      <c r="D178" s="167" t="s">
        <v>175</v>
      </c>
      <c r="E178" s="168" t="s">
        <v>3420</v>
      </c>
      <c r="F178" s="169" t="s">
        <v>3421</v>
      </c>
      <c r="G178" s="170" t="s">
        <v>230</v>
      </c>
      <c r="H178" s="171">
        <v>0.432</v>
      </c>
      <c r="I178" s="172"/>
      <c r="J178" s="173">
        <f>ROUND(I178*H178,2)</f>
        <v>0</v>
      </c>
      <c r="K178" s="174"/>
      <c r="L178" s="34"/>
      <c r="M178" s="175" t="s">
        <v>1</v>
      </c>
      <c r="N178" s="176" t="s">
        <v>40</v>
      </c>
      <c r="O178" s="59"/>
      <c r="P178" s="161">
        <f>O178*H178</f>
        <v>0</v>
      </c>
      <c r="Q178" s="161">
        <v>1.9205000000000001</v>
      </c>
      <c r="R178" s="161">
        <f>Q178*H178</f>
        <v>0.82965600000000006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179</v>
      </c>
      <c r="AT178" s="163" t="s">
        <v>175</v>
      </c>
      <c r="AU178" s="163" t="s">
        <v>87</v>
      </c>
      <c r="AY178" s="18" t="s">
        <v>167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87</v>
      </c>
      <c r="BK178" s="164">
        <f>ROUND(I178*H178,2)</f>
        <v>0</v>
      </c>
      <c r="BL178" s="18" t="s">
        <v>179</v>
      </c>
      <c r="BM178" s="163" t="s">
        <v>3422</v>
      </c>
    </row>
    <row r="179" spans="1:65" s="14" customFormat="1" ht="12">
      <c r="B179" s="185"/>
      <c r="D179" s="178" t="s">
        <v>181</v>
      </c>
      <c r="E179" s="186" t="s">
        <v>1</v>
      </c>
      <c r="F179" s="187" t="s">
        <v>3423</v>
      </c>
      <c r="H179" s="188">
        <v>0.432</v>
      </c>
      <c r="I179" s="189"/>
      <c r="L179" s="185"/>
      <c r="M179" s="190"/>
      <c r="N179" s="191"/>
      <c r="O179" s="191"/>
      <c r="P179" s="191"/>
      <c r="Q179" s="191"/>
      <c r="R179" s="191"/>
      <c r="S179" s="191"/>
      <c r="T179" s="192"/>
      <c r="AT179" s="186" t="s">
        <v>181</v>
      </c>
      <c r="AU179" s="186" t="s">
        <v>87</v>
      </c>
      <c r="AV179" s="14" t="s">
        <v>87</v>
      </c>
      <c r="AW179" s="14" t="s">
        <v>29</v>
      </c>
      <c r="AX179" s="14" t="s">
        <v>74</v>
      </c>
      <c r="AY179" s="186" t="s">
        <v>167</v>
      </c>
    </row>
    <row r="180" spans="1:65" s="16" customFormat="1" ht="12">
      <c r="B180" s="201"/>
      <c r="D180" s="178" t="s">
        <v>181</v>
      </c>
      <c r="E180" s="202" t="s">
        <v>1</v>
      </c>
      <c r="F180" s="203" t="s">
        <v>390</v>
      </c>
      <c r="H180" s="204">
        <v>0.432</v>
      </c>
      <c r="I180" s="205"/>
      <c r="L180" s="201"/>
      <c r="M180" s="206"/>
      <c r="N180" s="207"/>
      <c r="O180" s="207"/>
      <c r="P180" s="207"/>
      <c r="Q180" s="207"/>
      <c r="R180" s="207"/>
      <c r="S180" s="207"/>
      <c r="T180" s="208"/>
      <c r="AT180" s="202" t="s">
        <v>181</v>
      </c>
      <c r="AU180" s="202" t="s">
        <v>87</v>
      </c>
      <c r="AV180" s="16" t="s">
        <v>187</v>
      </c>
      <c r="AW180" s="16" t="s">
        <v>29</v>
      </c>
      <c r="AX180" s="16" t="s">
        <v>74</v>
      </c>
      <c r="AY180" s="202" t="s">
        <v>167</v>
      </c>
    </row>
    <row r="181" spans="1:65" s="15" customFormat="1" ht="12">
      <c r="B181" s="193"/>
      <c r="D181" s="178" t="s">
        <v>181</v>
      </c>
      <c r="E181" s="194" t="s">
        <v>1</v>
      </c>
      <c r="F181" s="195" t="s">
        <v>186</v>
      </c>
      <c r="H181" s="196">
        <v>0.432</v>
      </c>
      <c r="I181" s="197"/>
      <c r="L181" s="193"/>
      <c r="M181" s="198"/>
      <c r="N181" s="199"/>
      <c r="O181" s="199"/>
      <c r="P181" s="199"/>
      <c r="Q181" s="199"/>
      <c r="R181" s="199"/>
      <c r="S181" s="199"/>
      <c r="T181" s="200"/>
      <c r="AT181" s="194" t="s">
        <v>181</v>
      </c>
      <c r="AU181" s="194" t="s">
        <v>87</v>
      </c>
      <c r="AV181" s="15" t="s">
        <v>179</v>
      </c>
      <c r="AW181" s="15" t="s">
        <v>29</v>
      </c>
      <c r="AX181" s="15" t="s">
        <v>81</v>
      </c>
      <c r="AY181" s="194" t="s">
        <v>167</v>
      </c>
    </row>
    <row r="182" spans="1:65" s="12" customFormat="1" ht="23" customHeight="1">
      <c r="B182" s="138"/>
      <c r="D182" s="139" t="s">
        <v>73</v>
      </c>
      <c r="E182" s="165" t="s">
        <v>179</v>
      </c>
      <c r="F182" s="165" t="s">
        <v>766</v>
      </c>
      <c r="I182" s="141"/>
      <c r="J182" s="166">
        <f>BK182</f>
        <v>0</v>
      </c>
      <c r="L182" s="138"/>
      <c r="M182" s="143"/>
      <c r="N182" s="144"/>
      <c r="O182" s="144"/>
      <c r="P182" s="145">
        <f>SUM(P183:P185)</f>
        <v>0</v>
      </c>
      <c r="Q182" s="144"/>
      <c r="R182" s="145">
        <f>SUM(R183:R185)</f>
        <v>2.452896</v>
      </c>
      <c r="S182" s="144"/>
      <c r="T182" s="146">
        <f>SUM(T183:T185)</f>
        <v>0</v>
      </c>
      <c r="AR182" s="139" t="s">
        <v>81</v>
      </c>
      <c r="AT182" s="147" t="s">
        <v>73</v>
      </c>
      <c r="AU182" s="147" t="s">
        <v>81</v>
      </c>
      <c r="AY182" s="139" t="s">
        <v>167</v>
      </c>
      <c r="BK182" s="148">
        <f>SUM(BK183:BK185)</f>
        <v>0</v>
      </c>
    </row>
    <row r="183" spans="1:65" s="2" customFormat="1" ht="33" customHeight="1">
      <c r="A183" s="33"/>
      <c r="B183" s="149"/>
      <c r="C183" s="167" t="s">
        <v>313</v>
      </c>
      <c r="D183" s="167" t="s">
        <v>175</v>
      </c>
      <c r="E183" s="168" t="s">
        <v>3424</v>
      </c>
      <c r="F183" s="169" t="s">
        <v>3425</v>
      </c>
      <c r="G183" s="170" t="s">
        <v>230</v>
      </c>
      <c r="H183" s="171">
        <v>1.44</v>
      </c>
      <c r="I183" s="172"/>
      <c r="J183" s="173">
        <f>ROUND(I183*H183,2)</f>
        <v>0</v>
      </c>
      <c r="K183" s="174"/>
      <c r="L183" s="34"/>
      <c r="M183" s="175" t="s">
        <v>1</v>
      </c>
      <c r="N183" s="176" t="s">
        <v>40</v>
      </c>
      <c r="O183" s="59"/>
      <c r="P183" s="161">
        <f>O183*H183</f>
        <v>0</v>
      </c>
      <c r="Q183" s="161">
        <v>1.7034</v>
      </c>
      <c r="R183" s="161">
        <f>Q183*H183</f>
        <v>2.452896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179</v>
      </c>
      <c r="AT183" s="163" t="s">
        <v>175</v>
      </c>
      <c r="AU183" s="163" t="s">
        <v>87</v>
      </c>
      <c r="AY183" s="18" t="s">
        <v>167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87</v>
      </c>
      <c r="BK183" s="164">
        <f>ROUND(I183*H183,2)</f>
        <v>0</v>
      </c>
      <c r="BL183" s="18" t="s">
        <v>179</v>
      </c>
      <c r="BM183" s="163" t="s">
        <v>3426</v>
      </c>
    </row>
    <row r="184" spans="1:65" s="14" customFormat="1" ht="12">
      <c r="B184" s="185"/>
      <c r="D184" s="178" t="s">
        <v>181</v>
      </c>
      <c r="E184" s="186" t="s">
        <v>1</v>
      </c>
      <c r="F184" s="187" t="s">
        <v>3427</v>
      </c>
      <c r="H184" s="188">
        <v>1.44</v>
      </c>
      <c r="I184" s="189"/>
      <c r="L184" s="185"/>
      <c r="M184" s="190"/>
      <c r="N184" s="191"/>
      <c r="O184" s="191"/>
      <c r="P184" s="191"/>
      <c r="Q184" s="191"/>
      <c r="R184" s="191"/>
      <c r="S184" s="191"/>
      <c r="T184" s="192"/>
      <c r="AT184" s="186" t="s">
        <v>181</v>
      </c>
      <c r="AU184" s="186" t="s">
        <v>87</v>
      </c>
      <c r="AV184" s="14" t="s">
        <v>87</v>
      </c>
      <c r="AW184" s="14" t="s">
        <v>29</v>
      </c>
      <c r="AX184" s="14" t="s">
        <v>74</v>
      </c>
      <c r="AY184" s="186" t="s">
        <v>167</v>
      </c>
    </row>
    <row r="185" spans="1:65" s="15" customFormat="1" ht="12">
      <c r="B185" s="193"/>
      <c r="D185" s="178" t="s">
        <v>181</v>
      </c>
      <c r="E185" s="194" t="s">
        <v>1</v>
      </c>
      <c r="F185" s="195" t="s">
        <v>186</v>
      </c>
      <c r="H185" s="196">
        <v>1.44</v>
      </c>
      <c r="I185" s="197"/>
      <c r="L185" s="193"/>
      <c r="M185" s="198"/>
      <c r="N185" s="199"/>
      <c r="O185" s="199"/>
      <c r="P185" s="199"/>
      <c r="Q185" s="199"/>
      <c r="R185" s="199"/>
      <c r="S185" s="199"/>
      <c r="T185" s="200"/>
      <c r="AT185" s="194" t="s">
        <v>181</v>
      </c>
      <c r="AU185" s="194" t="s">
        <v>87</v>
      </c>
      <c r="AV185" s="15" t="s">
        <v>179</v>
      </c>
      <c r="AW185" s="15" t="s">
        <v>29</v>
      </c>
      <c r="AX185" s="15" t="s">
        <v>81</v>
      </c>
      <c r="AY185" s="194" t="s">
        <v>167</v>
      </c>
    </row>
    <row r="186" spans="1:65" s="12" customFormat="1" ht="23" customHeight="1">
      <c r="B186" s="138"/>
      <c r="D186" s="139" t="s">
        <v>73</v>
      </c>
      <c r="E186" s="165" t="s">
        <v>249</v>
      </c>
      <c r="F186" s="165" t="s">
        <v>989</v>
      </c>
      <c r="I186" s="141"/>
      <c r="J186" s="166">
        <f>BK186</f>
        <v>0</v>
      </c>
      <c r="L186" s="138"/>
      <c r="M186" s="143"/>
      <c r="N186" s="144"/>
      <c r="O186" s="144"/>
      <c r="P186" s="145">
        <f>SUM(P187:P206)</f>
        <v>0</v>
      </c>
      <c r="Q186" s="144"/>
      <c r="R186" s="145">
        <f>SUM(R187:R206)</f>
        <v>0.17834</v>
      </c>
      <c r="S186" s="144"/>
      <c r="T186" s="146">
        <f>SUM(T187:T206)</f>
        <v>0</v>
      </c>
      <c r="AR186" s="139" t="s">
        <v>81</v>
      </c>
      <c r="AT186" s="147" t="s">
        <v>73</v>
      </c>
      <c r="AU186" s="147" t="s">
        <v>81</v>
      </c>
      <c r="AY186" s="139" t="s">
        <v>167</v>
      </c>
      <c r="BK186" s="148">
        <f>SUM(BK187:BK206)</f>
        <v>0</v>
      </c>
    </row>
    <row r="187" spans="1:65" s="2" customFormat="1" ht="21.75" customHeight="1">
      <c r="A187" s="33"/>
      <c r="B187" s="149"/>
      <c r="C187" s="167" t="s">
        <v>318</v>
      </c>
      <c r="D187" s="167" t="s">
        <v>175</v>
      </c>
      <c r="E187" s="168" t="s">
        <v>3428</v>
      </c>
      <c r="F187" s="169" t="s">
        <v>3429</v>
      </c>
      <c r="G187" s="170" t="s">
        <v>213</v>
      </c>
      <c r="H187" s="171">
        <v>12</v>
      </c>
      <c r="I187" s="172"/>
      <c r="J187" s="173">
        <f>ROUND(I187*H187,2)</f>
        <v>0</v>
      </c>
      <c r="K187" s="174"/>
      <c r="L187" s="34"/>
      <c r="M187" s="175" t="s">
        <v>1</v>
      </c>
      <c r="N187" s="176" t="s">
        <v>40</v>
      </c>
      <c r="O187" s="59"/>
      <c r="P187" s="161">
        <f>O187*H187</f>
        <v>0</v>
      </c>
      <c r="Q187" s="161">
        <v>1.0000000000000001E-5</v>
      </c>
      <c r="R187" s="161">
        <f>Q187*H187</f>
        <v>1.2000000000000002E-4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179</v>
      </c>
      <c r="AT187" s="163" t="s">
        <v>175</v>
      </c>
      <c r="AU187" s="163" t="s">
        <v>87</v>
      </c>
      <c r="AY187" s="18" t="s">
        <v>167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179</v>
      </c>
      <c r="BM187" s="163" t="s">
        <v>3430</v>
      </c>
    </row>
    <row r="188" spans="1:65" s="14" customFormat="1" ht="12">
      <c r="B188" s="185"/>
      <c r="D188" s="178" t="s">
        <v>181</v>
      </c>
      <c r="E188" s="186" t="s">
        <v>1</v>
      </c>
      <c r="F188" s="187" t="s">
        <v>3431</v>
      </c>
      <c r="H188" s="188">
        <v>12</v>
      </c>
      <c r="I188" s="189"/>
      <c r="L188" s="185"/>
      <c r="M188" s="190"/>
      <c r="N188" s="191"/>
      <c r="O188" s="191"/>
      <c r="P188" s="191"/>
      <c r="Q188" s="191"/>
      <c r="R188" s="191"/>
      <c r="S188" s="191"/>
      <c r="T188" s="192"/>
      <c r="AT188" s="186" t="s">
        <v>181</v>
      </c>
      <c r="AU188" s="186" t="s">
        <v>87</v>
      </c>
      <c r="AV188" s="14" t="s">
        <v>87</v>
      </c>
      <c r="AW188" s="14" t="s">
        <v>29</v>
      </c>
      <c r="AX188" s="14" t="s">
        <v>74</v>
      </c>
      <c r="AY188" s="186" t="s">
        <v>167</v>
      </c>
    </row>
    <row r="189" spans="1:65" s="15" customFormat="1" ht="12">
      <c r="B189" s="193"/>
      <c r="D189" s="178" t="s">
        <v>181</v>
      </c>
      <c r="E189" s="194" t="s">
        <v>1</v>
      </c>
      <c r="F189" s="195" t="s">
        <v>3432</v>
      </c>
      <c r="H189" s="196">
        <v>12</v>
      </c>
      <c r="I189" s="197"/>
      <c r="L189" s="193"/>
      <c r="M189" s="198"/>
      <c r="N189" s="199"/>
      <c r="O189" s="199"/>
      <c r="P189" s="199"/>
      <c r="Q189" s="199"/>
      <c r="R189" s="199"/>
      <c r="S189" s="199"/>
      <c r="T189" s="200"/>
      <c r="AT189" s="194" t="s">
        <v>181</v>
      </c>
      <c r="AU189" s="194" t="s">
        <v>87</v>
      </c>
      <c r="AV189" s="15" t="s">
        <v>179</v>
      </c>
      <c r="AW189" s="15" t="s">
        <v>29</v>
      </c>
      <c r="AX189" s="15" t="s">
        <v>81</v>
      </c>
      <c r="AY189" s="194" t="s">
        <v>167</v>
      </c>
    </row>
    <row r="190" spans="1:65" s="2" customFormat="1" ht="21.75" customHeight="1">
      <c r="A190" s="33"/>
      <c r="B190" s="149"/>
      <c r="C190" s="150" t="s">
        <v>324</v>
      </c>
      <c r="D190" s="150" t="s">
        <v>168</v>
      </c>
      <c r="E190" s="151" t="s">
        <v>3433</v>
      </c>
      <c r="F190" s="152" t="s">
        <v>3434</v>
      </c>
      <c r="G190" s="153" t="s">
        <v>340</v>
      </c>
      <c r="H190" s="154">
        <v>3</v>
      </c>
      <c r="I190" s="155"/>
      <c r="J190" s="156">
        <f>ROUND(I190*H190,2)</f>
        <v>0</v>
      </c>
      <c r="K190" s="157"/>
      <c r="L190" s="158"/>
      <c r="M190" s="159" t="s">
        <v>1</v>
      </c>
      <c r="N190" s="160" t="s">
        <v>40</v>
      </c>
      <c r="O190" s="59"/>
      <c r="P190" s="161">
        <f>O190*H190</f>
        <v>0</v>
      </c>
      <c r="Q190" s="161">
        <v>1.0540000000000001E-2</v>
      </c>
      <c r="R190" s="161">
        <f>Q190*H190</f>
        <v>3.1620000000000002E-2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249</v>
      </c>
      <c r="AT190" s="163" t="s">
        <v>168</v>
      </c>
      <c r="AU190" s="163" t="s">
        <v>87</v>
      </c>
      <c r="AY190" s="18" t="s">
        <v>167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87</v>
      </c>
      <c r="BK190" s="164">
        <f>ROUND(I190*H190,2)</f>
        <v>0</v>
      </c>
      <c r="BL190" s="18" t="s">
        <v>179</v>
      </c>
      <c r="BM190" s="163" t="s">
        <v>3435</v>
      </c>
    </row>
    <row r="191" spans="1:65" s="14" customFormat="1" ht="12">
      <c r="B191" s="185"/>
      <c r="D191" s="178" t="s">
        <v>181</v>
      </c>
      <c r="E191" s="186" t="s">
        <v>1</v>
      </c>
      <c r="F191" s="187" t="s">
        <v>187</v>
      </c>
      <c r="H191" s="188">
        <v>3</v>
      </c>
      <c r="I191" s="189"/>
      <c r="L191" s="185"/>
      <c r="M191" s="190"/>
      <c r="N191" s="191"/>
      <c r="O191" s="191"/>
      <c r="P191" s="191"/>
      <c r="Q191" s="191"/>
      <c r="R191" s="191"/>
      <c r="S191" s="191"/>
      <c r="T191" s="192"/>
      <c r="AT191" s="186" t="s">
        <v>181</v>
      </c>
      <c r="AU191" s="186" t="s">
        <v>87</v>
      </c>
      <c r="AV191" s="14" t="s">
        <v>87</v>
      </c>
      <c r="AW191" s="14" t="s">
        <v>29</v>
      </c>
      <c r="AX191" s="14" t="s">
        <v>74</v>
      </c>
      <c r="AY191" s="186" t="s">
        <v>167</v>
      </c>
    </row>
    <row r="192" spans="1:65" s="15" customFormat="1" ht="12">
      <c r="B192" s="193"/>
      <c r="D192" s="178" t="s">
        <v>181</v>
      </c>
      <c r="E192" s="194" t="s">
        <v>1</v>
      </c>
      <c r="F192" s="195" t="s">
        <v>186</v>
      </c>
      <c r="H192" s="196">
        <v>3</v>
      </c>
      <c r="I192" s="197"/>
      <c r="L192" s="193"/>
      <c r="M192" s="198"/>
      <c r="N192" s="199"/>
      <c r="O192" s="199"/>
      <c r="P192" s="199"/>
      <c r="Q192" s="199"/>
      <c r="R192" s="199"/>
      <c r="S192" s="199"/>
      <c r="T192" s="200"/>
      <c r="AT192" s="194" t="s">
        <v>181</v>
      </c>
      <c r="AU192" s="194" t="s">
        <v>87</v>
      </c>
      <c r="AV192" s="15" t="s">
        <v>179</v>
      </c>
      <c r="AW192" s="15" t="s">
        <v>29</v>
      </c>
      <c r="AX192" s="15" t="s">
        <v>81</v>
      </c>
      <c r="AY192" s="194" t="s">
        <v>167</v>
      </c>
    </row>
    <row r="193" spans="1:65" s="2" customFormat="1" ht="21.75" customHeight="1">
      <c r="A193" s="33"/>
      <c r="B193" s="149"/>
      <c r="C193" s="167" t="s">
        <v>7</v>
      </c>
      <c r="D193" s="167" t="s">
        <v>175</v>
      </c>
      <c r="E193" s="168" t="s">
        <v>3436</v>
      </c>
      <c r="F193" s="169" t="s">
        <v>3437</v>
      </c>
      <c r="G193" s="170" t="s">
        <v>340</v>
      </c>
      <c r="H193" s="171">
        <v>1</v>
      </c>
      <c r="I193" s="172"/>
      <c r="J193" s="173">
        <f>ROUND(I193*H193,2)</f>
        <v>0</v>
      </c>
      <c r="K193" s="174"/>
      <c r="L193" s="34"/>
      <c r="M193" s="175" t="s">
        <v>1</v>
      </c>
      <c r="N193" s="176" t="s">
        <v>40</v>
      </c>
      <c r="O193" s="59"/>
      <c r="P193" s="161">
        <f>O193*H193</f>
        <v>0</v>
      </c>
      <c r="Q193" s="161">
        <v>5.0000000000000002E-5</v>
      </c>
      <c r="R193" s="161">
        <f>Q193*H193</f>
        <v>5.0000000000000002E-5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179</v>
      </c>
      <c r="AT193" s="163" t="s">
        <v>175</v>
      </c>
      <c r="AU193" s="163" t="s">
        <v>87</v>
      </c>
      <c r="AY193" s="18" t="s">
        <v>167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179</v>
      </c>
      <c r="BM193" s="163" t="s">
        <v>3438</v>
      </c>
    </row>
    <row r="194" spans="1:65" s="14" customFormat="1" ht="12">
      <c r="B194" s="185"/>
      <c r="D194" s="178" t="s">
        <v>181</v>
      </c>
      <c r="E194" s="186" t="s">
        <v>1</v>
      </c>
      <c r="F194" s="187" t="s">
        <v>81</v>
      </c>
      <c r="H194" s="188">
        <v>1</v>
      </c>
      <c r="I194" s="189"/>
      <c r="L194" s="185"/>
      <c r="M194" s="190"/>
      <c r="N194" s="191"/>
      <c r="O194" s="191"/>
      <c r="P194" s="191"/>
      <c r="Q194" s="191"/>
      <c r="R194" s="191"/>
      <c r="S194" s="191"/>
      <c r="T194" s="192"/>
      <c r="AT194" s="186" t="s">
        <v>181</v>
      </c>
      <c r="AU194" s="186" t="s">
        <v>87</v>
      </c>
      <c r="AV194" s="14" t="s">
        <v>87</v>
      </c>
      <c r="AW194" s="14" t="s">
        <v>29</v>
      </c>
      <c r="AX194" s="14" t="s">
        <v>74</v>
      </c>
      <c r="AY194" s="186" t="s">
        <v>167</v>
      </c>
    </row>
    <row r="195" spans="1:65" s="15" customFormat="1" ht="12">
      <c r="B195" s="193"/>
      <c r="D195" s="178" t="s">
        <v>181</v>
      </c>
      <c r="E195" s="194" t="s">
        <v>1</v>
      </c>
      <c r="F195" s="195" t="s">
        <v>186</v>
      </c>
      <c r="H195" s="196">
        <v>1</v>
      </c>
      <c r="I195" s="197"/>
      <c r="L195" s="193"/>
      <c r="M195" s="198"/>
      <c r="N195" s="199"/>
      <c r="O195" s="199"/>
      <c r="P195" s="199"/>
      <c r="Q195" s="199"/>
      <c r="R195" s="199"/>
      <c r="S195" s="199"/>
      <c r="T195" s="200"/>
      <c r="AT195" s="194" t="s">
        <v>181</v>
      </c>
      <c r="AU195" s="194" t="s">
        <v>87</v>
      </c>
      <c r="AV195" s="15" t="s">
        <v>179</v>
      </c>
      <c r="AW195" s="15" t="s">
        <v>29</v>
      </c>
      <c r="AX195" s="15" t="s">
        <v>81</v>
      </c>
      <c r="AY195" s="194" t="s">
        <v>167</v>
      </c>
    </row>
    <row r="196" spans="1:65" s="2" customFormat="1" ht="21.75" customHeight="1">
      <c r="A196" s="33"/>
      <c r="B196" s="149"/>
      <c r="C196" s="150" t="s">
        <v>351</v>
      </c>
      <c r="D196" s="150" t="s">
        <v>168</v>
      </c>
      <c r="E196" s="151" t="s">
        <v>3439</v>
      </c>
      <c r="F196" s="152" t="s">
        <v>3440</v>
      </c>
      <c r="G196" s="153" t="s">
        <v>340</v>
      </c>
      <c r="H196" s="154">
        <v>1</v>
      </c>
      <c r="I196" s="155"/>
      <c r="J196" s="156">
        <f>ROUND(I196*H196,2)</f>
        <v>0</v>
      </c>
      <c r="K196" s="157"/>
      <c r="L196" s="158"/>
      <c r="M196" s="159" t="s">
        <v>1</v>
      </c>
      <c r="N196" s="160" t="s">
        <v>40</v>
      </c>
      <c r="O196" s="59"/>
      <c r="P196" s="161">
        <f>O196*H196</f>
        <v>0</v>
      </c>
      <c r="Q196" s="161">
        <v>1.1100000000000001E-3</v>
      </c>
      <c r="R196" s="161">
        <f>Q196*H196</f>
        <v>1.1100000000000001E-3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249</v>
      </c>
      <c r="AT196" s="163" t="s">
        <v>168</v>
      </c>
      <c r="AU196" s="163" t="s">
        <v>87</v>
      </c>
      <c r="AY196" s="18" t="s">
        <v>167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179</v>
      </c>
      <c r="BM196" s="163" t="s">
        <v>3441</v>
      </c>
    </row>
    <row r="197" spans="1:65" s="14" customFormat="1" ht="12">
      <c r="B197" s="185"/>
      <c r="D197" s="178" t="s">
        <v>181</v>
      </c>
      <c r="E197" s="186" t="s">
        <v>1</v>
      </c>
      <c r="F197" s="187" t="s">
        <v>81</v>
      </c>
      <c r="H197" s="188">
        <v>1</v>
      </c>
      <c r="I197" s="189"/>
      <c r="L197" s="185"/>
      <c r="M197" s="190"/>
      <c r="N197" s="191"/>
      <c r="O197" s="191"/>
      <c r="P197" s="191"/>
      <c r="Q197" s="191"/>
      <c r="R197" s="191"/>
      <c r="S197" s="191"/>
      <c r="T197" s="192"/>
      <c r="AT197" s="186" t="s">
        <v>181</v>
      </c>
      <c r="AU197" s="186" t="s">
        <v>87</v>
      </c>
      <c r="AV197" s="14" t="s">
        <v>87</v>
      </c>
      <c r="AW197" s="14" t="s">
        <v>29</v>
      </c>
      <c r="AX197" s="14" t="s">
        <v>74</v>
      </c>
      <c r="AY197" s="186" t="s">
        <v>167</v>
      </c>
    </row>
    <row r="198" spans="1:65" s="15" customFormat="1" ht="12">
      <c r="B198" s="193"/>
      <c r="D198" s="178" t="s">
        <v>181</v>
      </c>
      <c r="E198" s="194" t="s">
        <v>1</v>
      </c>
      <c r="F198" s="195" t="s">
        <v>186</v>
      </c>
      <c r="H198" s="196">
        <v>1</v>
      </c>
      <c r="I198" s="197"/>
      <c r="L198" s="193"/>
      <c r="M198" s="198"/>
      <c r="N198" s="199"/>
      <c r="O198" s="199"/>
      <c r="P198" s="199"/>
      <c r="Q198" s="199"/>
      <c r="R198" s="199"/>
      <c r="S198" s="199"/>
      <c r="T198" s="200"/>
      <c r="AT198" s="194" t="s">
        <v>181</v>
      </c>
      <c r="AU198" s="194" t="s">
        <v>87</v>
      </c>
      <c r="AV198" s="15" t="s">
        <v>179</v>
      </c>
      <c r="AW198" s="15" t="s">
        <v>29</v>
      </c>
      <c r="AX198" s="15" t="s">
        <v>81</v>
      </c>
      <c r="AY198" s="194" t="s">
        <v>167</v>
      </c>
    </row>
    <row r="199" spans="1:65" s="2" customFormat="1" ht="21.75" customHeight="1">
      <c r="A199" s="33"/>
      <c r="B199" s="149"/>
      <c r="C199" s="167" t="s">
        <v>358</v>
      </c>
      <c r="D199" s="167" t="s">
        <v>175</v>
      </c>
      <c r="E199" s="168" t="s">
        <v>990</v>
      </c>
      <c r="F199" s="169" t="s">
        <v>3442</v>
      </c>
      <c r="G199" s="170" t="s">
        <v>230</v>
      </c>
      <c r="H199" s="171">
        <v>12</v>
      </c>
      <c r="I199" s="172"/>
      <c r="J199" s="173">
        <f>ROUND(I199*H199,2)</f>
        <v>0</v>
      </c>
      <c r="K199" s="174"/>
      <c r="L199" s="34"/>
      <c r="M199" s="175" t="s">
        <v>1</v>
      </c>
      <c r="N199" s="176" t="s">
        <v>40</v>
      </c>
      <c r="O199" s="59"/>
      <c r="P199" s="161">
        <f>O199*H199</f>
        <v>0</v>
      </c>
      <c r="Q199" s="161">
        <v>9.2000000000000003E-4</v>
      </c>
      <c r="R199" s="161">
        <f>Q199*H199</f>
        <v>1.1040000000000001E-2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179</v>
      </c>
      <c r="AT199" s="163" t="s">
        <v>175</v>
      </c>
      <c r="AU199" s="163" t="s">
        <v>87</v>
      </c>
      <c r="AY199" s="18" t="s">
        <v>167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179</v>
      </c>
      <c r="BM199" s="163" t="s">
        <v>3443</v>
      </c>
    </row>
    <row r="200" spans="1:65" s="13" customFormat="1" ht="12">
      <c r="B200" s="177"/>
      <c r="D200" s="178" t="s">
        <v>181</v>
      </c>
      <c r="E200" s="179" t="s">
        <v>1</v>
      </c>
      <c r="F200" s="180" t="s">
        <v>3444</v>
      </c>
      <c r="H200" s="179" t="s">
        <v>1</v>
      </c>
      <c r="I200" s="181"/>
      <c r="L200" s="177"/>
      <c r="M200" s="182"/>
      <c r="N200" s="183"/>
      <c r="O200" s="183"/>
      <c r="P200" s="183"/>
      <c r="Q200" s="183"/>
      <c r="R200" s="183"/>
      <c r="S200" s="183"/>
      <c r="T200" s="184"/>
      <c r="AT200" s="179" t="s">
        <v>181</v>
      </c>
      <c r="AU200" s="179" t="s">
        <v>87</v>
      </c>
      <c r="AV200" s="13" t="s">
        <v>81</v>
      </c>
      <c r="AW200" s="13" t="s">
        <v>29</v>
      </c>
      <c r="AX200" s="13" t="s">
        <v>74</v>
      </c>
      <c r="AY200" s="179" t="s">
        <v>167</v>
      </c>
    </row>
    <row r="201" spans="1:65" s="14" customFormat="1" ht="12">
      <c r="B201" s="185"/>
      <c r="D201" s="178" t="s">
        <v>181</v>
      </c>
      <c r="E201" s="186" t="s">
        <v>1</v>
      </c>
      <c r="F201" s="187" t="s">
        <v>277</v>
      </c>
      <c r="H201" s="188">
        <v>12</v>
      </c>
      <c r="I201" s="189"/>
      <c r="L201" s="185"/>
      <c r="M201" s="190"/>
      <c r="N201" s="191"/>
      <c r="O201" s="191"/>
      <c r="P201" s="191"/>
      <c r="Q201" s="191"/>
      <c r="R201" s="191"/>
      <c r="S201" s="191"/>
      <c r="T201" s="192"/>
      <c r="AT201" s="186" t="s">
        <v>181</v>
      </c>
      <c r="AU201" s="186" t="s">
        <v>87</v>
      </c>
      <c r="AV201" s="14" t="s">
        <v>87</v>
      </c>
      <c r="AW201" s="14" t="s">
        <v>29</v>
      </c>
      <c r="AX201" s="14" t="s">
        <v>74</v>
      </c>
      <c r="AY201" s="186" t="s">
        <v>167</v>
      </c>
    </row>
    <row r="202" spans="1:65" s="15" customFormat="1" ht="12">
      <c r="B202" s="193"/>
      <c r="D202" s="178" t="s">
        <v>181</v>
      </c>
      <c r="E202" s="194" t="s">
        <v>1</v>
      </c>
      <c r="F202" s="195" t="s">
        <v>3445</v>
      </c>
      <c r="H202" s="196">
        <v>12</v>
      </c>
      <c r="I202" s="197"/>
      <c r="L202" s="193"/>
      <c r="M202" s="198"/>
      <c r="N202" s="199"/>
      <c r="O202" s="199"/>
      <c r="P202" s="199"/>
      <c r="Q202" s="199"/>
      <c r="R202" s="199"/>
      <c r="S202" s="199"/>
      <c r="T202" s="200"/>
      <c r="AT202" s="194" t="s">
        <v>181</v>
      </c>
      <c r="AU202" s="194" t="s">
        <v>87</v>
      </c>
      <c r="AV202" s="15" t="s">
        <v>179</v>
      </c>
      <c r="AW202" s="15" t="s">
        <v>29</v>
      </c>
      <c r="AX202" s="15" t="s">
        <v>81</v>
      </c>
      <c r="AY202" s="194" t="s">
        <v>167</v>
      </c>
    </row>
    <row r="203" spans="1:65" s="2" customFormat="1" ht="21.75" customHeight="1">
      <c r="A203" s="33"/>
      <c r="B203" s="149"/>
      <c r="C203" s="150" t="s">
        <v>364</v>
      </c>
      <c r="D203" s="150" t="s">
        <v>168</v>
      </c>
      <c r="E203" s="151" t="s">
        <v>996</v>
      </c>
      <c r="F203" s="152" t="s">
        <v>997</v>
      </c>
      <c r="G203" s="153" t="s">
        <v>340</v>
      </c>
      <c r="H203" s="154">
        <v>12</v>
      </c>
      <c r="I203" s="155"/>
      <c r="J203" s="156">
        <f>ROUND(I203*H203,2)</f>
        <v>0</v>
      </c>
      <c r="K203" s="157"/>
      <c r="L203" s="158"/>
      <c r="M203" s="159" t="s">
        <v>1</v>
      </c>
      <c r="N203" s="160" t="s">
        <v>40</v>
      </c>
      <c r="O203" s="59"/>
      <c r="P203" s="161">
        <f>O203*H203</f>
        <v>0</v>
      </c>
      <c r="Q203" s="161">
        <v>1.12E-2</v>
      </c>
      <c r="R203" s="161">
        <f>Q203*H203</f>
        <v>0.13439999999999999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249</v>
      </c>
      <c r="AT203" s="163" t="s">
        <v>168</v>
      </c>
      <c r="AU203" s="163" t="s">
        <v>87</v>
      </c>
      <c r="AY203" s="18" t="s">
        <v>167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179</v>
      </c>
      <c r="BM203" s="163" t="s">
        <v>3446</v>
      </c>
    </row>
    <row r="204" spans="1:65" s="13" customFormat="1" ht="12">
      <c r="B204" s="177"/>
      <c r="D204" s="178" t="s">
        <v>181</v>
      </c>
      <c r="E204" s="179" t="s">
        <v>1</v>
      </c>
      <c r="F204" s="180" t="s">
        <v>3447</v>
      </c>
      <c r="H204" s="179" t="s">
        <v>1</v>
      </c>
      <c r="I204" s="181"/>
      <c r="L204" s="177"/>
      <c r="M204" s="182"/>
      <c r="N204" s="183"/>
      <c r="O204" s="183"/>
      <c r="P204" s="183"/>
      <c r="Q204" s="183"/>
      <c r="R204" s="183"/>
      <c r="S204" s="183"/>
      <c r="T204" s="184"/>
      <c r="AT204" s="179" t="s">
        <v>181</v>
      </c>
      <c r="AU204" s="179" t="s">
        <v>87</v>
      </c>
      <c r="AV204" s="13" t="s">
        <v>81</v>
      </c>
      <c r="AW204" s="13" t="s">
        <v>29</v>
      </c>
      <c r="AX204" s="13" t="s">
        <v>74</v>
      </c>
      <c r="AY204" s="179" t="s">
        <v>167</v>
      </c>
    </row>
    <row r="205" spans="1:65" s="14" customFormat="1" ht="12">
      <c r="B205" s="185"/>
      <c r="D205" s="178" t="s">
        <v>181</v>
      </c>
      <c r="E205" s="186" t="s">
        <v>1</v>
      </c>
      <c r="F205" s="187" t="s">
        <v>277</v>
      </c>
      <c r="H205" s="188">
        <v>12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181</v>
      </c>
      <c r="AU205" s="186" t="s">
        <v>87</v>
      </c>
      <c r="AV205" s="14" t="s">
        <v>87</v>
      </c>
      <c r="AW205" s="14" t="s">
        <v>29</v>
      </c>
      <c r="AX205" s="14" t="s">
        <v>74</v>
      </c>
      <c r="AY205" s="186" t="s">
        <v>167</v>
      </c>
    </row>
    <row r="206" spans="1:65" s="15" customFormat="1" ht="12">
      <c r="B206" s="193"/>
      <c r="D206" s="178" t="s">
        <v>181</v>
      </c>
      <c r="E206" s="194" t="s">
        <v>1</v>
      </c>
      <c r="F206" s="195" t="s">
        <v>3448</v>
      </c>
      <c r="H206" s="196">
        <v>12</v>
      </c>
      <c r="I206" s="197"/>
      <c r="L206" s="193"/>
      <c r="M206" s="198"/>
      <c r="N206" s="199"/>
      <c r="O206" s="199"/>
      <c r="P206" s="199"/>
      <c r="Q206" s="199"/>
      <c r="R206" s="199"/>
      <c r="S206" s="199"/>
      <c r="T206" s="200"/>
      <c r="AT206" s="194" t="s">
        <v>181</v>
      </c>
      <c r="AU206" s="194" t="s">
        <v>87</v>
      </c>
      <c r="AV206" s="15" t="s">
        <v>179</v>
      </c>
      <c r="AW206" s="15" t="s">
        <v>29</v>
      </c>
      <c r="AX206" s="15" t="s">
        <v>81</v>
      </c>
      <c r="AY206" s="194" t="s">
        <v>167</v>
      </c>
    </row>
    <row r="207" spans="1:65" s="12" customFormat="1" ht="23" customHeight="1">
      <c r="B207" s="138"/>
      <c r="D207" s="139" t="s">
        <v>73</v>
      </c>
      <c r="E207" s="165" t="s">
        <v>447</v>
      </c>
      <c r="F207" s="165" t="s">
        <v>448</v>
      </c>
      <c r="I207" s="141"/>
      <c r="J207" s="166">
        <f>BK207</f>
        <v>0</v>
      </c>
      <c r="L207" s="138"/>
      <c r="M207" s="143"/>
      <c r="N207" s="144"/>
      <c r="O207" s="144"/>
      <c r="P207" s="145">
        <f>P208</f>
        <v>0</v>
      </c>
      <c r="Q207" s="144"/>
      <c r="R207" s="145">
        <f>R208</f>
        <v>0</v>
      </c>
      <c r="S207" s="144"/>
      <c r="T207" s="146">
        <f>T208</f>
        <v>0</v>
      </c>
      <c r="AR207" s="139" t="s">
        <v>81</v>
      </c>
      <c r="AT207" s="147" t="s">
        <v>73</v>
      </c>
      <c r="AU207" s="147" t="s">
        <v>81</v>
      </c>
      <c r="AY207" s="139" t="s">
        <v>167</v>
      </c>
      <c r="BK207" s="148">
        <f>BK208</f>
        <v>0</v>
      </c>
    </row>
    <row r="208" spans="1:65" s="2" customFormat="1" ht="33" customHeight="1">
      <c r="A208" s="33"/>
      <c r="B208" s="149"/>
      <c r="C208" s="167" t="s">
        <v>370</v>
      </c>
      <c r="D208" s="167" t="s">
        <v>175</v>
      </c>
      <c r="E208" s="168" t="s">
        <v>3449</v>
      </c>
      <c r="F208" s="169" t="s">
        <v>3450</v>
      </c>
      <c r="G208" s="170" t="s">
        <v>396</v>
      </c>
      <c r="H208" s="171">
        <v>6.8179999999999996</v>
      </c>
      <c r="I208" s="172"/>
      <c r="J208" s="173">
        <f>ROUND(I208*H208,2)</f>
        <v>0</v>
      </c>
      <c r="K208" s="174"/>
      <c r="L208" s="34"/>
      <c r="M208" s="175" t="s">
        <v>1</v>
      </c>
      <c r="N208" s="176" t="s">
        <v>40</v>
      </c>
      <c r="O208" s="59"/>
      <c r="P208" s="161">
        <f>O208*H208</f>
        <v>0</v>
      </c>
      <c r="Q208" s="161">
        <v>0</v>
      </c>
      <c r="R208" s="161">
        <f>Q208*H208</f>
        <v>0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179</v>
      </c>
      <c r="AT208" s="163" t="s">
        <v>175</v>
      </c>
      <c r="AU208" s="163" t="s">
        <v>87</v>
      </c>
      <c r="AY208" s="18" t="s">
        <v>167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87</v>
      </c>
      <c r="BK208" s="164">
        <f>ROUND(I208*H208,2)</f>
        <v>0</v>
      </c>
      <c r="BL208" s="18" t="s">
        <v>179</v>
      </c>
      <c r="BM208" s="163" t="s">
        <v>3451</v>
      </c>
    </row>
    <row r="209" spans="1:65" s="12" customFormat="1" ht="26" customHeight="1">
      <c r="B209" s="138"/>
      <c r="D209" s="139" t="s">
        <v>73</v>
      </c>
      <c r="E209" s="140" t="s">
        <v>453</v>
      </c>
      <c r="F209" s="140" t="s">
        <v>453</v>
      </c>
      <c r="I209" s="141"/>
      <c r="J209" s="142">
        <f>BK209</f>
        <v>0</v>
      </c>
      <c r="L209" s="138"/>
      <c r="M209" s="143"/>
      <c r="N209" s="144"/>
      <c r="O209" s="144"/>
      <c r="P209" s="145">
        <f>P210</f>
        <v>0</v>
      </c>
      <c r="Q209" s="144"/>
      <c r="R209" s="145">
        <f>R210</f>
        <v>7.0760000000000003E-2</v>
      </c>
      <c r="S209" s="144"/>
      <c r="T209" s="146">
        <f>T210</f>
        <v>0</v>
      </c>
      <c r="AR209" s="139" t="s">
        <v>87</v>
      </c>
      <c r="AT209" s="147" t="s">
        <v>73</v>
      </c>
      <c r="AU209" s="147" t="s">
        <v>74</v>
      </c>
      <c r="AY209" s="139" t="s">
        <v>167</v>
      </c>
      <c r="BK209" s="148">
        <f>BK210</f>
        <v>0</v>
      </c>
    </row>
    <row r="210" spans="1:65" s="12" customFormat="1" ht="23" customHeight="1">
      <c r="B210" s="138"/>
      <c r="D210" s="139" t="s">
        <v>73</v>
      </c>
      <c r="E210" s="165" t="s">
        <v>1668</v>
      </c>
      <c r="F210" s="165" t="s">
        <v>3452</v>
      </c>
      <c r="I210" s="141"/>
      <c r="J210" s="166">
        <f>BK210</f>
        <v>0</v>
      </c>
      <c r="L210" s="138"/>
      <c r="M210" s="143"/>
      <c r="N210" s="144"/>
      <c r="O210" s="144"/>
      <c r="P210" s="145">
        <f>SUM(P211:P217)</f>
        <v>0</v>
      </c>
      <c r="Q210" s="144"/>
      <c r="R210" s="145">
        <f>SUM(R211:R217)</f>
        <v>7.0760000000000003E-2</v>
      </c>
      <c r="S210" s="144"/>
      <c r="T210" s="146">
        <f>SUM(T211:T217)</f>
        <v>0</v>
      </c>
      <c r="AR210" s="139" t="s">
        <v>87</v>
      </c>
      <c r="AT210" s="147" t="s">
        <v>73</v>
      </c>
      <c r="AU210" s="147" t="s">
        <v>81</v>
      </c>
      <c r="AY210" s="139" t="s">
        <v>167</v>
      </c>
      <c r="BK210" s="148">
        <f>SUM(BK211:BK217)</f>
        <v>0</v>
      </c>
    </row>
    <row r="211" spans="1:65" s="2" customFormat="1" ht="21.75" customHeight="1">
      <c r="A211" s="33"/>
      <c r="B211" s="149"/>
      <c r="C211" s="167" t="s">
        <v>377</v>
      </c>
      <c r="D211" s="167" t="s">
        <v>175</v>
      </c>
      <c r="E211" s="168" t="s">
        <v>3453</v>
      </c>
      <c r="F211" s="169" t="s">
        <v>3454</v>
      </c>
      <c r="G211" s="170" t="s">
        <v>340</v>
      </c>
      <c r="H211" s="171">
        <v>2</v>
      </c>
      <c r="I211" s="172"/>
      <c r="J211" s="173">
        <f>ROUND(I211*H211,2)</f>
        <v>0</v>
      </c>
      <c r="K211" s="174"/>
      <c r="L211" s="34"/>
      <c r="M211" s="175" t="s">
        <v>1</v>
      </c>
      <c r="N211" s="176" t="s">
        <v>40</v>
      </c>
      <c r="O211" s="59"/>
      <c r="P211" s="161">
        <f>O211*H211</f>
        <v>0</v>
      </c>
      <c r="Q211" s="161">
        <v>3.5380000000000002E-2</v>
      </c>
      <c r="R211" s="161">
        <f>Q211*H211</f>
        <v>7.0760000000000003E-2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308</v>
      </c>
      <c r="AT211" s="163" t="s">
        <v>175</v>
      </c>
      <c r="AU211" s="163" t="s">
        <v>87</v>
      </c>
      <c r="AY211" s="18" t="s">
        <v>167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87</v>
      </c>
      <c r="BK211" s="164">
        <f>ROUND(I211*H211,2)</f>
        <v>0</v>
      </c>
      <c r="BL211" s="18" t="s">
        <v>308</v>
      </c>
      <c r="BM211" s="163" t="s">
        <v>3455</v>
      </c>
    </row>
    <row r="212" spans="1:65" s="14" customFormat="1" ht="12">
      <c r="B212" s="185"/>
      <c r="D212" s="178" t="s">
        <v>181</v>
      </c>
      <c r="E212" s="186" t="s">
        <v>1</v>
      </c>
      <c r="F212" s="187" t="s">
        <v>3456</v>
      </c>
      <c r="H212" s="188">
        <v>1</v>
      </c>
      <c r="I212" s="189"/>
      <c r="L212" s="185"/>
      <c r="M212" s="190"/>
      <c r="N212" s="191"/>
      <c r="O212" s="191"/>
      <c r="P212" s="191"/>
      <c r="Q212" s="191"/>
      <c r="R212" s="191"/>
      <c r="S212" s="191"/>
      <c r="T212" s="192"/>
      <c r="AT212" s="186" t="s">
        <v>181</v>
      </c>
      <c r="AU212" s="186" t="s">
        <v>87</v>
      </c>
      <c r="AV212" s="14" t="s">
        <v>87</v>
      </c>
      <c r="AW212" s="14" t="s">
        <v>29</v>
      </c>
      <c r="AX212" s="14" t="s">
        <v>74</v>
      </c>
      <c r="AY212" s="186" t="s">
        <v>167</v>
      </c>
    </row>
    <row r="213" spans="1:65" s="14" customFormat="1" ht="12">
      <c r="B213" s="185"/>
      <c r="D213" s="178" t="s">
        <v>181</v>
      </c>
      <c r="E213" s="186" t="s">
        <v>1</v>
      </c>
      <c r="F213" s="187" t="s">
        <v>3457</v>
      </c>
      <c r="H213" s="188">
        <v>1</v>
      </c>
      <c r="I213" s="189"/>
      <c r="L213" s="185"/>
      <c r="M213" s="190"/>
      <c r="N213" s="191"/>
      <c r="O213" s="191"/>
      <c r="P213" s="191"/>
      <c r="Q213" s="191"/>
      <c r="R213" s="191"/>
      <c r="S213" s="191"/>
      <c r="T213" s="192"/>
      <c r="AT213" s="186" t="s">
        <v>181</v>
      </c>
      <c r="AU213" s="186" t="s">
        <v>87</v>
      </c>
      <c r="AV213" s="14" t="s">
        <v>87</v>
      </c>
      <c r="AW213" s="14" t="s">
        <v>29</v>
      </c>
      <c r="AX213" s="14" t="s">
        <v>74</v>
      </c>
      <c r="AY213" s="186" t="s">
        <v>167</v>
      </c>
    </row>
    <row r="214" spans="1:65" s="15" customFormat="1" ht="12">
      <c r="B214" s="193"/>
      <c r="D214" s="178" t="s">
        <v>181</v>
      </c>
      <c r="E214" s="194" t="s">
        <v>1</v>
      </c>
      <c r="F214" s="195" t="s">
        <v>186</v>
      </c>
      <c r="H214" s="196">
        <v>2</v>
      </c>
      <c r="I214" s="197"/>
      <c r="L214" s="193"/>
      <c r="M214" s="198"/>
      <c r="N214" s="199"/>
      <c r="O214" s="199"/>
      <c r="P214" s="199"/>
      <c r="Q214" s="199"/>
      <c r="R214" s="199"/>
      <c r="S214" s="199"/>
      <c r="T214" s="200"/>
      <c r="AT214" s="194" t="s">
        <v>181</v>
      </c>
      <c r="AU214" s="194" t="s">
        <v>87</v>
      </c>
      <c r="AV214" s="15" t="s">
        <v>179</v>
      </c>
      <c r="AW214" s="15" t="s">
        <v>29</v>
      </c>
      <c r="AX214" s="15" t="s">
        <v>81</v>
      </c>
      <c r="AY214" s="194" t="s">
        <v>167</v>
      </c>
    </row>
    <row r="215" spans="1:65" s="2" customFormat="1" ht="21.75" customHeight="1">
      <c r="A215" s="33"/>
      <c r="B215" s="149"/>
      <c r="C215" s="167" t="s">
        <v>385</v>
      </c>
      <c r="D215" s="167" t="s">
        <v>175</v>
      </c>
      <c r="E215" s="168" t="s">
        <v>3458</v>
      </c>
      <c r="F215" s="169" t="s">
        <v>3459</v>
      </c>
      <c r="G215" s="170" t="s">
        <v>213</v>
      </c>
      <c r="H215" s="171">
        <v>12</v>
      </c>
      <c r="I215" s="172"/>
      <c r="J215" s="173">
        <f>ROUND(I215*H215,2)</f>
        <v>0</v>
      </c>
      <c r="K215" s="174"/>
      <c r="L215" s="34"/>
      <c r="M215" s="175" t="s">
        <v>1</v>
      </c>
      <c r="N215" s="176" t="s">
        <v>40</v>
      </c>
      <c r="O215" s="59"/>
      <c r="P215" s="161">
        <f>O215*H215</f>
        <v>0</v>
      </c>
      <c r="Q215" s="161">
        <v>0</v>
      </c>
      <c r="R215" s="161">
        <f>Q215*H215</f>
        <v>0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308</v>
      </c>
      <c r="AT215" s="163" t="s">
        <v>175</v>
      </c>
      <c r="AU215" s="163" t="s">
        <v>87</v>
      </c>
      <c r="AY215" s="18" t="s">
        <v>167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308</v>
      </c>
      <c r="BM215" s="163" t="s">
        <v>3460</v>
      </c>
    </row>
    <row r="216" spans="1:65" s="14" customFormat="1" ht="12">
      <c r="B216" s="185"/>
      <c r="D216" s="178" t="s">
        <v>181</v>
      </c>
      <c r="E216" s="186" t="s">
        <v>1</v>
      </c>
      <c r="F216" s="187" t="s">
        <v>277</v>
      </c>
      <c r="H216" s="188">
        <v>12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181</v>
      </c>
      <c r="AU216" s="186" t="s">
        <v>87</v>
      </c>
      <c r="AV216" s="14" t="s">
        <v>87</v>
      </c>
      <c r="AW216" s="14" t="s">
        <v>29</v>
      </c>
      <c r="AX216" s="14" t="s">
        <v>81</v>
      </c>
      <c r="AY216" s="186" t="s">
        <v>167</v>
      </c>
    </row>
    <row r="217" spans="1:65" s="2" customFormat="1" ht="21.75" customHeight="1">
      <c r="A217" s="33"/>
      <c r="B217" s="149"/>
      <c r="C217" s="167" t="s">
        <v>393</v>
      </c>
      <c r="D217" s="167" t="s">
        <v>175</v>
      </c>
      <c r="E217" s="168" t="s">
        <v>3461</v>
      </c>
      <c r="F217" s="169" t="s">
        <v>3462</v>
      </c>
      <c r="G217" s="170" t="s">
        <v>396</v>
      </c>
      <c r="H217" s="171">
        <v>7.0999999999999994E-2</v>
      </c>
      <c r="I217" s="172"/>
      <c r="J217" s="173">
        <f>ROUND(I217*H217,2)</f>
        <v>0</v>
      </c>
      <c r="K217" s="174"/>
      <c r="L217" s="34"/>
      <c r="M217" s="213" t="s">
        <v>1</v>
      </c>
      <c r="N217" s="214" t="s">
        <v>40</v>
      </c>
      <c r="O217" s="215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308</v>
      </c>
      <c r="AT217" s="163" t="s">
        <v>175</v>
      </c>
      <c r="AU217" s="163" t="s">
        <v>87</v>
      </c>
      <c r="AY217" s="18" t="s">
        <v>167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308</v>
      </c>
      <c r="BM217" s="163" t="s">
        <v>3463</v>
      </c>
    </row>
    <row r="218" spans="1:65" s="2" customFormat="1" ht="7" customHeight="1">
      <c r="A218" s="33"/>
      <c r="B218" s="48"/>
      <c r="C218" s="49"/>
      <c r="D218" s="49"/>
      <c r="E218" s="49"/>
      <c r="F218" s="49"/>
      <c r="G218" s="49"/>
      <c r="H218" s="49"/>
      <c r="I218" s="49"/>
      <c r="J218" s="49"/>
      <c r="K218" s="49"/>
      <c r="L218" s="34"/>
      <c r="M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</sheetData>
  <autoFilter ref="C123:K217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42"/>
  <sheetViews>
    <sheetView showGridLines="0" workbookViewId="0">
      <selection activeCell="D7" sqref="D7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25" style="1" customWidth="1"/>
    <col min="4" max="4" width="75.75" style="1" customWidth="1"/>
    <col min="5" max="5" width="13.25" style="1" customWidth="1"/>
    <col min="6" max="6" width="20" style="1" customWidth="1"/>
    <col min="7" max="7" width="1.75" style="1" customWidth="1"/>
    <col min="8" max="8" width="8.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9"/>
      <c r="C3" s="20"/>
      <c r="D3" s="20"/>
      <c r="E3" s="20"/>
      <c r="F3" s="20"/>
      <c r="G3" s="20"/>
      <c r="H3" s="21"/>
    </row>
    <row r="4" spans="1:8" s="1" customFormat="1" ht="25" customHeight="1">
      <c r="B4" s="21"/>
      <c r="C4" s="22" t="s">
        <v>3464</v>
      </c>
      <c r="H4" s="21"/>
    </row>
    <row r="5" spans="1:8" s="1" customFormat="1" ht="12" customHeight="1">
      <c r="B5" s="21"/>
      <c r="C5" s="25" t="s">
        <v>12</v>
      </c>
      <c r="D5" s="273" t="s">
        <v>13</v>
      </c>
      <c r="E5" s="235"/>
      <c r="F5" s="235"/>
      <c r="H5" s="21"/>
    </row>
    <row r="6" spans="1:8" s="1" customFormat="1" ht="37" customHeight="1">
      <c r="B6" s="21"/>
      <c r="C6" s="27" t="s">
        <v>15</v>
      </c>
      <c r="D6" s="256" t="s">
        <v>3495</v>
      </c>
      <c r="E6" s="235"/>
      <c r="F6" s="235"/>
      <c r="H6" s="21"/>
    </row>
    <row r="7" spans="1:8" s="1" customFormat="1" ht="16.5" customHeight="1">
      <c r="B7" s="21"/>
      <c r="C7" s="28" t="s">
        <v>20</v>
      </c>
      <c r="D7" s="56"/>
      <c r="H7" s="21"/>
    </row>
    <row r="8" spans="1:8" s="2" customFormat="1" ht="11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7"/>
      <c r="B9" s="128"/>
      <c r="C9" s="129" t="s">
        <v>55</v>
      </c>
      <c r="D9" s="130" t="s">
        <v>56</v>
      </c>
      <c r="E9" s="130" t="s">
        <v>155</v>
      </c>
      <c r="F9" s="131" t="s">
        <v>3465</v>
      </c>
      <c r="G9" s="127"/>
      <c r="H9" s="128"/>
    </row>
    <row r="10" spans="1:8" s="2" customFormat="1" ht="26.5" customHeight="1">
      <c r="A10" s="33"/>
      <c r="B10" s="34"/>
      <c r="C10" s="218" t="s">
        <v>3466</v>
      </c>
      <c r="D10" s="218" t="s">
        <v>85</v>
      </c>
      <c r="E10" s="33"/>
      <c r="F10" s="33"/>
      <c r="G10" s="33"/>
      <c r="H10" s="34"/>
    </row>
    <row r="11" spans="1:8" s="2" customFormat="1" ht="17" customHeight="1">
      <c r="A11" s="33"/>
      <c r="B11" s="34"/>
      <c r="C11" s="219" t="s">
        <v>521</v>
      </c>
      <c r="D11" s="220" t="s">
        <v>3467</v>
      </c>
      <c r="E11" s="221" t="s">
        <v>178</v>
      </c>
      <c r="F11" s="222">
        <v>236.08</v>
      </c>
      <c r="G11" s="33"/>
      <c r="H11" s="34"/>
    </row>
    <row r="12" spans="1:8" s="2" customFormat="1" ht="17" customHeight="1">
      <c r="A12" s="33"/>
      <c r="B12" s="34"/>
      <c r="C12" s="223" t="s">
        <v>1</v>
      </c>
      <c r="D12" s="223" t="s">
        <v>515</v>
      </c>
      <c r="E12" s="18" t="s">
        <v>1</v>
      </c>
      <c r="F12" s="224">
        <v>0</v>
      </c>
      <c r="G12" s="33"/>
      <c r="H12" s="34"/>
    </row>
    <row r="13" spans="1:8" s="2" customFormat="1" ht="17" customHeight="1">
      <c r="A13" s="33"/>
      <c r="B13" s="34"/>
      <c r="C13" s="223" t="s">
        <v>1</v>
      </c>
      <c r="D13" s="223" t="s">
        <v>516</v>
      </c>
      <c r="E13" s="18" t="s">
        <v>1</v>
      </c>
      <c r="F13" s="224">
        <v>234.08</v>
      </c>
      <c r="G13" s="33"/>
      <c r="H13" s="34"/>
    </row>
    <row r="14" spans="1:8" s="2" customFormat="1" ht="17" customHeight="1">
      <c r="A14" s="33"/>
      <c r="B14" s="34"/>
      <c r="C14" s="223" t="s">
        <v>1</v>
      </c>
      <c r="D14" s="223" t="s">
        <v>518</v>
      </c>
      <c r="E14" s="18" t="s">
        <v>1</v>
      </c>
      <c r="F14" s="224">
        <v>0</v>
      </c>
      <c r="G14" s="33"/>
      <c r="H14" s="34"/>
    </row>
    <row r="15" spans="1:8" s="2" customFormat="1" ht="17" customHeight="1">
      <c r="A15" s="33"/>
      <c r="B15" s="34"/>
      <c r="C15" s="223" t="s">
        <v>1</v>
      </c>
      <c r="D15" s="223" t="s">
        <v>519</v>
      </c>
      <c r="E15" s="18" t="s">
        <v>1</v>
      </c>
      <c r="F15" s="224">
        <v>1</v>
      </c>
      <c r="G15" s="33"/>
      <c r="H15" s="34"/>
    </row>
    <row r="16" spans="1:8" s="2" customFormat="1" ht="17" customHeight="1">
      <c r="A16" s="33"/>
      <c r="B16" s="34"/>
      <c r="C16" s="223" t="s">
        <v>1</v>
      </c>
      <c r="D16" s="223" t="s">
        <v>520</v>
      </c>
      <c r="E16" s="18" t="s">
        <v>1</v>
      </c>
      <c r="F16" s="224">
        <v>1</v>
      </c>
      <c r="G16" s="33"/>
      <c r="H16" s="34"/>
    </row>
    <row r="17" spans="1:8" s="2" customFormat="1" ht="17" customHeight="1">
      <c r="A17" s="33"/>
      <c r="B17" s="34"/>
      <c r="C17" s="223" t="s">
        <v>521</v>
      </c>
      <c r="D17" s="223" t="s">
        <v>186</v>
      </c>
      <c r="E17" s="18" t="s">
        <v>1</v>
      </c>
      <c r="F17" s="224">
        <v>236.08</v>
      </c>
      <c r="G17" s="33"/>
      <c r="H17" s="34"/>
    </row>
    <row r="18" spans="1:8" s="2" customFormat="1" ht="17" customHeight="1">
      <c r="A18" s="33"/>
      <c r="B18" s="34"/>
      <c r="C18" s="219" t="s">
        <v>119</v>
      </c>
      <c r="D18" s="220" t="s">
        <v>120</v>
      </c>
      <c r="E18" s="221" t="s">
        <v>121</v>
      </c>
      <c r="F18" s="222">
        <v>79.87</v>
      </c>
      <c r="G18" s="33"/>
      <c r="H18" s="34"/>
    </row>
    <row r="19" spans="1:8" s="2" customFormat="1" ht="17" customHeight="1">
      <c r="A19" s="33"/>
      <c r="B19" s="34"/>
      <c r="C19" s="223" t="s">
        <v>1</v>
      </c>
      <c r="D19" s="223" t="s">
        <v>551</v>
      </c>
      <c r="E19" s="18" t="s">
        <v>1</v>
      </c>
      <c r="F19" s="224">
        <v>38.85</v>
      </c>
      <c r="G19" s="33"/>
      <c r="H19" s="34"/>
    </row>
    <row r="20" spans="1:8" s="2" customFormat="1" ht="17" customHeight="1">
      <c r="A20" s="33"/>
      <c r="B20" s="34"/>
      <c r="C20" s="223" t="s">
        <v>1</v>
      </c>
      <c r="D20" s="223" t="s">
        <v>553</v>
      </c>
      <c r="E20" s="18" t="s">
        <v>1</v>
      </c>
      <c r="F20" s="224">
        <v>41.02</v>
      </c>
      <c r="G20" s="33"/>
      <c r="H20" s="34"/>
    </row>
    <row r="21" spans="1:8" s="2" customFormat="1" ht="17" customHeight="1">
      <c r="A21" s="33"/>
      <c r="B21" s="34"/>
      <c r="C21" s="223" t="s">
        <v>119</v>
      </c>
      <c r="D21" s="223" t="s">
        <v>186</v>
      </c>
      <c r="E21" s="18" t="s">
        <v>1</v>
      </c>
      <c r="F21" s="224">
        <v>79.87</v>
      </c>
      <c r="G21" s="33"/>
      <c r="H21" s="34"/>
    </row>
    <row r="22" spans="1:8" s="2" customFormat="1" ht="17" customHeight="1">
      <c r="A22" s="33"/>
      <c r="B22" s="34"/>
      <c r="C22" s="225" t="s">
        <v>3468</v>
      </c>
      <c r="D22" s="33"/>
      <c r="E22" s="33"/>
      <c r="F22" s="33"/>
      <c r="G22" s="33"/>
      <c r="H22" s="34"/>
    </row>
    <row r="23" spans="1:8" s="2" customFormat="1" ht="17" customHeight="1">
      <c r="A23" s="33"/>
      <c r="B23" s="34"/>
      <c r="C23" s="223" t="s">
        <v>548</v>
      </c>
      <c r="D23" s="223" t="s">
        <v>549</v>
      </c>
      <c r="E23" s="18" t="s">
        <v>121</v>
      </c>
      <c r="F23" s="224">
        <v>79.87</v>
      </c>
      <c r="G23" s="33"/>
      <c r="H23" s="34"/>
    </row>
    <row r="24" spans="1:8" s="2" customFormat="1" ht="17" customHeight="1">
      <c r="A24" s="33"/>
      <c r="B24" s="34"/>
      <c r="C24" s="223" t="s">
        <v>523</v>
      </c>
      <c r="D24" s="223" t="s">
        <v>524</v>
      </c>
      <c r="E24" s="18" t="s">
        <v>213</v>
      </c>
      <c r="F24" s="224">
        <v>79.87</v>
      </c>
      <c r="G24" s="33"/>
      <c r="H24" s="34"/>
    </row>
    <row r="25" spans="1:8" s="2" customFormat="1" ht="26.5" customHeight="1">
      <c r="A25" s="33"/>
      <c r="B25" s="34"/>
      <c r="C25" s="218" t="s">
        <v>3469</v>
      </c>
      <c r="D25" s="218" t="s">
        <v>90</v>
      </c>
      <c r="E25" s="33"/>
      <c r="F25" s="33"/>
      <c r="G25" s="33"/>
      <c r="H25" s="34"/>
    </row>
    <row r="26" spans="1:8" s="2" customFormat="1" ht="17" customHeight="1">
      <c r="A26" s="33"/>
      <c r="B26" s="34"/>
      <c r="C26" s="219" t="s">
        <v>598</v>
      </c>
      <c r="D26" s="220" t="s">
        <v>599</v>
      </c>
      <c r="E26" s="221" t="s">
        <v>121</v>
      </c>
      <c r="F26" s="222">
        <v>120</v>
      </c>
      <c r="G26" s="33"/>
      <c r="H26" s="34"/>
    </row>
    <row r="27" spans="1:8" s="2" customFormat="1" ht="17" customHeight="1">
      <c r="A27" s="33"/>
      <c r="B27" s="34"/>
      <c r="C27" s="223" t="s">
        <v>1</v>
      </c>
      <c r="D27" s="223" t="s">
        <v>733</v>
      </c>
      <c r="E27" s="18" t="s">
        <v>1</v>
      </c>
      <c r="F27" s="224">
        <v>112</v>
      </c>
      <c r="G27" s="33"/>
      <c r="H27" s="34"/>
    </row>
    <row r="28" spans="1:8" s="2" customFormat="1" ht="17" customHeight="1">
      <c r="A28" s="33"/>
      <c r="B28" s="34"/>
      <c r="C28" s="223" t="s">
        <v>1</v>
      </c>
      <c r="D28" s="223" t="s">
        <v>734</v>
      </c>
      <c r="E28" s="18" t="s">
        <v>1</v>
      </c>
      <c r="F28" s="224">
        <v>8</v>
      </c>
      <c r="G28" s="33"/>
      <c r="H28" s="34"/>
    </row>
    <row r="29" spans="1:8" s="2" customFormat="1" ht="17" customHeight="1">
      <c r="A29" s="33"/>
      <c r="B29" s="34"/>
      <c r="C29" s="223" t="s">
        <v>598</v>
      </c>
      <c r="D29" s="223" t="s">
        <v>186</v>
      </c>
      <c r="E29" s="18" t="s">
        <v>1</v>
      </c>
      <c r="F29" s="224">
        <v>120</v>
      </c>
      <c r="G29" s="33"/>
      <c r="H29" s="34"/>
    </row>
    <row r="30" spans="1:8" s="2" customFormat="1" ht="17" customHeight="1">
      <c r="A30" s="33"/>
      <c r="B30" s="34"/>
      <c r="C30" s="225" t="s">
        <v>3468</v>
      </c>
      <c r="D30" s="33"/>
      <c r="E30" s="33"/>
      <c r="F30" s="33"/>
      <c r="G30" s="33"/>
      <c r="H30" s="34"/>
    </row>
    <row r="31" spans="1:8" s="2" customFormat="1" ht="17" customHeight="1">
      <c r="A31" s="33"/>
      <c r="B31" s="34"/>
      <c r="C31" s="223" t="s">
        <v>730</v>
      </c>
      <c r="D31" s="223" t="s">
        <v>731</v>
      </c>
      <c r="E31" s="18" t="s">
        <v>213</v>
      </c>
      <c r="F31" s="224">
        <v>120</v>
      </c>
      <c r="G31" s="33"/>
      <c r="H31" s="34"/>
    </row>
    <row r="32" spans="1:8" s="2" customFormat="1" ht="24">
      <c r="A32" s="33"/>
      <c r="B32" s="34"/>
      <c r="C32" s="223" t="s">
        <v>714</v>
      </c>
      <c r="D32" s="223" t="s">
        <v>715</v>
      </c>
      <c r="E32" s="18" t="s">
        <v>230</v>
      </c>
      <c r="F32" s="224">
        <v>60</v>
      </c>
      <c r="G32" s="33"/>
      <c r="H32" s="34"/>
    </row>
    <row r="33" spans="1:8" s="2" customFormat="1" ht="24">
      <c r="A33" s="33"/>
      <c r="B33" s="34"/>
      <c r="C33" s="223" t="s">
        <v>718</v>
      </c>
      <c r="D33" s="223" t="s">
        <v>719</v>
      </c>
      <c r="E33" s="18" t="s">
        <v>178</v>
      </c>
      <c r="F33" s="224">
        <v>56.52</v>
      </c>
      <c r="G33" s="33"/>
      <c r="H33" s="34"/>
    </row>
    <row r="34" spans="1:8" s="2" customFormat="1" ht="17" customHeight="1">
      <c r="A34" s="33"/>
      <c r="B34" s="34"/>
      <c r="C34" s="223" t="s">
        <v>726</v>
      </c>
      <c r="D34" s="223" t="s">
        <v>727</v>
      </c>
      <c r="E34" s="18" t="s">
        <v>230</v>
      </c>
      <c r="F34" s="224">
        <v>18</v>
      </c>
      <c r="G34" s="33"/>
      <c r="H34" s="34"/>
    </row>
    <row r="35" spans="1:8" s="2" customFormat="1" ht="24">
      <c r="A35" s="33"/>
      <c r="B35" s="34"/>
      <c r="C35" s="223" t="s">
        <v>736</v>
      </c>
      <c r="D35" s="223" t="s">
        <v>737</v>
      </c>
      <c r="E35" s="18" t="s">
        <v>178</v>
      </c>
      <c r="F35" s="224">
        <v>36</v>
      </c>
      <c r="G35" s="33"/>
      <c r="H35" s="34"/>
    </row>
    <row r="36" spans="1:8" s="2" customFormat="1" ht="17" customHeight="1">
      <c r="A36" s="33"/>
      <c r="B36" s="34"/>
      <c r="C36" s="219" t="s">
        <v>601</v>
      </c>
      <c r="D36" s="220" t="s">
        <v>602</v>
      </c>
      <c r="E36" s="221" t="s">
        <v>178</v>
      </c>
      <c r="F36" s="222">
        <v>1054.4000000000001</v>
      </c>
      <c r="G36" s="33"/>
      <c r="H36" s="34"/>
    </row>
    <row r="37" spans="1:8" s="2" customFormat="1" ht="17" customHeight="1">
      <c r="A37" s="33"/>
      <c r="B37" s="34"/>
      <c r="C37" s="223" t="s">
        <v>1</v>
      </c>
      <c r="D37" s="223" t="s">
        <v>1041</v>
      </c>
      <c r="E37" s="18" t="s">
        <v>1</v>
      </c>
      <c r="F37" s="224">
        <v>0</v>
      </c>
      <c r="G37" s="33"/>
      <c r="H37" s="34"/>
    </row>
    <row r="38" spans="1:8" s="2" customFormat="1" ht="17" customHeight="1">
      <c r="A38" s="33"/>
      <c r="B38" s="34"/>
      <c r="C38" s="223" t="s">
        <v>1</v>
      </c>
      <c r="D38" s="223" t="s">
        <v>1042</v>
      </c>
      <c r="E38" s="18" t="s">
        <v>1</v>
      </c>
      <c r="F38" s="224">
        <v>1054.4000000000001</v>
      </c>
      <c r="G38" s="33"/>
      <c r="H38" s="34"/>
    </row>
    <row r="39" spans="1:8" s="2" customFormat="1" ht="17" customHeight="1">
      <c r="A39" s="33"/>
      <c r="B39" s="34"/>
      <c r="C39" s="223" t="s">
        <v>601</v>
      </c>
      <c r="D39" s="223" t="s">
        <v>186</v>
      </c>
      <c r="E39" s="18" t="s">
        <v>1</v>
      </c>
      <c r="F39" s="224">
        <v>1054.4000000000001</v>
      </c>
      <c r="G39" s="33"/>
      <c r="H39" s="34"/>
    </row>
    <row r="40" spans="1:8" s="2" customFormat="1" ht="17" customHeight="1">
      <c r="A40" s="33"/>
      <c r="B40" s="34"/>
      <c r="C40" s="225" t="s">
        <v>3468</v>
      </c>
      <c r="D40" s="33"/>
      <c r="E40" s="33"/>
      <c r="F40" s="33"/>
      <c r="G40" s="33"/>
      <c r="H40" s="34"/>
    </row>
    <row r="41" spans="1:8" s="2" customFormat="1" ht="24">
      <c r="A41" s="33"/>
      <c r="B41" s="34"/>
      <c r="C41" s="223" t="s">
        <v>1037</v>
      </c>
      <c r="D41" s="223" t="s">
        <v>1038</v>
      </c>
      <c r="E41" s="18" t="s">
        <v>1039</v>
      </c>
      <c r="F41" s="224">
        <v>1054.4000000000001</v>
      </c>
      <c r="G41" s="33"/>
      <c r="H41" s="34"/>
    </row>
    <row r="42" spans="1:8" s="2" customFormat="1" ht="17" customHeight="1">
      <c r="A42" s="33"/>
      <c r="B42" s="34"/>
      <c r="C42" s="223" t="s">
        <v>1044</v>
      </c>
      <c r="D42" s="223" t="s">
        <v>1045</v>
      </c>
      <c r="E42" s="18" t="s">
        <v>1039</v>
      </c>
      <c r="F42" s="224">
        <v>1054.4000000000001</v>
      </c>
      <c r="G42" s="33"/>
      <c r="H42" s="34"/>
    </row>
    <row r="43" spans="1:8" s="2" customFormat="1" ht="24">
      <c r="A43" s="33"/>
      <c r="B43" s="34"/>
      <c r="C43" s="223" t="s">
        <v>1049</v>
      </c>
      <c r="D43" s="223" t="s">
        <v>1050</v>
      </c>
      <c r="E43" s="18" t="s">
        <v>1039</v>
      </c>
      <c r="F43" s="224">
        <v>1054.4000000000001</v>
      </c>
      <c r="G43" s="33"/>
      <c r="H43" s="34"/>
    </row>
    <row r="44" spans="1:8" s="2" customFormat="1" ht="17" customHeight="1">
      <c r="A44" s="33"/>
      <c r="B44" s="34"/>
      <c r="C44" s="223" t="s">
        <v>1052</v>
      </c>
      <c r="D44" s="223" t="s">
        <v>1053</v>
      </c>
      <c r="E44" s="18" t="s">
        <v>178</v>
      </c>
      <c r="F44" s="224">
        <v>1054.4000000000001</v>
      </c>
      <c r="G44" s="33"/>
      <c r="H44" s="34"/>
    </row>
    <row r="45" spans="1:8" s="2" customFormat="1" ht="17" customHeight="1">
      <c r="A45" s="33"/>
      <c r="B45" s="34"/>
      <c r="C45" s="223" t="s">
        <v>1056</v>
      </c>
      <c r="D45" s="223" t="s">
        <v>1057</v>
      </c>
      <c r="E45" s="18" t="s">
        <v>178</v>
      </c>
      <c r="F45" s="224">
        <v>1054.4000000000001</v>
      </c>
      <c r="G45" s="33"/>
      <c r="H45" s="34"/>
    </row>
    <row r="46" spans="1:8" s="2" customFormat="1" ht="17" customHeight="1">
      <c r="A46" s="33"/>
      <c r="B46" s="34"/>
      <c r="C46" s="219" t="s">
        <v>604</v>
      </c>
      <c r="D46" s="220" t="s">
        <v>605</v>
      </c>
      <c r="E46" s="221" t="s">
        <v>178</v>
      </c>
      <c r="F46" s="222">
        <v>387</v>
      </c>
      <c r="G46" s="33"/>
      <c r="H46" s="34"/>
    </row>
    <row r="47" spans="1:8" s="2" customFormat="1" ht="17" customHeight="1">
      <c r="A47" s="33"/>
      <c r="B47" s="34"/>
      <c r="C47" s="223" t="s">
        <v>1</v>
      </c>
      <c r="D47" s="223" t="s">
        <v>1091</v>
      </c>
      <c r="E47" s="18" t="s">
        <v>1</v>
      </c>
      <c r="F47" s="224">
        <v>0</v>
      </c>
      <c r="G47" s="33"/>
      <c r="H47" s="34"/>
    </row>
    <row r="48" spans="1:8" s="2" customFormat="1" ht="17" customHeight="1">
      <c r="A48" s="33"/>
      <c r="B48" s="34"/>
      <c r="C48" s="223" t="s">
        <v>1</v>
      </c>
      <c r="D48" s="223" t="s">
        <v>1092</v>
      </c>
      <c r="E48" s="18" t="s">
        <v>1</v>
      </c>
      <c r="F48" s="224">
        <v>0</v>
      </c>
      <c r="G48" s="33"/>
      <c r="H48" s="34"/>
    </row>
    <row r="49" spans="1:8" s="2" customFormat="1" ht="17" customHeight="1">
      <c r="A49" s="33"/>
      <c r="B49" s="34"/>
      <c r="C49" s="223" t="s">
        <v>1</v>
      </c>
      <c r="D49" s="223" t="s">
        <v>1093</v>
      </c>
      <c r="E49" s="18" t="s">
        <v>1</v>
      </c>
      <c r="F49" s="224">
        <v>386.334</v>
      </c>
      <c r="G49" s="33"/>
      <c r="H49" s="34"/>
    </row>
    <row r="50" spans="1:8" s="2" customFormat="1" ht="17" customHeight="1">
      <c r="A50" s="33"/>
      <c r="B50" s="34"/>
      <c r="C50" s="223" t="s">
        <v>1</v>
      </c>
      <c r="D50" s="223" t="s">
        <v>1094</v>
      </c>
      <c r="E50" s="18" t="s">
        <v>1</v>
      </c>
      <c r="F50" s="224">
        <v>0.66600000000000004</v>
      </c>
      <c r="G50" s="33"/>
      <c r="H50" s="34"/>
    </row>
    <row r="51" spans="1:8" s="2" customFormat="1" ht="17" customHeight="1">
      <c r="A51" s="33"/>
      <c r="B51" s="34"/>
      <c r="C51" s="223" t="s">
        <v>604</v>
      </c>
      <c r="D51" s="223" t="s">
        <v>186</v>
      </c>
      <c r="E51" s="18" t="s">
        <v>1</v>
      </c>
      <c r="F51" s="224">
        <v>387</v>
      </c>
      <c r="G51" s="33"/>
      <c r="H51" s="34"/>
    </row>
    <row r="52" spans="1:8" s="2" customFormat="1" ht="17" customHeight="1">
      <c r="A52" s="33"/>
      <c r="B52" s="34"/>
      <c r="C52" s="225" t="s">
        <v>3468</v>
      </c>
      <c r="D52" s="33"/>
      <c r="E52" s="33"/>
      <c r="F52" s="33"/>
      <c r="G52" s="33"/>
      <c r="H52" s="34"/>
    </row>
    <row r="53" spans="1:8" s="2" customFormat="1" ht="17" customHeight="1">
      <c r="A53" s="33"/>
      <c r="B53" s="34"/>
      <c r="C53" s="223" t="s">
        <v>1088</v>
      </c>
      <c r="D53" s="223" t="s">
        <v>1089</v>
      </c>
      <c r="E53" s="18" t="s">
        <v>178</v>
      </c>
      <c r="F53" s="224">
        <v>387</v>
      </c>
      <c r="G53" s="33"/>
      <c r="H53" s="34"/>
    </row>
    <row r="54" spans="1:8" s="2" customFormat="1" ht="17" customHeight="1">
      <c r="A54" s="33"/>
      <c r="B54" s="34"/>
      <c r="C54" s="223" t="s">
        <v>1113</v>
      </c>
      <c r="D54" s="223" t="s">
        <v>1114</v>
      </c>
      <c r="E54" s="18" t="s">
        <v>178</v>
      </c>
      <c r="F54" s="224">
        <v>387</v>
      </c>
      <c r="G54" s="33"/>
      <c r="H54" s="34"/>
    </row>
    <row r="55" spans="1:8" s="2" customFormat="1" ht="17" customHeight="1">
      <c r="A55" s="33"/>
      <c r="B55" s="34"/>
      <c r="C55" s="219" t="s">
        <v>607</v>
      </c>
      <c r="D55" s="220" t="s">
        <v>608</v>
      </c>
      <c r="E55" s="221" t="s">
        <v>178</v>
      </c>
      <c r="F55" s="222">
        <v>541.98699999999997</v>
      </c>
      <c r="G55" s="33"/>
      <c r="H55" s="34"/>
    </row>
    <row r="56" spans="1:8" s="2" customFormat="1" ht="17" customHeight="1">
      <c r="A56" s="33"/>
      <c r="B56" s="34"/>
      <c r="C56" s="223" t="s">
        <v>1</v>
      </c>
      <c r="D56" s="223" t="s">
        <v>925</v>
      </c>
      <c r="E56" s="18" t="s">
        <v>1</v>
      </c>
      <c r="F56" s="224">
        <v>0</v>
      </c>
      <c r="G56" s="33"/>
      <c r="H56" s="34"/>
    </row>
    <row r="57" spans="1:8" s="2" customFormat="1" ht="17" customHeight="1">
      <c r="A57" s="33"/>
      <c r="B57" s="34"/>
      <c r="C57" s="223" t="s">
        <v>1</v>
      </c>
      <c r="D57" s="223" t="s">
        <v>926</v>
      </c>
      <c r="E57" s="18" t="s">
        <v>1</v>
      </c>
      <c r="F57" s="224">
        <v>0</v>
      </c>
      <c r="G57" s="33"/>
      <c r="H57" s="34"/>
    </row>
    <row r="58" spans="1:8" s="2" customFormat="1" ht="17" customHeight="1">
      <c r="A58" s="33"/>
      <c r="B58" s="34"/>
      <c r="C58" s="223" t="s">
        <v>1</v>
      </c>
      <c r="D58" s="223" t="s">
        <v>927</v>
      </c>
      <c r="E58" s="18" t="s">
        <v>1</v>
      </c>
      <c r="F58" s="224">
        <v>0</v>
      </c>
      <c r="G58" s="33"/>
      <c r="H58" s="34"/>
    </row>
    <row r="59" spans="1:8" s="2" customFormat="1" ht="17" customHeight="1">
      <c r="A59" s="33"/>
      <c r="B59" s="34"/>
      <c r="C59" s="223" t="s">
        <v>1</v>
      </c>
      <c r="D59" s="223" t="s">
        <v>928</v>
      </c>
      <c r="E59" s="18" t="s">
        <v>1</v>
      </c>
      <c r="F59" s="224">
        <v>0</v>
      </c>
      <c r="G59" s="33"/>
      <c r="H59" s="34"/>
    </row>
    <row r="60" spans="1:8" s="2" customFormat="1" ht="17" customHeight="1">
      <c r="A60" s="33"/>
      <c r="B60" s="34"/>
      <c r="C60" s="223" t="s">
        <v>1</v>
      </c>
      <c r="D60" s="223" t="s">
        <v>929</v>
      </c>
      <c r="E60" s="18" t="s">
        <v>1</v>
      </c>
      <c r="F60" s="224">
        <v>0</v>
      </c>
      <c r="G60" s="33"/>
      <c r="H60" s="34"/>
    </row>
    <row r="61" spans="1:8" s="2" customFormat="1" ht="17" customHeight="1">
      <c r="A61" s="33"/>
      <c r="B61" s="34"/>
      <c r="C61" s="223" t="s">
        <v>1</v>
      </c>
      <c r="D61" s="223" t="s">
        <v>930</v>
      </c>
      <c r="E61" s="18" t="s">
        <v>1</v>
      </c>
      <c r="F61" s="224">
        <v>0</v>
      </c>
      <c r="G61" s="33"/>
      <c r="H61" s="34"/>
    </row>
    <row r="62" spans="1:8" s="2" customFormat="1" ht="17" customHeight="1">
      <c r="A62" s="33"/>
      <c r="B62" s="34"/>
      <c r="C62" s="223" t="s">
        <v>1</v>
      </c>
      <c r="D62" s="223" t="s">
        <v>1</v>
      </c>
      <c r="E62" s="18" t="s">
        <v>1</v>
      </c>
      <c r="F62" s="224">
        <v>0</v>
      </c>
      <c r="G62" s="33"/>
      <c r="H62" s="34"/>
    </row>
    <row r="63" spans="1:8" s="2" customFormat="1" ht="17" customHeight="1">
      <c r="A63" s="33"/>
      <c r="B63" s="34"/>
      <c r="C63" s="223" t="s">
        <v>1</v>
      </c>
      <c r="D63" s="223" t="s">
        <v>931</v>
      </c>
      <c r="E63" s="18" t="s">
        <v>1</v>
      </c>
      <c r="F63" s="224">
        <v>0</v>
      </c>
      <c r="G63" s="33"/>
      <c r="H63" s="34"/>
    </row>
    <row r="64" spans="1:8" s="2" customFormat="1" ht="17" customHeight="1">
      <c r="A64" s="33"/>
      <c r="B64" s="34"/>
      <c r="C64" s="223" t="s">
        <v>1</v>
      </c>
      <c r="D64" s="223" t="s">
        <v>932</v>
      </c>
      <c r="E64" s="18" t="s">
        <v>1</v>
      </c>
      <c r="F64" s="224">
        <v>0</v>
      </c>
      <c r="G64" s="33"/>
      <c r="H64" s="34"/>
    </row>
    <row r="65" spans="1:8" s="2" customFormat="1" ht="17" customHeight="1">
      <c r="A65" s="33"/>
      <c r="B65" s="34"/>
      <c r="C65" s="223" t="s">
        <v>1</v>
      </c>
      <c r="D65" s="223" t="s">
        <v>933</v>
      </c>
      <c r="E65" s="18" t="s">
        <v>1</v>
      </c>
      <c r="F65" s="224">
        <v>0</v>
      </c>
      <c r="G65" s="33"/>
      <c r="H65" s="34"/>
    </row>
    <row r="66" spans="1:8" s="2" customFormat="1" ht="17" customHeight="1">
      <c r="A66" s="33"/>
      <c r="B66" s="34"/>
      <c r="C66" s="223" t="s">
        <v>1</v>
      </c>
      <c r="D66" s="223" t="s">
        <v>934</v>
      </c>
      <c r="E66" s="18" t="s">
        <v>1</v>
      </c>
      <c r="F66" s="224">
        <v>0</v>
      </c>
      <c r="G66" s="33"/>
      <c r="H66" s="34"/>
    </row>
    <row r="67" spans="1:8" s="2" customFormat="1" ht="17" customHeight="1">
      <c r="A67" s="33"/>
      <c r="B67" s="34"/>
      <c r="C67" s="223" t="s">
        <v>1</v>
      </c>
      <c r="D67" s="223" t="s">
        <v>935</v>
      </c>
      <c r="E67" s="18" t="s">
        <v>1</v>
      </c>
      <c r="F67" s="224">
        <v>0</v>
      </c>
      <c r="G67" s="33"/>
      <c r="H67" s="34"/>
    </row>
    <row r="68" spans="1:8" s="2" customFormat="1" ht="17" customHeight="1">
      <c r="A68" s="33"/>
      <c r="B68" s="34"/>
      <c r="C68" s="223" t="s">
        <v>1</v>
      </c>
      <c r="D68" s="223" t="s">
        <v>1</v>
      </c>
      <c r="E68" s="18" t="s">
        <v>1</v>
      </c>
      <c r="F68" s="224">
        <v>0</v>
      </c>
      <c r="G68" s="33"/>
      <c r="H68" s="34"/>
    </row>
    <row r="69" spans="1:8" s="2" customFormat="1" ht="17" customHeight="1">
      <c r="A69" s="33"/>
      <c r="B69" s="34"/>
      <c r="C69" s="223" t="s">
        <v>1</v>
      </c>
      <c r="D69" s="223" t="s">
        <v>936</v>
      </c>
      <c r="E69" s="18" t="s">
        <v>1</v>
      </c>
      <c r="F69" s="224">
        <v>0</v>
      </c>
      <c r="G69" s="33"/>
      <c r="H69" s="34"/>
    </row>
    <row r="70" spans="1:8" s="2" customFormat="1" ht="17" customHeight="1">
      <c r="A70" s="33"/>
      <c r="B70" s="34"/>
      <c r="C70" s="223" t="s">
        <v>1</v>
      </c>
      <c r="D70" s="223" t="s">
        <v>1</v>
      </c>
      <c r="E70" s="18" t="s">
        <v>1</v>
      </c>
      <c r="F70" s="224">
        <v>0</v>
      </c>
      <c r="G70" s="33"/>
      <c r="H70" s="34"/>
    </row>
    <row r="71" spans="1:8" s="2" customFormat="1" ht="17" customHeight="1">
      <c r="A71" s="33"/>
      <c r="B71" s="34"/>
      <c r="C71" s="223" t="s">
        <v>1</v>
      </c>
      <c r="D71" s="223" t="s">
        <v>1</v>
      </c>
      <c r="E71" s="18" t="s">
        <v>1</v>
      </c>
      <c r="F71" s="224">
        <v>0</v>
      </c>
      <c r="G71" s="33"/>
      <c r="H71" s="34"/>
    </row>
    <row r="72" spans="1:8" s="2" customFormat="1" ht="17" customHeight="1">
      <c r="A72" s="33"/>
      <c r="B72" s="34"/>
      <c r="C72" s="223" t="s">
        <v>1</v>
      </c>
      <c r="D72" s="223" t="s">
        <v>937</v>
      </c>
      <c r="E72" s="18" t="s">
        <v>1</v>
      </c>
      <c r="F72" s="224">
        <v>0</v>
      </c>
      <c r="G72" s="33"/>
      <c r="H72" s="34"/>
    </row>
    <row r="73" spans="1:8" s="2" customFormat="1" ht="17" customHeight="1">
      <c r="A73" s="33"/>
      <c r="B73" s="34"/>
      <c r="C73" s="223" t="s">
        <v>1</v>
      </c>
      <c r="D73" s="223" t="s">
        <v>938</v>
      </c>
      <c r="E73" s="18" t="s">
        <v>1</v>
      </c>
      <c r="F73" s="224">
        <v>248.333</v>
      </c>
      <c r="G73" s="33"/>
      <c r="H73" s="34"/>
    </row>
    <row r="74" spans="1:8" s="2" customFormat="1" ht="17" customHeight="1">
      <c r="A74" s="33"/>
      <c r="B74" s="34"/>
      <c r="C74" s="223" t="s">
        <v>1</v>
      </c>
      <c r="D74" s="223" t="s">
        <v>939</v>
      </c>
      <c r="E74" s="18" t="s">
        <v>1</v>
      </c>
      <c r="F74" s="224">
        <v>-93.96</v>
      </c>
      <c r="G74" s="33"/>
      <c r="H74" s="34"/>
    </row>
    <row r="75" spans="1:8" s="2" customFormat="1" ht="17" customHeight="1">
      <c r="A75" s="33"/>
      <c r="B75" s="34"/>
      <c r="C75" s="223" t="s">
        <v>1</v>
      </c>
      <c r="D75" s="223" t="s">
        <v>941</v>
      </c>
      <c r="E75" s="18" t="s">
        <v>1</v>
      </c>
      <c r="F75" s="224">
        <v>0</v>
      </c>
      <c r="G75" s="33"/>
      <c r="H75" s="34"/>
    </row>
    <row r="76" spans="1:8" s="2" customFormat="1" ht="17" customHeight="1">
      <c r="A76" s="33"/>
      <c r="B76" s="34"/>
      <c r="C76" s="223" t="s">
        <v>1</v>
      </c>
      <c r="D76" s="223" t="s">
        <v>942</v>
      </c>
      <c r="E76" s="18" t="s">
        <v>1</v>
      </c>
      <c r="F76" s="224">
        <v>344.42099999999999</v>
      </c>
      <c r="G76" s="33"/>
      <c r="H76" s="34"/>
    </row>
    <row r="77" spans="1:8" s="2" customFormat="1" ht="17" customHeight="1">
      <c r="A77" s="33"/>
      <c r="B77" s="34"/>
      <c r="C77" s="223" t="s">
        <v>1</v>
      </c>
      <c r="D77" s="223" t="s">
        <v>943</v>
      </c>
      <c r="E77" s="18" t="s">
        <v>1</v>
      </c>
      <c r="F77" s="224">
        <v>-3.7189999999999999</v>
      </c>
      <c r="G77" s="33"/>
      <c r="H77" s="34"/>
    </row>
    <row r="78" spans="1:8" s="2" customFormat="1" ht="17" customHeight="1">
      <c r="A78" s="33"/>
      <c r="B78" s="34"/>
      <c r="C78" s="223" t="s">
        <v>1</v>
      </c>
      <c r="D78" s="223" t="s">
        <v>944</v>
      </c>
      <c r="E78" s="18" t="s">
        <v>1</v>
      </c>
      <c r="F78" s="224">
        <v>-11.148999999999999</v>
      </c>
      <c r="G78" s="33"/>
      <c r="H78" s="34"/>
    </row>
    <row r="79" spans="1:8" s="2" customFormat="1" ht="17" customHeight="1">
      <c r="A79" s="33"/>
      <c r="B79" s="34"/>
      <c r="C79" s="223" t="s">
        <v>1</v>
      </c>
      <c r="D79" s="223" t="s">
        <v>945</v>
      </c>
      <c r="E79" s="18" t="s">
        <v>1</v>
      </c>
      <c r="F79" s="224">
        <v>-3.028</v>
      </c>
      <c r="G79" s="33"/>
      <c r="H79" s="34"/>
    </row>
    <row r="80" spans="1:8" s="2" customFormat="1" ht="17" customHeight="1">
      <c r="A80" s="33"/>
      <c r="B80" s="34"/>
      <c r="C80" s="223" t="s">
        <v>1</v>
      </c>
      <c r="D80" s="223" t="s">
        <v>946</v>
      </c>
      <c r="E80" s="18" t="s">
        <v>1</v>
      </c>
      <c r="F80" s="224">
        <v>-22.952000000000002</v>
      </c>
      <c r="G80" s="33"/>
      <c r="H80" s="34"/>
    </row>
    <row r="81" spans="1:8" s="2" customFormat="1" ht="17" customHeight="1">
      <c r="A81" s="33"/>
      <c r="B81" s="34"/>
      <c r="C81" s="223" t="s">
        <v>1</v>
      </c>
      <c r="D81" s="223" t="s">
        <v>947</v>
      </c>
      <c r="E81" s="18" t="s">
        <v>1</v>
      </c>
      <c r="F81" s="224">
        <v>-3.028</v>
      </c>
      <c r="G81" s="33"/>
      <c r="H81" s="34"/>
    </row>
    <row r="82" spans="1:8" s="2" customFormat="1" ht="17" customHeight="1">
      <c r="A82" s="33"/>
      <c r="B82" s="34"/>
      <c r="C82" s="223" t="s">
        <v>1</v>
      </c>
      <c r="D82" s="223" t="s">
        <v>948</v>
      </c>
      <c r="E82" s="18" t="s">
        <v>1</v>
      </c>
      <c r="F82" s="224">
        <v>-8.8529999999999998</v>
      </c>
      <c r="G82" s="33"/>
      <c r="H82" s="34"/>
    </row>
    <row r="83" spans="1:8" s="2" customFormat="1" ht="17" customHeight="1">
      <c r="A83" s="33"/>
      <c r="B83" s="34"/>
      <c r="C83" s="223" t="s">
        <v>1</v>
      </c>
      <c r="D83" s="223" t="s">
        <v>941</v>
      </c>
      <c r="E83" s="18" t="s">
        <v>1</v>
      </c>
      <c r="F83" s="224">
        <v>0</v>
      </c>
      <c r="G83" s="33"/>
      <c r="H83" s="34"/>
    </row>
    <row r="84" spans="1:8" s="2" customFormat="1" ht="17" customHeight="1">
      <c r="A84" s="33"/>
      <c r="B84" s="34"/>
      <c r="C84" s="223" t="s">
        <v>1</v>
      </c>
      <c r="D84" s="223" t="s">
        <v>950</v>
      </c>
      <c r="E84" s="18" t="s">
        <v>1</v>
      </c>
      <c r="F84" s="224">
        <v>81.96</v>
      </c>
      <c r="G84" s="33"/>
      <c r="H84" s="34"/>
    </row>
    <row r="85" spans="1:8" s="2" customFormat="1" ht="17" customHeight="1">
      <c r="A85" s="33"/>
      <c r="B85" s="34"/>
      <c r="C85" s="223" t="s">
        <v>1</v>
      </c>
      <c r="D85" s="223" t="s">
        <v>951</v>
      </c>
      <c r="E85" s="18" t="s">
        <v>1</v>
      </c>
      <c r="F85" s="224">
        <v>-6.7279999999999998</v>
      </c>
      <c r="G85" s="33"/>
      <c r="H85" s="34"/>
    </row>
    <row r="86" spans="1:8" s="2" customFormat="1" ht="17" customHeight="1">
      <c r="A86" s="33"/>
      <c r="B86" s="34"/>
      <c r="C86" s="223" t="s">
        <v>1</v>
      </c>
      <c r="D86" s="223" t="s">
        <v>941</v>
      </c>
      <c r="E86" s="18" t="s">
        <v>1</v>
      </c>
      <c r="F86" s="224">
        <v>0</v>
      </c>
      <c r="G86" s="33"/>
      <c r="H86" s="34"/>
    </row>
    <row r="87" spans="1:8" s="2" customFormat="1" ht="17" customHeight="1">
      <c r="A87" s="33"/>
      <c r="B87" s="34"/>
      <c r="C87" s="223" t="s">
        <v>1</v>
      </c>
      <c r="D87" s="223" t="s">
        <v>953</v>
      </c>
      <c r="E87" s="18" t="s">
        <v>1</v>
      </c>
      <c r="F87" s="224">
        <v>-4.3499999999999996</v>
      </c>
      <c r="G87" s="33"/>
      <c r="H87" s="34"/>
    </row>
    <row r="88" spans="1:8" s="2" customFormat="1" ht="17" customHeight="1">
      <c r="A88" s="33"/>
      <c r="B88" s="34"/>
      <c r="C88" s="223" t="s">
        <v>1</v>
      </c>
      <c r="D88" s="223" t="s">
        <v>954</v>
      </c>
      <c r="E88" s="18" t="s">
        <v>1</v>
      </c>
      <c r="F88" s="224">
        <v>-1.0089999999999999</v>
      </c>
      <c r="G88" s="33"/>
      <c r="H88" s="34"/>
    </row>
    <row r="89" spans="1:8" s="2" customFormat="1" ht="17" customHeight="1">
      <c r="A89" s="33"/>
      <c r="B89" s="34"/>
      <c r="C89" s="223" t="s">
        <v>1</v>
      </c>
      <c r="D89" s="223" t="s">
        <v>955</v>
      </c>
      <c r="E89" s="18" t="s">
        <v>1</v>
      </c>
      <c r="F89" s="224">
        <v>-23.222999999999999</v>
      </c>
      <c r="G89" s="33"/>
      <c r="H89" s="34"/>
    </row>
    <row r="90" spans="1:8" s="2" customFormat="1" ht="17" customHeight="1">
      <c r="A90" s="33"/>
      <c r="B90" s="34"/>
      <c r="C90" s="223" t="s">
        <v>1</v>
      </c>
      <c r="D90" s="223" t="s">
        <v>957</v>
      </c>
      <c r="E90" s="18" t="s">
        <v>1</v>
      </c>
      <c r="F90" s="224">
        <v>49.271999999999998</v>
      </c>
      <c r="G90" s="33"/>
      <c r="H90" s="34"/>
    </row>
    <row r="91" spans="1:8" s="2" customFormat="1" ht="17" customHeight="1">
      <c r="A91" s="33"/>
      <c r="B91" s="34"/>
      <c r="C91" s="223" t="s">
        <v>607</v>
      </c>
      <c r="D91" s="223" t="s">
        <v>186</v>
      </c>
      <c r="E91" s="18" t="s">
        <v>1</v>
      </c>
      <c r="F91" s="224">
        <v>541.98699999999997</v>
      </c>
      <c r="G91" s="33"/>
      <c r="H91" s="34"/>
    </row>
    <row r="92" spans="1:8" s="2" customFormat="1" ht="17" customHeight="1">
      <c r="A92" s="33"/>
      <c r="B92" s="34"/>
      <c r="C92" s="225" t="s">
        <v>3468</v>
      </c>
      <c r="D92" s="33"/>
      <c r="E92" s="33"/>
      <c r="F92" s="33"/>
      <c r="G92" s="33"/>
      <c r="H92" s="34"/>
    </row>
    <row r="93" spans="1:8" s="2" customFormat="1" ht="17" customHeight="1">
      <c r="A93" s="33"/>
      <c r="B93" s="34"/>
      <c r="C93" s="223" t="s">
        <v>922</v>
      </c>
      <c r="D93" s="223" t="s">
        <v>923</v>
      </c>
      <c r="E93" s="18" t="s">
        <v>178</v>
      </c>
      <c r="F93" s="224">
        <v>541.98699999999997</v>
      </c>
      <c r="G93" s="33"/>
      <c r="H93" s="34"/>
    </row>
    <row r="94" spans="1:8" s="2" customFormat="1" ht="17" customHeight="1">
      <c r="A94" s="33"/>
      <c r="B94" s="34"/>
      <c r="C94" s="223" t="s">
        <v>876</v>
      </c>
      <c r="D94" s="223" t="s">
        <v>877</v>
      </c>
      <c r="E94" s="18" t="s">
        <v>178</v>
      </c>
      <c r="F94" s="224">
        <v>541.98699999999997</v>
      </c>
      <c r="G94" s="33"/>
      <c r="H94" s="34"/>
    </row>
    <row r="95" spans="1:8" s="2" customFormat="1" ht="17" customHeight="1">
      <c r="A95" s="33"/>
      <c r="B95" s="34"/>
      <c r="C95" s="223" t="s">
        <v>885</v>
      </c>
      <c r="D95" s="223" t="s">
        <v>886</v>
      </c>
      <c r="E95" s="18" t="s">
        <v>178</v>
      </c>
      <c r="F95" s="224">
        <v>541.98699999999997</v>
      </c>
      <c r="G95" s="33"/>
      <c r="H95" s="34"/>
    </row>
    <row r="96" spans="1:8" s="2" customFormat="1" ht="24">
      <c r="A96" s="33"/>
      <c r="B96" s="34"/>
      <c r="C96" s="223" t="s">
        <v>888</v>
      </c>
      <c r="D96" s="223" t="s">
        <v>889</v>
      </c>
      <c r="E96" s="18" t="s">
        <v>178</v>
      </c>
      <c r="F96" s="224">
        <v>541.98699999999997</v>
      </c>
      <c r="G96" s="33"/>
      <c r="H96" s="34"/>
    </row>
    <row r="97" spans="1:8" s="2" customFormat="1" ht="17" customHeight="1">
      <c r="A97" s="33"/>
      <c r="B97" s="34"/>
      <c r="C97" s="219" t="s">
        <v>610</v>
      </c>
      <c r="D97" s="220" t="s">
        <v>611</v>
      </c>
      <c r="E97" s="221" t="s">
        <v>178</v>
      </c>
      <c r="F97" s="222">
        <v>165.489</v>
      </c>
      <c r="G97" s="33"/>
      <c r="H97" s="34"/>
    </row>
    <row r="98" spans="1:8" s="2" customFormat="1" ht="17" customHeight="1">
      <c r="A98" s="33"/>
      <c r="B98" s="34"/>
      <c r="C98" s="223" t="s">
        <v>1</v>
      </c>
      <c r="D98" s="223" t="s">
        <v>961</v>
      </c>
      <c r="E98" s="18" t="s">
        <v>1</v>
      </c>
      <c r="F98" s="224">
        <v>0</v>
      </c>
      <c r="G98" s="33"/>
      <c r="H98" s="34"/>
    </row>
    <row r="99" spans="1:8" s="2" customFormat="1" ht="17" customHeight="1">
      <c r="A99" s="33"/>
      <c r="B99" s="34"/>
      <c r="C99" s="223" t="s">
        <v>1</v>
      </c>
      <c r="D99" s="223" t="s">
        <v>962</v>
      </c>
      <c r="E99" s="18" t="s">
        <v>1</v>
      </c>
      <c r="F99" s="224">
        <v>0</v>
      </c>
      <c r="G99" s="33"/>
      <c r="H99" s="34"/>
    </row>
    <row r="100" spans="1:8" s="2" customFormat="1" ht="17" customHeight="1">
      <c r="A100" s="33"/>
      <c r="B100" s="34"/>
      <c r="C100" s="223" t="s">
        <v>1</v>
      </c>
      <c r="D100" s="223" t="s">
        <v>963</v>
      </c>
      <c r="E100" s="18" t="s">
        <v>1</v>
      </c>
      <c r="F100" s="224">
        <v>0</v>
      </c>
      <c r="G100" s="33"/>
      <c r="H100" s="34"/>
    </row>
    <row r="101" spans="1:8" s="2" customFormat="1" ht="17" customHeight="1">
      <c r="A101" s="33"/>
      <c r="B101" s="34"/>
      <c r="C101" s="223" t="s">
        <v>1</v>
      </c>
      <c r="D101" s="223" t="s">
        <v>964</v>
      </c>
      <c r="E101" s="18" t="s">
        <v>1</v>
      </c>
      <c r="F101" s="224">
        <v>0</v>
      </c>
      <c r="G101" s="33"/>
      <c r="H101" s="34"/>
    </row>
    <row r="102" spans="1:8" s="2" customFormat="1" ht="17" customHeight="1">
      <c r="A102" s="33"/>
      <c r="B102" s="34"/>
      <c r="C102" s="223" t="s">
        <v>1</v>
      </c>
      <c r="D102" s="223" t="s">
        <v>965</v>
      </c>
      <c r="E102" s="18" t="s">
        <v>1</v>
      </c>
      <c r="F102" s="224">
        <v>0</v>
      </c>
      <c r="G102" s="33"/>
      <c r="H102" s="34"/>
    </row>
    <row r="103" spans="1:8" s="2" customFormat="1" ht="17" customHeight="1">
      <c r="A103" s="33"/>
      <c r="B103" s="34"/>
      <c r="C103" s="223" t="s">
        <v>1</v>
      </c>
      <c r="D103" s="223" t="s">
        <v>966</v>
      </c>
      <c r="E103" s="18" t="s">
        <v>1</v>
      </c>
      <c r="F103" s="224">
        <v>0</v>
      </c>
      <c r="G103" s="33"/>
      <c r="H103" s="34"/>
    </row>
    <row r="104" spans="1:8" s="2" customFormat="1" ht="17" customHeight="1">
      <c r="A104" s="33"/>
      <c r="B104" s="34"/>
      <c r="C104" s="223" t="s">
        <v>1</v>
      </c>
      <c r="D104" s="223" t="s">
        <v>967</v>
      </c>
      <c r="E104" s="18" t="s">
        <v>1</v>
      </c>
      <c r="F104" s="224">
        <v>0</v>
      </c>
      <c r="G104" s="33"/>
      <c r="H104" s="34"/>
    </row>
    <row r="105" spans="1:8" s="2" customFormat="1" ht="17" customHeight="1">
      <c r="A105" s="33"/>
      <c r="B105" s="34"/>
      <c r="C105" s="223" t="s">
        <v>1</v>
      </c>
      <c r="D105" s="223" t="s">
        <v>968</v>
      </c>
      <c r="E105" s="18" t="s">
        <v>1</v>
      </c>
      <c r="F105" s="224">
        <v>0</v>
      </c>
      <c r="G105" s="33"/>
      <c r="H105" s="34"/>
    </row>
    <row r="106" spans="1:8" s="2" customFormat="1" ht="17" customHeight="1">
      <c r="A106" s="33"/>
      <c r="B106" s="34"/>
      <c r="C106" s="223" t="s">
        <v>1</v>
      </c>
      <c r="D106" s="223" t="s">
        <v>1</v>
      </c>
      <c r="E106" s="18" t="s">
        <v>1</v>
      </c>
      <c r="F106" s="224">
        <v>0</v>
      </c>
      <c r="G106" s="33"/>
      <c r="H106" s="34"/>
    </row>
    <row r="107" spans="1:8" s="2" customFormat="1" ht="17" customHeight="1">
      <c r="A107" s="33"/>
      <c r="B107" s="34"/>
      <c r="C107" s="223" t="s">
        <v>1</v>
      </c>
      <c r="D107" s="223" t="s">
        <v>931</v>
      </c>
      <c r="E107" s="18" t="s">
        <v>1</v>
      </c>
      <c r="F107" s="224">
        <v>0</v>
      </c>
      <c r="G107" s="33"/>
      <c r="H107" s="34"/>
    </row>
    <row r="108" spans="1:8" s="2" customFormat="1" ht="17" customHeight="1">
      <c r="A108" s="33"/>
      <c r="B108" s="34"/>
      <c r="C108" s="223" t="s">
        <v>1</v>
      </c>
      <c r="D108" s="223" t="s">
        <v>932</v>
      </c>
      <c r="E108" s="18" t="s">
        <v>1</v>
      </c>
      <c r="F108" s="224">
        <v>0</v>
      </c>
      <c r="G108" s="33"/>
      <c r="H108" s="34"/>
    </row>
    <row r="109" spans="1:8" s="2" customFormat="1" ht="17" customHeight="1">
      <c r="A109" s="33"/>
      <c r="B109" s="34"/>
      <c r="C109" s="223" t="s">
        <v>1</v>
      </c>
      <c r="D109" s="223" t="s">
        <v>969</v>
      </c>
      <c r="E109" s="18" t="s">
        <v>1</v>
      </c>
      <c r="F109" s="224">
        <v>0</v>
      </c>
      <c r="G109" s="33"/>
      <c r="H109" s="34"/>
    </row>
    <row r="110" spans="1:8" s="2" customFormat="1" ht="17" customHeight="1">
      <c r="A110" s="33"/>
      <c r="B110" s="34"/>
      <c r="C110" s="223" t="s">
        <v>1</v>
      </c>
      <c r="D110" s="223" t="s">
        <v>934</v>
      </c>
      <c r="E110" s="18" t="s">
        <v>1</v>
      </c>
      <c r="F110" s="224">
        <v>0</v>
      </c>
      <c r="G110" s="33"/>
      <c r="H110" s="34"/>
    </row>
    <row r="111" spans="1:8" s="2" customFormat="1" ht="17" customHeight="1">
      <c r="A111" s="33"/>
      <c r="B111" s="34"/>
      <c r="C111" s="223" t="s">
        <v>1</v>
      </c>
      <c r="D111" s="223" t="s">
        <v>935</v>
      </c>
      <c r="E111" s="18" t="s">
        <v>1</v>
      </c>
      <c r="F111" s="224">
        <v>0</v>
      </c>
      <c r="G111" s="33"/>
      <c r="H111" s="34"/>
    </row>
    <row r="112" spans="1:8" s="2" customFormat="1" ht="17" customHeight="1">
      <c r="A112" s="33"/>
      <c r="B112" s="34"/>
      <c r="C112" s="223" t="s">
        <v>1</v>
      </c>
      <c r="D112" s="223" t="s">
        <v>1</v>
      </c>
      <c r="E112" s="18" t="s">
        <v>1</v>
      </c>
      <c r="F112" s="224">
        <v>0</v>
      </c>
      <c r="G112" s="33"/>
      <c r="H112" s="34"/>
    </row>
    <row r="113" spans="1:8" s="2" customFormat="1" ht="17" customHeight="1">
      <c r="A113" s="33"/>
      <c r="B113" s="34"/>
      <c r="C113" s="223" t="s">
        <v>1</v>
      </c>
      <c r="D113" s="223" t="s">
        <v>1</v>
      </c>
      <c r="E113" s="18" t="s">
        <v>1</v>
      </c>
      <c r="F113" s="224">
        <v>0</v>
      </c>
      <c r="G113" s="33"/>
      <c r="H113" s="34"/>
    </row>
    <row r="114" spans="1:8" s="2" customFormat="1" ht="17" customHeight="1">
      <c r="A114" s="33"/>
      <c r="B114" s="34"/>
      <c r="C114" s="223" t="s">
        <v>1</v>
      </c>
      <c r="D114" s="223" t="s">
        <v>970</v>
      </c>
      <c r="E114" s="18" t="s">
        <v>1</v>
      </c>
      <c r="F114" s="224">
        <v>0</v>
      </c>
      <c r="G114" s="33"/>
      <c r="H114" s="34"/>
    </row>
    <row r="115" spans="1:8" s="2" customFormat="1" ht="17" customHeight="1">
      <c r="A115" s="33"/>
      <c r="B115" s="34"/>
      <c r="C115" s="223" t="s">
        <v>1</v>
      </c>
      <c r="D115" s="223" t="s">
        <v>1</v>
      </c>
      <c r="E115" s="18" t="s">
        <v>1</v>
      </c>
      <c r="F115" s="224">
        <v>0</v>
      </c>
      <c r="G115" s="33"/>
      <c r="H115" s="34"/>
    </row>
    <row r="116" spans="1:8" s="2" customFormat="1" ht="17" customHeight="1">
      <c r="A116" s="33"/>
      <c r="B116" s="34"/>
      <c r="C116" s="223" t="s">
        <v>1</v>
      </c>
      <c r="D116" s="223" t="s">
        <v>971</v>
      </c>
      <c r="E116" s="18" t="s">
        <v>1</v>
      </c>
      <c r="F116" s="224">
        <v>0</v>
      </c>
      <c r="G116" s="33"/>
      <c r="H116" s="34"/>
    </row>
    <row r="117" spans="1:8" s="2" customFormat="1" ht="17" customHeight="1">
      <c r="A117" s="33"/>
      <c r="B117" s="34"/>
      <c r="C117" s="223" t="s">
        <v>1</v>
      </c>
      <c r="D117" s="223" t="s">
        <v>972</v>
      </c>
      <c r="E117" s="18" t="s">
        <v>1</v>
      </c>
      <c r="F117" s="224">
        <v>42.996000000000002</v>
      </c>
      <c r="G117" s="33"/>
      <c r="H117" s="34"/>
    </row>
    <row r="118" spans="1:8" s="2" customFormat="1" ht="17" customHeight="1">
      <c r="A118" s="33"/>
      <c r="B118" s="34"/>
      <c r="C118" s="223" t="s">
        <v>1</v>
      </c>
      <c r="D118" s="223" t="s">
        <v>973</v>
      </c>
      <c r="E118" s="18" t="s">
        <v>1</v>
      </c>
      <c r="F118" s="224">
        <v>0</v>
      </c>
      <c r="G118" s="33"/>
      <c r="H118" s="34"/>
    </row>
    <row r="119" spans="1:8" s="2" customFormat="1" ht="17" customHeight="1">
      <c r="A119" s="33"/>
      <c r="B119" s="34"/>
      <c r="C119" s="223" t="s">
        <v>1</v>
      </c>
      <c r="D119" s="223" t="s">
        <v>974</v>
      </c>
      <c r="E119" s="18" t="s">
        <v>1</v>
      </c>
      <c r="F119" s="224">
        <v>101.29600000000001</v>
      </c>
      <c r="G119" s="33"/>
      <c r="H119" s="34"/>
    </row>
    <row r="120" spans="1:8" s="2" customFormat="1" ht="17" customHeight="1">
      <c r="A120" s="33"/>
      <c r="B120" s="34"/>
      <c r="C120" s="223" t="s">
        <v>1</v>
      </c>
      <c r="D120" s="223" t="s">
        <v>975</v>
      </c>
      <c r="E120" s="18" t="s">
        <v>1</v>
      </c>
      <c r="F120" s="224">
        <v>0</v>
      </c>
      <c r="G120" s="33"/>
      <c r="H120" s="34"/>
    </row>
    <row r="121" spans="1:8" s="2" customFormat="1" ht="17" customHeight="1">
      <c r="A121" s="33"/>
      <c r="B121" s="34"/>
      <c r="C121" s="223" t="s">
        <v>1</v>
      </c>
      <c r="D121" s="223" t="s">
        <v>976</v>
      </c>
      <c r="E121" s="18" t="s">
        <v>1</v>
      </c>
      <c r="F121" s="224">
        <v>9.6739999999999995</v>
      </c>
      <c r="G121" s="33"/>
      <c r="H121" s="34"/>
    </row>
    <row r="122" spans="1:8" s="2" customFormat="1" ht="17" customHeight="1">
      <c r="A122" s="33"/>
      <c r="B122" s="34"/>
      <c r="C122" s="223" t="s">
        <v>1</v>
      </c>
      <c r="D122" s="223" t="s">
        <v>977</v>
      </c>
      <c r="E122" s="18" t="s">
        <v>1</v>
      </c>
      <c r="F122" s="224">
        <v>11.396000000000001</v>
      </c>
      <c r="G122" s="33"/>
      <c r="H122" s="34"/>
    </row>
    <row r="123" spans="1:8" s="2" customFormat="1" ht="17" customHeight="1">
      <c r="A123" s="33"/>
      <c r="B123" s="34"/>
      <c r="C123" s="223" t="s">
        <v>1</v>
      </c>
      <c r="D123" s="223" t="s">
        <v>978</v>
      </c>
      <c r="E123" s="18" t="s">
        <v>1</v>
      </c>
      <c r="F123" s="224">
        <v>-0.72</v>
      </c>
      <c r="G123" s="33"/>
      <c r="H123" s="34"/>
    </row>
    <row r="124" spans="1:8" s="2" customFormat="1" ht="17" customHeight="1">
      <c r="A124" s="33"/>
      <c r="B124" s="34"/>
      <c r="C124" s="223" t="s">
        <v>1</v>
      </c>
      <c r="D124" s="223" t="s">
        <v>979</v>
      </c>
      <c r="E124" s="18" t="s">
        <v>1</v>
      </c>
      <c r="F124" s="224">
        <v>0.84699999999999998</v>
      </c>
      <c r="G124" s="33"/>
      <c r="H124" s="34"/>
    </row>
    <row r="125" spans="1:8" s="2" customFormat="1" ht="17" customHeight="1">
      <c r="A125" s="33"/>
      <c r="B125" s="34"/>
      <c r="C125" s="223" t="s">
        <v>610</v>
      </c>
      <c r="D125" s="223" t="s">
        <v>186</v>
      </c>
      <c r="E125" s="18" t="s">
        <v>1</v>
      </c>
      <c r="F125" s="224">
        <v>165.489</v>
      </c>
      <c r="G125" s="33"/>
      <c r="H125" s="34"/>
    </row>
    <row r="126" spans="1:8" s="2" customFormat="1" ht="17" customHeight="1">
      <c r="A126" s="33"/>
      <c r="B126" s="34"/>
      <c r="C126" s="225" t="s">
        <v>3468</v>
      </c>
      <c r="D126" s="33"/>
      <c r="E126" s="33"/>
      <c r="F126" s="33"/>
      <c r="G126" s="33"/>
      <c r="H126" s="34"/>
    </row>
    <row r="127" spans="1:8" s="2" customFormat="1" ht="17" customHeight="1">
      <c r="A127" s="33"/>
      <c r="B127" s="34"/>
      <c r="C127" s="223" t="s">
        <v>958</v>
      </c>
      <c r="D127" s="223" t="s">
        <v>959</v>
      </c>
      <c r="E127" s="18" t="s">
        <v>178</v>
      </c>
      <c r="F127" s="224">
        <v>165.489</v>
      </c>
      <c r="G127" s="33"/>
      <c r="H127" s="34"/>
    </row>
    <row r="128" spans="1:8" s="2" customFormat="1" ht="17" customHeight="1">
      <c r="A128" s="33"/>
      <c r="B128" s="34"/>
      <c r="C128" s="223" t="s">
        <v>980</v>
      </c>
      <c r="D128" s="223" t="s">
        <v>981</v>
      </c>
      <c r="E128" s="18" t="s">
        <v>178</v>
      </c>
      <c r="F128" s="224">
        <v>215</v>
      </c>
      <c r="G128" s="33"/>
      <c r="H128" s="34"/>
    </row>
    <row r="129" spans="1:8" s="2" customFormat="1" ht="17" customHeight="1">
      <c r="A129" s="33"/>
      <c r="B129" s="34"/>
      <c r="C129" s="219" t="s">
        <v>613</v>
      </c>
      <c r="D129" s="220" t="s">
        <v>614</v>
      </c>
      <c r="E129" s="221" t="s">
        <v>178</v>
      </c>
      <c r="F129" s="222">
        <v>35</v>
      </c>
      <c r="G129" s="33"/>
      <c r="H129" s="34"/>
    </row>
    <row r="130" spans="1:8" s="2" customFormat="1" ht="17" customHeight="1">
      <c r="A130" s="33"/>
      <c r="B130" s="34"/>
      <c r="C130" s="223" t="s">
        <v>1</v>
      </c>
      <c r="D130" s="223" t="s">
        <v>787</v>
      </c>
      <c r="E130" s="18" t="s">
        <v>1</v>
      </c>
      <c r="F130" s="224">
        <v>0</v>
      </c>
      <c r="G130" s="33"/>
      <c r="H130" s="34"/>
    </row>
    <row r="131" spans="1:8" s="2" customFormat="1" ht="17" customHeight="1">
      <c r="A131" s="33"/>
      <c r="B131" s="34"/>
      <c r="C131" s="223" t="s">
        <v>1</v>
      </c>
      <c r="D131" s="223" t="s">
        <v>788</v>
      </c>
      <c r="E131" s="18" t="s">
        <v>1</v>
      </c>
      <c r="F131" s="224">
        <v>0</v>
      </c>
      <c r="G131" s="33"/>
      <c r="H131" s="34"/>
    </row>
    <row r="132" spans="1:8" s="2" customFormat="1" ht="17" customHeight="1">
      <c r="A132" s="33"/>
      <c r="B132" s="34"/>
      <c r="C132" s="223" t="s">
        <v>1</v>
      </c>
      <c r="D132" s="223" t="s">
        <v>789</v>
      </c>
      <c r="E132" s="18" t="s">
        <v>1</v>
      </c>
      <c r="F132" s="224">
        <v>0</v>
      </c>
      <c r="G132" s="33"/>
      <c r="H132" s="34"/>
    </row>
    <row r="133" spans="1:8" s="2" customFormat="1" ht="17" customHeight="1">
      <c r="A133" s="33"/>
      <c r="B133" s="34"/>
      <c r="C133" s="223" t="s">
        <v>1</v>
      </c>
      <c r="D133" s="223" t="s">
        <v>790</v>
      </c>
      <c r="E133" s="18" t="s">
        <v>1</v>
      </c>
      <c r="F133" s="224">
        <v>0</v>
      </c>
      <c r="G133" s="33"/>
      <c r="H133" s="34"/>
    </row>
    <row r="134" spans="1:8" s="2" customFormat="1" ht="17" customHeight="1">
      <c r="A134" s="33"/>
      <c r="B134" s="34"/>
      <c r="C134" s="223" t="s">
        <v>1</v>
      </c>
      <c r="D134" s="223" t="s">
        <v>1</v>
      </c>
      <c r="E134" s="18" t="s">
        <v>1</v>
      </c>
      <c r="F134" s="224">
        <v>0</v>
      </c>
      <c r="G134" s="33"/>
      <c r="H134" s="34"/>
    </row>
    <row r="135" spans="1:8" s="2" customFormat="1" ht="17" customHeight="1">
      <c r="A135" s="33"/>
      <c r="B135" s="34"/>
      <c r="C135" s="223" t="s">
        <v>1</v>
      </c>
      <c r="D135" s="223" t="s">
        <v>791</v>
      </c>
      <c r="E135" s="18" t="s">
        <v>1</v>
      </c>
      <c r="F135" s="224">
        <v>6.1159999999999997</v>
      </c>
      <c r="G135" s="33"/>
      <c r="H135" s="34"/>
    </row>
    <row r="136" spans="1:8" s="2" customFormat="1" ht="17" customHeight="1">
      <c r="A136" s="33"/>
      <c r="B136" s="34"/>
      <c r="C136" s="223" t="s">
        <v>1</v>
      </c>
      <c r="D136" s="223" t="s">
        <v>792</v>
      </c>
      <c r="E136" s="18" t="s">
        <v>1</v>
      </c>
      <c r="F136" s="224">
        <v>4.7030000000000003</v>
      </c>
      <c r="G136" s="33"/>
      <c r="H136" s="34"/>
    </row>
    <row r="137" spans="1:8" s="2" customFormat="1" ht="17" customHeight="1">
      <c r="A137" s="33"/>
      <c r="B137" s="34"/>
      <c r="C137" s="223" t="s">
        <v>1</v>
      </c>
      <c r="D137" s="223" t="s">
        <v>793</v>
      </c>
      <c r="E137" s="18" t="s">
        <v>1</v>
      </c>
      <c r="F137" s="224">
        <v>6.24</v>
      </c>
      <c r="G137" s="33"/>
      <c r="H137" s="34"/>
    </row>
    <row r="138" spans="1:8" s="2" customFormat="1" ht="17" customHeight="1">
      <c r="A138" s="33"/>
      <c r="B138" s="34"/>
      <c r="C138" s="223" t="s">
        <v>1</v>
      </c>
      <c r="D138" s="223" t="s">
        <v>794</v>
      </c>
      <c r="E138" s="18" t="s">
        <v>1</v>
      </c>
      <c r="F138" s="224">
        <v>17.619</v>
      </c>
      <c r="G138" s="33"/>
      <c r="H138" s="34"/>
    </row>
    <row r="139" spans="1:8" s="2" customFormat="1" ht="17" customHeight="1">
      <c r="A139" s="33"/>
      <c r="B139" s="34"/>
      <c r="C139" s="223" t="s">
        <v>1</v>
      </c>
      <c r="D139" s="223" t="s">
        <v>795</v>
      </c>
      <c r="E139" s="18" t="s">
        <v>1</v>
      </c>
      <c r="F139" s="224">
        <v>0.32200000000000001</v>
      </c>
      <c r="G139" s="33"/>
      <c r="H139" s="34"/>
    </row>
    <row r="140" spans="1:8" s="2" customFormat="1" ht="17" customHeight="1">
      <c r="A140" s="33"/>
      <c r="B140" s="34"/>
      <c r="C140" s="223" t="s">
        <v>613</v>
      </c>
      <c r="D140" s="223" t="s">
        <v>186</v>
      </c>
      <c r="E140" s="18" t="s">
        <v>1</v>
      </c>
      <c r="F140" s="224">
        <v>35</v>
      </c>
      <c r="G140" s="33"/>
      <c r="H140" s="34"/>
    </row>
    <row r="141" spans="1:8" s="2" customFormat="1" ht="17" customHeight="1">
      <c r="A141" s="33"/>
      <c r="B141" s="34"/>
      <c r="C141" s="225" t="s">
        <v>3468</v>
      </c>
      <c r="D141" s="33"/>
      <c r="E141" s="33"/>
      <c r="F141" s="33"/>
      <c r="G141" s="33"/>
      <c r="H141" s="34"/>
    </row>
    <row r="142" spans="1:8" s="2" customFormat="1" ht="17" customHeight="1">
      <c r="A142" s="33"/>
      <c r="B142" s="34"/>
      <c r="C142" s="223" t="s">
        <v>784</v>
      </c>
      <c r="D142" s="223" t="s">
        <v>785</v>
      </c>
      <c r="E142" s="18" t="s">
        <v>178</v>
      </c>
      <c r="F142" s="224">
        <v>35</v>
      </c>
      <c r="G142" s="33"/>
      <c r="H142" s="34"/>
    </row>
    <row r="143" spans="1:8" s="2" customFormat="1" ht="24">
      <c r="A143" s="33"/>
      <c r="B143" s="34"/>
      <c r="C143" s="223" t="s">
        <v>796</v>
      </c>
      <c r="D143" s="223" t="s">
        <v>797</v>
      </c>
      <c r="E143" s="18" t="s">
        <v>178</v>
      </c>
      <c r="F143" s="224">
        <v>35</v>
      </c>
      <c r="G143" s="33"/>
      <c r="H143" s="34"/>
    </row>
    <row r="144" spans="1:8" s="2" customFormat="1" ht="24">
      <c r="A144" s="33"/>
      <c r="B144" s="34"/>
      <c r="C144" s="223" t="s">
        <v>799</v>
      </c>
      <c r="D144" s="223" t="s">
        <v>800</v>
      </c>
      <c r="E144" s="18" t="s">
        <v>178</v>
      </c>
      <c r="F144" s="224">
        <v>35</v>
      </c>
      <c r="G144" s="33"/>
      <c r="H144" s="34"/>
    </row>
    <row r="145" spans="1:8" s="2" customFormat="1" ht="17" customHeight="1">
      <c r="A145" s="33"/>
      <c r="B145" s="34"/>
      <c r="C145" s="219" t="s">
        <v>615</v>
      </c>
      <c r="D145" s="220" t="s">
        <v>616</v>
      </c>
      <c r="E145" s="221" t="s">
        <v>178</v>
      </c>
      <c r="F145" s="222">
        <v>23</v>
      </c>
      <c r="G145" s="33"/>
      <c r="H145" s="34"/>
    </row>
    <row r="146" spans="1:8" s="2" customFormat="1" ht="17" customHeight="1">
      <c r="A146" s="33"/>
      <c r="B146" s="34"/>
      <c r="C146" s="223" t="s">
        <v>1</v>
      </c>
      <c r="D146" s="223" t="s">
        <v>805</v>
      </c>
      <c r="E146" s="18" t="s">
        <v>1</v>
      </c>
      <c r="F146" s="224">
        <v>0</v>
      </c>
      <c r="G146" s="33"/>
      <c r="H146" s="34"/>
    </row>
    <row r="147" spans="1:8" s="2" customFormat="1" ht="17" customHeight="1">
      <c r="A147" s="33"/>
      <c r="B147" s="34"/>
      <c r="C147" s="223" t="s">
        <v>1</v>
      </c>
      <c r="D147" s="223" t="s">
        <v>806</v>
      </c>
      <c r="E147" s="18" t="s">
        <v>1</v>
      </c>
      <c r="F147" s="224">
        <v>0</v>
      </c>
      <c r="G147" s="33"/>
      <c r="H147" s="34"/>
    </row>
    <row r="148" spans="1:8" s="2" customFormat="1" ht="17" customHeight="1">
      <c r="A148" s="33"/>
      <c r="B148" s="34"/>
      <c r="C148" s="223" t="s">
        <v>1</v>
      </c>
      <c r="D148" s="223" t="s">
        <v>807</v>
      </c>
      <c r="E148" s="18" t="s">
        <v>1</v>
      </c>
      <c r="F148" s="224">
        <v>0</v>
      </c>
      <c r="G148" s="33"/>
      <c r="H148" s="34"/>
    </row>
    <row r="149" spans="1:8" s="2" customFormat="1" ht="17" customHeight="1">
      <c r="A149" s="33"/>
      <c r="B149" s="34"/>
      <c r="C149" s="223" t="s">
        <v>1</v>
      </c>
      <c r="D149" s="223" t="s">
        <v>808</v>
      </c>
      <c r="E149" s="18" t="s">
        <v>1</v>
      </c>
      <c r="F149" s="224">
        <v>0</v>
      </c>
      <c r="G149" s="33"/>
      <c r="H149" s="34"/>
    </row>
    <row r="150" spans="1:8" s="2" customFormat="1" ht="17" customHeight="1">
      <c r="A150" s="33"/>
      <c r="B150" s="34"/>
      <c r="C150" s="223" t="s">
        <v>1</v>
      </c>
      <c r="D150" s="223" t="s">
        <v>809</v>
      </c>
      <c r="E150" s="18" t="s">
        <v>1</v>
      </c>
      <c r="F150" s="224">
        <v>0</v>
      </c>
      <c r="G150" s="33"/>
      <c r="H150" s="34"/>
    </row>
    <row r="151" spans="1:8" s="2" customFormat="1" ht="17" customHeight="1">
      <c r="A151" s="33"/>
      <c r="B151" s="34"/>
      <c r="C151" s="223" t="s">
        <v>1</v>
      </c>
      <c r="D151" s="223" t="s">
        <v>810</v>
      </c>
      <c r="E151" s="18" t="s">
        <v>1</v>
      </c>
      <c r="F151" s="224">
        <v>0</v>
      </c>
      <c r="G151" s="33"/>
      <c r="H151" s="34"/>
    </row>
    <row r="152" spans="1:8" s="2" customFormat="1" ht="17" customHeight="1">
      <c r="A152" s="33"/>
      <c r="B152" s="34"/>
      <c r="C152" s="223" t="s">
        <v>1</v>
      </c>
      <c r="D152" s="223" t="s">
        <v>811</v>
      </c>
      <c r="E152" s="18" t="s">
        <v>1</v>
      </c>
      <c r="F152" s="224">
        <v>4.508</v>
      </c>
      <c r="G152" s="33"/>
      <c r="H152" s="34"/>
    </row>
    <row r="153" spans="1:8" s="2" customFormat="1" ht="17" customHeight="1">
      <c r="A153" s="33"/>
      <c r="B153" s="34"/>
      <c r="C153" s="223" t="s">
        <v>1</v>
      </c>
      <c r="D153" s="223" t="s">
        <v>812</v>
      </c>
      <c r="E153" s="18" t="s">
        <v>1</v>
      </c>
      <c r="F153" s="224">
        <v>7.3070000000000004</v>
      </c>
      <c r="G153" s="33"/>
      <c r="H153" s="34"/>
    </row>
    <row r="154" spans="1:8" s="2" customFormat="1" ht="17" customHeight="1">
      <c r="A154" s="33"/>
      <c r="B154" s="34"/>
      <c r="C154" s="223" t="s">
        <v>1</v>
      </c>
      <c r="D154" s="223" t="s">
        <v>813</v>
      </c>
      <c r="E154" s="18" t="s">
        <v>1</v>
      </c>
      <c r="F154" s="224">
        <v>8.57</v>
      </c>
      <c r="G154" s="33"/>
      <c r="H154" s="34"/>
    </row>
    <row r="155" spans="1:8" s="2" customFormat="1" ht="17" customHeight="1">
      <c r="A155" s="33"/>
      <c r="B155" s="34"/>
      <c r="C155" s="223" t="s">
        <v>1</v>
      </c>
      <c r="D155" s="223" t="s">
        <v>814</v>
      </c>
      <c r="E155" s="18" t="s">
        <v>1</v>
      </c>
      <c r="F155" s="224">
        <v>1.7969999999999999</v>
      </c>
      <c r="G155" s="33"/>
      <c r="H155" s="34"/>
    </row>
    <row r="156" spans="1:8" s="2" customFormat="1" ht="17" customHeight="1">
      <c r="A156" s="33"/>
      <c r="B156" s="34"/>
      <c r="C156" s="223" t="s">
        <v>1</v>
      </c>
      <c r="D156" s="223" t="s">
        <v>815</v>
      </c>
      <c r="E156" s="18" t="s">
        <v>1</v>
      </c>
      <c r="F156" s="224">
        <v>0.81799999999999995</v>
      </c>
      <c r="G156" s="33"/>
      <c r="H156" s="34"/>
    </row>
    <row r="157" spans="1:8" s="2" customFormat="1" ht="17" customHeight="1">
      <c r="A157" s="33"/>
      <c r="B157" s="34"/>
      <c r="C157" s="223" t="s">
        <v>615</v>
      </c>
      <c r="D157" s="223" t="s">
        <v>816</v>
      </c>
      <c r="E157" s="18" t="s">
        <v>1</v>
      </c>
      <c r="F157" s="224">
        <v>23</v>
      </c>
      <c r="G157" s="33"/>
      <c r="H157" s="34"/>
    </row>
    <row r="158" spans="1:8" s="2" customFormat="1" ht="17" customHeight="1">
      <c r="A158" s="33"/>
      <c r="B158" s="34"/>
      <c r="C158" s="225" t="s">
        <v>3468</v>
      </c>
      <c r="D158" s="33"/>
      <c r="E158" s="33"/>
      <c r="F158" s="33"/>
      <c r="G158" s="33"/>
      <c r="H158" s="34"/>
    </row>
    <row r="159" spans="1:8" s="2" customFormat="1" ht="24">
      <c r="A159" s="33"/>
      <c r="B159" s="34"/>
      <c r="C159" s="223" t="s">
        <v>802</v>
      </c>
      <c r="D159" s="223" t="s">
        <v>803</v>
      </c>
      <c r="E159" s="18" t="s">
        <v>178</v>
      </c>
      <c r="F159" s="224">
        <v>23</v>
      </c>
      <c r="G159" s="33"/>
      <c r="H159" s="34"/>
    </row>
    <row r="160" spans="1:8" s="2" customFormat="1" ht="17" customHeight="1">
      <c r="A160" s="33"/>
      <c r="B160" s="34"/>
      <c r="C160" s="223" t="s">
        <v>710</v>
      </c>
      <c r="D160" s="223" t="s">
        <v>711</v>
      </c>
      <c r="E160" s="18" t="s">
        <v>178</v>
      </c>
      <c r="F160" s="224">
        <v>23</v>
      </c>
      <c r="G160" s="33"/>
      <c r="H160" s="34"/>
    </row>
    <row r="161" spans="1:8" s="2" customFormat="1" ht="24">
      <c r="A161" s="33"/>
      <c r="B161" s="34"/>
      <c r="C161" s="223" t="s">
        <v>822</v>
      </c>
      <c r="D161" s="223" t="s">
        <v>823</v>
      </c>
      <c r="E161" s="18" t="s">
        <v>178</v>
      </c>
      <c r="F161" s="224">
        <v>23</v>
      </c>
      <c r="G161" s="33"/>
      <c r="H161" s="34"/>
    </row>
    <row r="162" spans="1:8" s="2" customFormat="1" ht="24">
      <c r="A162" s="33"/>
      <c r="B162" s="34"/>
      <c r="C162" s="223" t="s">
        <v>799</v>
      </c>
      <c r="D162" s="223" t="s">
        <v>800</v>
      </c>
      <c r="E162" s="18" t="s">
        <v>178</v>
      </c>
      <c r="F162" s="224">
        <v>23</v>
      </c>
      <c r="G162" s="33"/>
      <c r="H162" s="34"/>
    </row>
    <row r="163" spans="1:8" s="2" customFormat="1" ht="17" customHeight="1">
      <c r="A163" s="33"/>
      <c r="B163" s="34"/>
      <c r="C163" s="223" t="s">
        <v>817</v>
      </c>
      <c r="D163" s="223" t="s">
        <v>818</v>
      </c>
      <c r="E163" s="18" t="s">
        <v>178</v>
      </c>
      <c r="F163" s="224">
        <v>26</v>
      </c>
      <c r="G163" s="33"/>
      <c r="H163" s="34"/>
    </row>
    <row r="164" spans="1:8" s="2" customFormat="1" ht="17" customHeight="1">
      <c r="A164" s="33"/>
      <c r="B164" s="34"/>
      <c r="C164" s="219" t="s">
        <v>617</v>
      </c>
      <c r="D164" s="220" t="s">
        <v>618</v>
      </c>
      <c r="E164" s="221" t="s">
        <v>121</v>
      </c>
      <c r="F164" s="222">
        <v>273.22500000000002</v>
      </c>
      <c r="G164" s="33"/>
      <c r="H164" s="34"/>
    </row>
    <row r="165" spans="1:8" s="2" customFormat="1" ht="17" customHeight="1">
      <c r="A165" s="33"/>
      <c r="B165" s="34"/>
      <c r="C165" s="223" t="s">
        <v>1</v>
      </c>
      <c r="D165" s="223" t="s">
        <v>894</v>
      </c>
      <c r="E165" s="18" t="s">
        <v>1</v>
      </c>
      <c r="F165" s="224">
        <v>0</v>
      </c>
      <c r="G165" s="33"/>
      <c r="H165" s="34"/>
    </row>
    <row r="166" spans="1:8" s="2" customFormat="1" ht="17" customHeight="1">
      <c r="A166" s="33"/>
      <c r="B166" s="34"/>
      <c r="C166" s="223" t="s">
        <v>1</v>
      </c>
      <c r="D166" s="223" t="s">
        <v>895</v>
      </c>
      <c r="E166" s="18" t="s">
        <v>1</v>
      </c>
      <c r="F166" s="224">
        <v>0</v>
      </c>
      <c r="G166" s="33"/>
      <c r="H166" s="34"/>
    </row>
    <row r="167" spans="1:8" s="2" customFormat="1" ht="17" customHeight="1">
      <c r="A167" s="33"/>
      <c r="B167" s="34"/>
      <c r="C167" s="223" t="s">
        <v>1</v>
      </c>
      <c r="D167" s="223" t="s">
        <v>896</v>
      </c>
      <c r="E167" s="18" t="s">
        <v>1</v>
      </c>
      <c r="F167" s="224">
        <v>62.01</v>
      </c>
      <c r="G167" s="33"/>
      <c r="H167" s="34"/>
    </row>
    <row r="168" spans="1:8" s="2" customFormat="1" ht="17" customHeight="1">
      <c r="A168" s="33"/>
      <c r="B168" s="34"/>
      <c r="C168" s="223" t="s">
        <v>1</v>
      </c>
      <c r="D168" s="223" t="s">
        <v>897</v>
      </c>
      <c r="E168" s="18" t="s">
        <v>1</v>
      </c>
      <c r="F168" s="224">
        <v>62.01</v>
      </c>
      <c r="G168" s="33"/>
      <c r="H168" s="34"/>
    </row>
    <row r="169" spans="1:8" s="2" customFormat="1" ht="17" customHeight="1">
      <c r="A169" s="33"/>
      <c r="B169" s="34"/>
      <c r="C169" s="223" t="s">
        <v>1</v>
      </c>
      <c r="D169" s="223" t="s">
        <v>899</v>
      </c>
      <c r="E169" s="18" t="s">
        <v>1</v>
      </c>
      <c r="F169" s="224">
        <v>19.68</v>
      </c>
      <c r="G169" s="33"/>
      <c r="H169" s="34"/>
    </row>
    <row r="170" spans="1:8" s="2" customFormat="1" ht="17" customHeight="1">
      <c r="A170" s="33"/>
      <c r="B170" s="34"/>
      <c r="C170" s="223" t="s">
        <v>1</v>
      </c>
      <c r="D170" s="223" t="s">
        <v>900</v>
      </c>
      <c r="E170" s="18" t="s">
        <v>1</v>
      </c>
      <c r="F170" s="224">
        <v>19.68</v>
      </c>
      <c r="G170" s="33"/>
      <c r="H170" s="34"/>
    </row>
    <row r="171" spans="1:8" s="2" customFormat="1" ht="17" customHeight="1">
      <c r="A171" s="33"/>
      <c r="B171" s="34"/>
      <c r="C171" s="223" t="s">
        <v>1</v>
      </c>
      <c r="D171" s="223" t="s">
        <v>902</v>
      </c>
      <c r="E171" s="18" t="s">
        <v>1</v>
      </c>
      <c r="F171" s="224">
        <v>3.6</v>
      </c>
      <c r="G171" s="33"/>
      <c r="H171" s="34"/>
    </row>
    <row r="172" spans="1:8" s="2" customFormat="1" ht="17" customHeight="1">
      <c r="A172" s="33"/>
      <c r="B172" s="34"/>
      <c r="C172" s="223" t="s">
        <v>1</v>
      </c>
      <c r="D172" s="223" t="s">
        <v>902</v>
      </c>
      <c r="E172" s="18" t="s">
        <v>1</v>
      </c>
      <c r="F172" s="224">
        <v>3.6</v>
      </c>
      <c r="G172" s="33"/>
      <c r="H172" s="34"/>
    </row>
    <row r="173" spans="1:8" s="2" customFormat="1" ht="17" customHeight="1">
      <c r="A173" s="33"/>
      <c r="B173" s="34"/>
      <c r="C173" s="223" t="s">
        <v>1</v>
      </c>
      <c r="D173" s="223" t="s">
        <v>904</v>
      </c>
      <c r="E173" s="18" t="s">
        <v>1</v>
      </c>
      <c r="F173" s="224">
        <v>8.44</v>
      </c>
      <c r="G173" s="33"/>
      <c r="H173" s="34"/>
    </row>
    <row r="174" spans="1:8" s="2" customFormat="1" ht="17" customHeight="1">
      <c r="A174" s="33"/>
      <c r="B174" s="34"/>
      <c r="C174" s="223" t="s">
        <v>1</v>
      </c>
      <c r="D174" s="223" t="s">
        <v>904</v>
      </c>
      <c r="E174" s="18" t="s">
        <v>1</v>
      </c>
      <c r="F174" s="224">
        <v>8.44</v>
      </c>
      <c r="G174" s="33"/>
      <c r="H174" s="34"/>
    </row>
    <row r="175" spans="1:8" s="2" customFormat="1" ht="17" customHeight="1">
      <c r="A175" s="33"/>
      <c r="B175" s="34"/>
      <c r="C175" s="223" t="s">
        <v>1</v>
      </c>
      <c r="D175" s="223" t="s">
        <v>906</v>
      </c>
      <c r="E175" s="18" t="s">
        <v>1</v>
      </c>
      <c r="F175" s="224">
        <v>11.074999999999999</v>
      </c>
      <c r="G175" s="33"/>
      <c r="H175" s="34"/>
    </row>
    <row r="176" spans="1:8" s="2" customFormat="1" ht="17" customHeight="1">
      <c r="A176" s="33"/>
      <c r="B176" s="34"/>
      <c r="C176" s="223" t="s">
        <v>1</v>
      </c>
      <c r="D176" s="223" t="s">
        <v>908</v>
      </c>
      <c r="E176" s="18" t="s">
        <v>1</v>
      </c>
      <c r="F176" s="224">
        <v>18.21</v>
      </c>
      <c r="G176" s="33"/>
      <c r="H176" s="34"/>
    </row>
    <row r="177" spans="1:8" s="2" customFormat="1" ht="17" customHeight="1">
      <c r="A177" s="33"/>
      <c r="B177" s="34"/>
      <c r="C177" s="223" t="s">
        <v>1</v>
      </c>
      <c r="D177" s="223" t="s">
        <v>909</v>
      </c>
      <c r="E177" s="18" t="s">
        <v>1</v>
      </c>
      <c r="F177" s="224">
        <v>24.28</v>
      </c>
      <c r="G177" s="33"/>
      <c r="H177" s="34"/>
    </row>
    <row r="178" spans="1:8" s="2" customFormat="1" ht="17" customHeight="1">
      <c r="A178" s="33"/>
      <c r="B178" s="34"/>
      <c r="C178" s="223" t="s">
        <v>1</v>
      </c>
      <c r="D178" s="223" t="s">
        <v>911</v>
      </c>
      <c r="E178" s="18" t="s">
        <v>1</v>
      </c>
      <c r="F178" s="224">
        <v>6.09</v>
      </c>
      <c r="G178" s="33"/>
      <c r="H178" s="34"/>
    </row>
    <row r="179" spans="1:8" s="2" customFormat="1" ht="17" customHeight="1">
      <c r="A179" s="33"/>
      <c r="B179" s="34"/>
      <c r="C179" s="223" t="s">
        <v>1</v>
      </c>
      <c r="D179" s="223" t="s">
        <v>911</v>
      </c>
      <c r="E179" s="18" t="s">
        <v>1</v>
      </c>
      <c r="F179" s="224">
        <v>6.09</v>
      </c>
      <c r="G179" s="33"/>
      <c r="H179" s="34"/>
    </row>
    <row r="180" spans="1:8" s="2" customFormat="1" ht="17" customHeight="1">
      <c r="A180" s="33"/>
      <c r="B180" s="34"/>
      <c r="C180" s="223" t="s">
        <v>1</v>
      </c>
      <c r="D180" s="223" t="s">
        <v>913</v>
      </c>
      <c r="E180" s="18" t="s">
        <v>1</v>
      </c>
      <c r="F180" s="224">
        <v>2.85</v>
      </c>
      <c r="G180" s="33"/>
      <c r="H180" s="34"/>
    </row>
    <row r="181" spans="1:8" s="2" customFormat="1" ht="17" customHeight="1">
      <c r="A181" s="33"/>
      <c r="B181" s="34"/>
      <c r="C181" s="223" t="s">
        <v>1</v>
      </c>
      <c r="D181" s="223" t="s">
        <v>915</v>
      </c>
      <c r="E181" s="18" t="s">
        <v>1</v>
      </c>
      <c r="F181" s="224">
        <v>4.2</v>
      </c>
      <c r="G181" s="33"/>
      <c r="H181" s="34"/>
    </row>
    <row r="182" spans="1:8" s="2" customFormat="1" ht="17" customHeight="1">
      <c r="A182" s="33"/>
      <c r="B182" s="34"/>
      <c r="C182" s="223" t="s">
        <v>1</v>
      </c>
      <c r="D182" s="223" t="s">
        <v>917</v>
      </c>
      <c r="E182" s="18" t="s">
        <v>1</v>
      </c>
      <c r="F182" s="224">
        <v>0</v>
      </c>
      <c r="G182" s="33"/>
      <c r="H182" s="34"/>
    </row>
    <row r="183" spans="1:8" s="2" customFormat="1" ht="17" customHeight="1">
      <c r="A183" s="33"/>
      <c r="B183" s="34"/>
      <c r="C183" s="223" t="s">
        <v>1</v>
      </c>
      <c r="D183" s="223" t="s">
        <v>918</v>
      </c>
      <c r="E183" s="18" t="s">
        <v>1</v>
      </c>
      <c r="F183" s="224">
        <v>6.23</v>
      </c>
      <c r="G183" s="33"/>
      <c r="H183" s="34"/>
    </row>
    <row r="184" spans="1:8" s="2" customFormat="1" ht="17" customHeight="1">
      <c r="A184" s="33"/>
      <c r="B184" s="34"/>
      <c r="C184" s="223" t="s">
        <v>1</v>
      </c>
      <c r="D184" s="223" t="s">
        <v>919</v>
      </c>
      <c r="E184" s="18" t="s">
        <v>1</v>
      </c>
      <c r="F184" s="224">
        <v>0</v>
      </c>
      <c r="G184" s="33"/>
      <c r="H184" s="34"/>
    </row>
    <row r="185" spans="1:8" s="2" customFormat="1" ht="17" customHeight="1">
      <c r="A185" s="33"/>
      <c r="B185" s="34"/>
      <c r="C185" s="223" t="s">
        <v>1</v>
      </c>
      <c r="D185" s="223" t="s">
        <v>920</v>
      </c>
      <c r="E185" s="18" t="s">
        <v>1</v>
      </c>
      <c r="F185" s="224">
        <v>6.74</v>
      </c>
      <c r="G185" s="33"/>
      <c r="H185" s="34"/>
    </row>
    <row r="186" spans="1:8" s="2" customFormat="1" ht="17" customHeight="1">
      <c r="A186" s="33"/>
      <c r="B186" s="34"/>
      <c r="C186" s="223" t="s">
        <v>617</v>
      </c>
      <c r="D186" s="223" t="s">
        <v>186</v>
      </c>
      <c r="E186" s="18" t="s">
        <v>1</v>
      </c>
      <c r="F186" s="224">
        <v>273.22500000000002</v>
      </c>
      <c r="G186" s="33"/>
      <c r="H186" s="34"/>
    </row>
    <row r="187" spans="1:8" s="2" customFormat="1" ht="17" customHeight="1">
      <c r="A187" s="33"/>
      <c r="B187" s="34"/>
      <c r="C187" s="225" t="s">
        <v>3468</v>
      </c>
      <c r="D187" s="33"/>
      <c r="E187" s="33"/>
      <c r="F187" s="33"/>
      <c r="G187" s="33"/>
      <c r="H187" s="34"/>
    </row>
    <row r="188" spans="1:8" s="2" customFormat="1" ht="17" customHeight="1">
      <c r="A188" s="33"/>
      <c r="B188" s="34"/>
      <c r="C188" s="223" t="s">
        <v>891</v>
      </c>
      <c r="D188" s="223" t="s">
        <v>892</v>
      </c>
      <c r="E188" s="18" t="s">
        <v>178</v>
      </c>
      <c r="F188" s="224">
        <v>49.180999999999997</v>
      </c>
      <c r="G188" s="33"/>
      <c r="H188" s="34"/>
    </row>
    <row r="189" spans="1:8" s="2" customFormat="1" ht="24">
      <c r="A189" s="33"/>
      <c r="B189" s="34"/>
      <c r="C189" s="223" t="s">
        <v>849</v>
      </c>
      <c r="D189" s="223" t="s">
        <v>850</v>
      </c>
      <c r="E189" s="18" t="s">
        <v>178</v>
      </c>
      <c r="F189" s="224">
        <v>245.90299999999999</v>
      </c>
      <c r="G189" s="33"/>
      <c r="H189" s="34"/>
    </row>
    <row r="190" spans="1:8" s="2" customFormat="1" ht="17" customHeight="1">
      <c r="A190" s="33"/>
      <c r="B190" s="34"/>
      <c r="C190" s="223" t="s">
        <v>855</v>
      </c>
      <c r="D190" s="223" t="s">
        <v>856</v>
      </c>
      <c r="E190" s="18" t="s">
        <v>178</v>
      </c>
      <c r="F190" s="224">
        <v>245.90299999999999</v>
      </c>
      <c r="G190" s="33"/>
      <c r="H190" s="34"/>
    </row>
    <row r="191" spans="1:8" s="2" customFormat="1" ht="17" customHeight="1">
      <c r="A191" s="33"/>
      <c r="B191" s="34"/>
      <c r="C191" s="223" t="s">
        <v>1622</v>
      </c>
      <c r="D191" s="223" t="s">
        <v>1623</v>
      </c>
      <c r="E191" s="18" t="s">
        <v>178</v>
      </c>
      <c r="F191" s="224">
        <v>393.07799999999997</v>
      </c>
      <c r="G191" s="33"/>
      <c r="H191" s="34"/>
    </row>
    <row r="192" spans="1:8" s="2" customFormat="1" ht="24">
      <c r="A192" s="33"/>
      <c r="B192" s="34"/>
      <c r="C192" s="223" t="s">
        <v>1627</v>
      </c>
      <c r="D192" s="223" t="s">
        <v>1628</v>
      </c>
      <c r="E192" s="18" t="s">
        <v>178</v>
      </c>
      <c r="F192" s="224">
        <v>393.07799999999997</v>
      </c>
      <c r="G192" s="33"/>
      <c r="H192" s="34"/>
    </row>
    <row r="193" spans="1:8" s="2" customFormat="1" ht="17" customHeight="1">
      <c r="A193" s="33"/>
      <c r="B193" s="34"/>
      <c r="C193" s="219" t="s">
        <v>620</v>
      </c>
      <c r="D193" s="220" t="s">
        <v>621</v>
      </c>
      <c r="E193" s="221" t="s">
        <v>230</v>
      </c>
      <c r="F193" s="222">
        <v>56</v>
      </c>
      <c r="G193" s="33"/>
      <c r="H193" s="34"/>
    </row>
    <row r="194" spans="1:8" s="2" customFormat="1" ht="17" customHeight="1">
      <c r="A194" s="33"/>
      <c r="B194" s="34"/>
      <c r="C194" s="223" t="s">
        <v>1</v>
      </c>
      <c r="D194" s="223" t="s">
        <v>685</v>
      </c>
      <c r="E194" s="18" t="s">
        <v>1</v>
      </c>
      <c r="F194" s="224">
        <v>56</v>
      </c>
      <c r="G194" s="33"/>
      <c r="H194" s="34"/>
    </row>
    <row r="195" spans="1:8" s="2" customFormat="1" ht="17" customHeight="1">
      <c r="A195" s="33"/>
      <c r="B195" s="34"/>
      <c r="C195" s="223" t="s">
        <v>620</v>
      </c>
      <c r="D195" s="223" t="s">
        <v>686</v>
      </c>
      <c r="E195" s="18" t="s">
        <v>1</v>
      </c>
      <c r="F195" s="224">
        <v>56</v>
      </c>
      <c r="G195" s="33"/>
      <c r="H195" s="34"/>
    </row>
    <row r="196" spans="1:8" s="2" customFormat="1" ht="17" customHeight="1">
      <c r="A196" s="33"/>
      <c r="B196" s="34"/>
      <c r="C196" s="225" t="s">
        <v>3468</v>
      </c>
      <c r="D196" s="33"/>
      <c r="E196" s="33"/>
      <c r="F196" s="33"/>
      <c r="G196" s="33"/>
      <c r="H196" s="34"/>
    </row>
    <row r="197" spans="1:8" s="2" customFormat="1" ht="17" customHeight="1">
      <c r="A197" s="33"/>
      <c r="B197" s="34"/>
      <c r="C197" s="223" t="s">
        <v>682</v>
      </c>
      <c r="D197" s="223" t="s">
        <v>683</v>
      </c>
      <c r="E197" s="18" t="s">
        <v>230</v>
      </c>
      <c r="F197" s="224">
        <v>56</v>
      </c>
      <c r="G197" s="33"/>
      <c r="H197" s="34"/>
    </row>
    <row r="198" spans="1:8" s="2" customFormat="1" ht="24">
      <c r="A198" s="33"/>
      <c r="B198" s="34"/>
      <c r="C198" s="223" t="s">
        <v>687</v>
      </c>
      <c r="D198" s="223" t="s">
        <v>688</v>
      </c>
      <c r="E198" s="18" t="s">
        <v>230</v>
      </c>
      <c r="F198" s="224">
        <v>56</v>
      </c>
      <c r="G198" s="33"/>
      <c r="H198" s="34"/>
    </row>
    <row r="199" spans="1:8" s="2" customFormat="1" ht="24">
      <c r="A199" s="33"/>
      <c r="B199" s="34"/>
      <c r="C199" s="223" t="s">
        <v>690</v>
      </c>
      <c r="D199" s="223" t="s">
        <v>691</v>
      </c>
      <c r="E199" s="18" t="s">
        <v>230</v>
      </c>
      <c r="F199" s="224">
        <v>112</v>
      </c>
      <c r="G199" s="33"/>
      <c r="H199" s="34"/>
    </row>
    <row r="200" spans="1:8" s="2" customFormat="1" ht="24">
      <c r="A200" s="33"/>
      <c r="B200" s="34"/>
      <c r="C200" s="223" t="s">
        <v>698</v>
      </c>
      <c r="D200" s="223" t="s">
        <v>699</v>
      </c>
      <c r="E200" s="18" t="s">
        <v>230</v>
      </c>
      <c r="F200" s="224">
        <v>249.202</v>
      </c>
      <c r="G200" s="33"/>
      <c r="H200" s="34"/>
    </row>
    <row r="201" spans="1:8" s="2" customFormat="1" ht="17" customHeight="1">
      <c r="A201" s="33"/>
      <c r="B201" s="34"/>
      <c r="C201" s="223" t="s">
        <v>694</v>
      </c>
      <c r="D201" s="223" t="s">
        <v>695</v>
      </c>
      <c r="E201" s="18" t="s">
        <v>396</v>
      </c>
      <c r="F201" s="224">
        <v>90.16</v>
      </c>
      <c r="G201" s="33"/>
      <c r="H201" s="34"/>
    </row>
    <row r="202" spans="1:8" s="2" customFormat="1" ht="17" customHeight="1">
      <c r="A202" s="33"/>
      <c r="B202" s="34"/>
      <c r="C202" s="219" t="s">
        <v>623</v>
      </c>
      <c r="D202" s="220" t="s">
        <v>624</v>
      </c>
      <c r="E202" s="221" t="s">
        <v>230</v>
      </c>
      <c r="F202" s="222">
        <v>305.202</v>
      </c>
      <c r="G202" s="33"/>
      <c r="H202" s="34"/>
    </row>
    <row r="203" spans="1:8" s="2" customFormat="1" ht="17" customHeight="1">
      <c r="A203" s="33"/>
      <c r="B203" s="34"/>
      <c r="C203" s="223" t="s">
        <v>1</v>
      </c>
      <c r="D203" s="223" t="s">
        <v>657</v>
      </c>
      <c r="E203" s="18" t="s">
        <v>1</v>
      </c>
      <c r="F203" s="224">
        <v>0</v>
      </c>
      <c r="G203" s="33"/>
      <c r="H203" s="34"/>
    </row>
    <row r="204" spans="1:8" s="2" customFormat="1" ht="17" customHeight="1">
      <c r="A204" s="33"/>
      <c r="B204" s="34"/>
      <c r="C204" s="223" t="s">
        <v>1</v>
      </c>
      <c r="D204" s="223" t="s">
        <v>658</v>
      </c>
      <c r="E204" s="18" t="s">
        <v>1</v>
      </c>
      <c r="F204" s="224">
        <v>0</v>
      </c>
      <c r="G204" s="33"/>
      <c r="H204" s="34"/>
    </row>
    <row r="205" spans="1:8" s="2" customFormat="1" ht="17" customHeight="1">
      <c r="A205" s="33"/>
      <c r="B205" s="34"/>
      <c r="C205" s="223" t="s">
        <v>1</v>
      </c>
      <c r="D205" s="223" t="s">
        <v>659</v>
      </c>
      <c r="E205" s="18" t="s">
        <v>1</v>
      </c>
      <c r="F205" s="224">
        <v>0</v>
      </c>
      <c r="G205" s="33"/>
      <c r="H205" s="34"/>
    </row>
    <row r="206" spans="1:8" s="2" customFormat="1" ht="17" customHeight="1">
      <c r="A206" s="33"/>
      <c r="B206" s="34"/>
      <c r="C206" s="223" t="s">
        <v>1</v>
      </c>
      <c r="D206" s="223" t="s">
        <v>660</v>
      </c>
      <c r="E206" s="18" t="s">
        <v>1</v>
      </c>
      <c r="F206" s="224">
        <v>0</v>
      </c>
      <c r="G206" s="33"/>
      <c r="H206" s="34"/>
    </row>
    <row r="207" spans="1:8" s="2" customFormat="1" ht="17" customHeight="1">
      <c r="A207" s="33"/>
      <c r="B207" s="34"/>
      <c r="C207" s="223" t="s">
        <v>1</v>
      </c>
      <c r="D207" s="223" t="s">
        <v>661</v>
      </c>
      <c r="E207" s="18" t="s">
        <v>1</v>
      </c>
      <c r="F207" s="224">
        <v>161.23500000000001</v>
      </c>
      <c r="G207" s="33"/>
      <c r="H207" s="34"/>
    </row>
    <row r="208" spans="1:8" s="2" customFormat="1" ht="17" customHeight="1">
      <c r="A208" s="33"/>
      <c r="B208" s="34"/>
      <c r="C208" s="223" t="s">
        <v>1</v>
      </c>
      <c r="D208" s="223" t="s">
        <v>662</v>
      </c>
      <c r="E208" s="18" t="s">
        <v>1</v>
      </c>
      <c r="F208" s="224">
        <v>0</v>
      </c>
      <c r="G208" s="33"/>
      <c r="H208" s="34"/>
    </row>
    <row r="209" spans="1:8" s="2" customFormat="1" ht="17" customHeight="1">
      <c r="A209" s="33"/>
      <c r="B209" s="34"/>
      <c r="C209" s="223" t="s">
        <v>1</v>
      </c>
      <c r="D209" s="223" t="s">
        <v>663</v>
      </c>
      <c r="E209" s="18" t="s">
        <v>1</v>
      </c>
      <c r="F209" s="224">
        <v>0</v>
      </c>
      <c r="G209" s="33"/>
      <c r="H209" s="34"/>
    </row>
    <row r="210" spans="1:8" s="2" customFormat="1" ht="17" customHeight="1">
      <c r="A210" s="33"/>
      <c r="B210" s="34"/>
      <c r="C210" s="223" t="s">
        <v>1</v>
      </c>
      <c r="D210" s="223" t="s">
        <v>664</v>
      </c>
      <c r="E210" s="18" t="s">
        <v>1</v>
      </c>
      <c r="F210" s="224">
        <v>132.95099999999999</v>
      </c>
      <c r="G210" s="33"/>
      <c r="H210" s="34"/>
    </row>
    <row r="211" spans="1:8" s="2" customFormat="1" ht="17" customHeight="1">
      <c r="A211" s="33"/>
      <c r="B211" s="34"/>
      <c r="C211" s="223" t="s">
        <v>1</v>
      </c>
      <c r="D211" s="223" t="s">
        <v>665</v>
      </c>
      <c r="E211" s="18" t="s">
        <v>1</v>
      </c>
      <c r="F211" s="224">
        <v>0</v>
      </c>
      <c r="G211" s="33"/>
      <c r="H211" s="34"/>
    </row>
    <row r="212" spans="1:8" s="2" customFormat="1" ht="17" customHeight="1">
      <c r="A212" s="33"/>
      <c r="B212" s="34"/>
      <c r="C212" s="223" t="s">
        <v>1</v>
      </c>
      <c r="D212" s="223" t="s">
        <v>666</v>
      </c>
      <c r="E212" s="18" t="s">
        <v>1</v>
      </c>
      <c r="F212" s="224">
        <v>3.6</v>
      </c>
      <c r="G212" s="33"/>
      <c r="H212" s="34"/>
    </row>
    <row r="213" spans="1:8" s="2" customFormat="1" ht="17" customHeight="1">
      <c r="A213" s="33"/>
      <c r="B213" s="34"/>
      <c r="C213" s="223" t="s">
        <v>1</v>
      </c>
      <c r="D213" s="223" t="s">
        <v>666</v>
      </c>
      <c r="E213" s="18" t="s">
        <v>1</v>
      </c>
      <c r="F213" s="224">
        <v>3.6</v>
      </c>
      <c r="G213" s="33"/>
      <c r="H213" s="34"/>
    </row>
    <row r="214" spans="1:8" s="2" customFormat="1" ht="17" customHeight="1">
      <c r="A214" s="33"/>
      <c r="B214" s="34"/>
      <c r="C214" s="223" t="s">
        <v>1</v>
      </c>
      <c r="D214" s="223" t="s">
        <v>666</v>
      </c>
      <c r="E214" s="18" t="s">
        <v>1</v>
      </c>
      <c r="F214" s="224">
        <v>3.6</v>
      </c>
      <c r="G214" s="33"/>
      <c r="H214" s="34"/>
    </row>
    <row r="215" spans="1:8" s="2" customFormat="1" ht="17" customHeight="1">
      <c r="A215" s="33"/>
      <c r="B215" s="34"/>
      <c r="C215" s="223" t="s">
        <v>1</v>
      </c>
      <c r="D215" s="223" t="s">
        <v>667</v>
      </c>
      <c r="E215" s="18" t="s">
        <v>1</v>
      </c>
      <c r="F215" s="224">
        <v>0.216</v>
      </c>
      <c r="G215" s="33"/>
      <c r="H215" s="34"/>
    </row>
    <row r="216" spans="1:8" s="2" customFormat="1" ht="17" customHeight="1">
      <c r="A216" s="33"/>
      <c r="B216" s="34"/>
      <c r="C216" s="223" t="s">
        <v>623</v>
      </c>
      <c r="D216" s="223" t="s">
        <v>186</v>
      </c>
      <c r="E216" s="18" t="s">
        <v>1</v>
      </c>
      <c r="F216" s="224">
        <v>305.202</v>
      </c>
      <c r="G216" s="33"/>
      <c r="H216" s="34"/>
    </row>
    <row r="217" spans="1:8" s="2" customFormat="1" ht="17" customHeight="1">
      <c r="A217" s="33"/>
      <c r="B217" s="34"/>
      <c r="C217" s="225" t="s">
        <v>3468</v>
      </c>
      <c r="D217" s="33"/>
      <c r="E217" s="33"/>
      <c r="F217" s="33"/>
      <c r="G217" s="33"/>
      <c r="H217" s="34"/>
    </row>
    <row r="218" spans="1:8" s="2" customFormat="1" ht="17" customHeight="1">
      <c r="A218" s="33"/>
      <c r="B218" s="34"/>
      <c r="C218" s="223" t="s">
        <v>654</v>
      </c>
      <c r="D218" s="223" t="s">
        <v>655</v>
      </c>
      <c r="E218" s="18" t="s">
        <v>230</v>
      </c>
      <c r="F218" s="224">
        <v>213.64099999999999</v>
      </c>
      <c r="G218" s="33"/>
      <c r="H218" s="34"/>
    </row>
    <row r="219" spans="1:8" s="2" customFormat="1" ht="17" customHeight="1">
      <c r="A219" s="33"/>
      <c r="B219" s="34"/>
      <c r="C219" s="223" t="s">
        <v>671</v>
      </c>
      <c r="D219" s="223" t="s">
        <v>672</v>
      </c>
      <c r="E219" s="18" t="s">
        <v>230</v>
      </c>
      <c r="F219" s="224">
        <v>64.091999999999999</v>
      </c>
      <c r="G219" s="33"/>
      <c r="H219" s="34"/>
    </row>
    <row r="220" spans="1:8" s="2" customFormat="1" ht="17" customHeight="1">
      <c r="A220" s="33"/>
      <c r="B220" s="34"/>
      <c r="C220" s="223" t="s">
        <v>675</v>
      </c>
      <c r="D220" s="223" t="s">
        <v>676</v>
      </c>
      <c r="E220" s="18" t="s">
        <v>230</v>
      </c>
      <c r="F220" s="224">
        <v>91.561000000000007</v>
      </c>
      <c r="G220" s="33"/>
      <c r="H220" s="34"/>
    </row>
    <row r="221" spans="1:8" s="2" customFormat="1" ht="17" customHeight="1">
      <c r="A221" s="33"/>
      <c r="B221" s="34"/>
      <c r="C221" s="223" t="s">
        <v>679</v>
      </c>
      <c r="D221" s="223" t="s">
        <v>680</v>
      </c>
      <c r="E221" s="18" t="s">
        <v>230</v>
      </c>
      <c r="F221" s="224">
        <v>305.202</v>
      </c>
      <c r="G221" s="33"/>
      <c r="H221" s="34"/>
    </row>
    <row r="222" spans="1:8" s="2" customFormat="1" ht="24">
      <c r="A222" s="33"/>
      <c r="B222" s="34"/>
      <c r="C222" s="223" t="s">
        <v>698</v>
      </c>
      <c r="D222" s="223" t="s">
        <v>699</v>
      </c>
      <c r="E222" s="18" t="s">
        <v>230</v>
      </c>
      <c r="F222" s="224">
        <v>249.202</v>
      </c>
      <c r="G222" s="33"/>
      <c r="H222" s="34"/>
    </row>
    <row r="223" spans="1:8" s="2" customFormat="1" ht="26.5" customHeight="1">
      <c r="A223" s="33"/>
      <c r="B223" s="34"/>
      <c r="C223" s="218" t="s">
        <v>3470</v>
      </c>
      <c r="D223" s="218" t="s">
        <v>93</v>
      </c>
      <c r="E223" s="33"/>
      <c r="F223" s="33"/>
      <c r="G223" s="33"/>
      <c r="H223" s="34"/>
    </row>
    <row r="224" spans="1:8" s="2" customFormat="1" ht="17" customHeight="1">
      <c r="A224" s="33"/>
      <c r="B224" s="34"/>
      <c r="C224" s="219" t="s">
        <v>3471</v>
      </c>
      <c r="D224" s="220" t="s">
        <v>1</v>
      </c>
      <c r="E224" s="221" t="s">
        <v>1</v>
      </c>
      <c r="F224" s="222">
        <v>152</v>
      </c>
      <c r="G224" s="33"/>
      <c r="H224" s="34"/>
    </row>
    <row r="225" spans="1:8" s="2" customFormat="1" ht="17" customHeight="1">
      <c r="A225" s="33"/>
      <c r="B225" s="34"/>
      <c r="C225" s="219" t="s">
        <v>3472</v>
      </c>
      <c r="D225" s="220" t="s">
        <v>1</v>
      </c>
      <c r="E225" s="221" t="s">
        <v>1</v>
      </c>
      <c r="F225" s="222">
        <v>461</v>
      </c>
      <c r="G225" s="33"/>
      <c r="H225" s="34"/>
    </row>
    <row r="226" spans="1:8" s="2" customFormat="1" ht="17" customHeight="1">
      <c r="A226" s="33"/>
      <c r="B226" s="34"/>
      <c r="C226" s="219" t="s">
        <v>3473</v>
      </c>
      <c r="D226" s="220" t="s">
        <v>1</v>
      </c>
      <c r="E226" s="221" t="s">
        <v>1</v>
      </c>
      <c r="F226" s="222">
        <v>160</v>
      </c>
      <c r="G226" s="33"/>
      <c r="H226" s="34"/>
    </row>
    <row r="227" spans="1:8" s="2" customFormat="1" ht="17" customHeight="1">
      <c r="A227" s="33"/>
      <c r="B227" s="34"/>
      <c r="C227" s="219" t="s">
        <v>3474</v>
      </c>
      <c r="D227" s="220" t="s">
        <v>1</v>
      </c>
      <c r="E227" s="221" t="s">
        <v>1</v>
      </c>
      <c r="F227" s="222">
        <v>48</v>
      </c>
      <c r="G227" s="33"/>
      <c r="H227" s="34"/>
    </row>
    <row r="228" spans="1:8" s="2" customFormat="1" ht="17" customHeight="1">
      <c r="A228" s="33"/>
      <c r="B228" s="34"/>
      <c r="C228" s="219" t="s">
        <v>3475</v>
      </c>
      <c r="D228" s="220" t="s">
        <v>1</v>
      </c>
      <c r="E228" s="221" t="s">
        <v>1</v>
      </c>
      <c r="F228" s="222">
        <v>16</v>
      </c>
      <c r="G228" s="33"/>
      <c r="H228" s="34"/>
    </row>
    <row r="229" spans="1:8" s="2" customFormat="1" ht="17" customHeight="1">
      <c r="A229" s="33"/>
      <c r="B229" s="34"/>
      <c r="C229" s="219" t="s">
        <v>3476</v>
      </c>
      <c r="D229" s="220" t="s">
        <v>1</v>
      </c>
      <c r="E229" s="221" t="s">
        <v>1</v>
      </c>
      <c r="F229" s="222">
        <v>8</v>
      </c>
      <c r="G229" s="33"/>
      <c r="H229" s="34"/>
    </row>
    <row r="230" spans="1:8" s="2" customFormat="1" ht="17" customHeight="1">
      <c r="A230" s="33"/>
      <c r="B230" s="34"/>
      <c r="C230" s="219" t="s">
        <v>3477</v>
      </c>
      <c r="D230" s="220" t="s">
        <v>1</v>
      </c>
      <c r="E230" s="221" t="s">
        <v>1</v>
      </c>
      <c r="F230" s="222">
        <v>12</v>
      </c>
      <c r="G230" s="33"/>
      <c r="H230" s="34"/>
    </row>
    <row r="231" spans="1:8" s="2" customFormat="1" ht="17" customHeight="1">
      <c r="A231" s="33"/>
      <c r="B231" s="34"/>
      <c r="C231" s="219" t="s">
        <v>3478</v>
      </c>
      <c r="D231" s="220" t="s">
        <v>1</v>
      </c>
      <c r="E231" s="221" t="s">
        <v>1</v>
      </c>
      <c r="F231" s="222">
        <v>24</v>
      </c>
      <c r="G231" s="33"/>
      <c r="H231" s="34"/>
    </row>
    <row r="232" spans="1:8" s="2" customFormat="1" ht="17" customHeight="1">
      <c r="A232" s="33"/>
      <c r="B232" s="34"/>
      <c r="C232" s="219" t="s">
        <v>3479</v>
      </c>
      <c r="D232" s="220" t="s">
        <v>1</v>
      </c>
      <c r="E232" s="221" t="s">
        <v>1</v>
      </c>
      <c r="F232" s="222">
        <v>15</v>
      </c>
      <c r="G232" s="33"/>
      <c r="H232" s="34"/>
    </row>
    <row r="233" spans="1:8" s="2" customFormat="1" ht="17" customHeight="1">
      <c r="A233" s="33"/>
      <c r="B233" s="34"/>
      <c r="C233" s="219" t="s">
        <v>3480</v>
      </c>
      <c r="D233" s="220" t="s">
        <v>1</v>
      </c>
      <c r="E233" s="221" t="s">
        <v>1</v>
      </c>
      <c r="F233" s="222">
        <v>18</v>
      </c>
      <c r="G233" s="33"/>
      <c r="H233" s="34"/>
    </row>
    <row r="234" spans="1:8" s="2" customFormat="1" ht="17" customHeight="1">
      <c r="A234" s="33"/>
      <c r="B234" s="34"/>
      <c r="C234" s="219" t="s">
        <v>3481</v>
      </c>
      <c r="D234" s="220" t="s">
        <v>1</v>
      </c>
      <c r="E234" s="221" t="s">
        <v>1</v>
      </c>
      <c r="F234" s="222">
        <v>16</v>
      </c>
      <c r="G234" s="33"/>
      <c r="H234" s="34"/>
    </row>
    <row r="235" spans="1:8" s="2" customFormat="1" ht="17" customHeight="1">
      <c r="A235" s="33"/>
      <c r="B235" s="34"/>
      <c r="C235" s="219" t="s">
        <v>3482</v>
      </c>
      <c r="D235" s="220" t="s">
        <v>1</v>
      </c>
      <c r="E235" s="221" t="s">
        <v>1</v>
      </c>
      <c r="F235" s="222">
        <v>229</v>
      </c>
      <c r="G235" s="33"/>
      <c r="H235" s="34"/>
    </row>
    <row r="236" spans="1:8" s="2" customFormat="1" ht="17" customHeight="1">
      <c r="A236" s="33"/>
      <c r="B236" s="34"/>
      <c r="C236" s="219" t="s">
        <v>3483</v>
      </c>
      <c r="D236" s="220" t="s">
        <v>1</v>
      </c>
      <c r="E236" s="221" t="s">
        <v>1</v>
      </c>
      <c r="F236" s="222">
        <v>93</v>
      </c>
      <c r="G236" s="33"/>
      <c r="H236" s="34"/>
    </row>
    <row r="237" spans="1:8" s="2" customFormat="1" ht="17" customHeight="1">
      <c r="A237" s="33"/>
      <c r="B237" s="34"/>
      <c r="C237" s="219" t="s">
        <v>3484</v>
      </c>
      <c r="D237" s="220" t="s">
        <v>1</v>
      </c>
      <c r="E237" s="221" t="s">
        <v>1</v>
      </c>
      <c r="F237" s="222">
        <v>18</v>
      </c>
      <c r="G237" s="33"/>
      <c r="H237" s="34"/>
    </row>
    <row r="238" spans="1:8" s="2" customFormat="1" ht="17" customHeight="1">
      <c r="A238" s="33"/>
      <c r="B238" s="34"/>
      <c r="C238" s="219" t="s">
        <v>3485</v>
      </c>
      <c r="D238" s="220" t="s">
        <v>1</v>
      </c>
      <c r="E238" s="221" t="s">
        <v>1</v>
      </c>
      <c r="F238" s="222">
        <v>39</v>
      </c>
      <c r="G238" s="33"/>
      <c r="H238" s="34"/>
    </row>
    <row r="239" spans="1:8" s="2" customFormat="1" ht="17" customHeight="1">
      <c r="A239" s="33"/>
      <c r="B239" s="34"/>
      <c r="C239" s="219" t="s">
        <v>3486</v>
      </c>
      <c r="D239" s="220" t="s">
        <v>1</v>
      </c>
      <c r="E239" s="221" t="s">
        <v>1</v>
      </c>
      <c r="F239" s="222">
        <v>59</v>
      </c>
      <c r="G239" s="33"/>
      <c r="H239" s="34"/>
    </row>
    <row r="240" spans="1:8" s="2" customFormat="1" ht="17" customHeight="1">
      <c r="A240" s="33"/>
      <c r="B240" s="34"/>
      <c r="C240" s="219" t="s">
        <v>3487</v>
      </c>
      <c r="D240" s="220" t="s">
        <v>1</v>
      </c>
      <c r="E240" s="221" t="s">
        <v>1</v>
      </c>
      <c r="F240" s="222">
        <v>2</v>
      </c>
      <c r="G240" s="33"/>
      <c r="H240" s="34"/>
    </row>
    <row r="241" spans="1:8" s="2" customFormat="1" ht="17" customHeight="1">
      <c r="A241" s="33"/>
      <c r="B241" s="34"/>
      <c r="C241" s="219" t="s">
        <v>3488</v>
      </c>
      <c r="D241" s="220" t="s">
        <v>1</v>
      </c>
      <c r="E241" s="221" t="s">
        <v>1</v>
      </c>
      <c r="F241" s="222">
        <v>0</v>
      </c>
      <c r="G241" s="33"/>
      <c r="H241" s="34"/>
    </row>
    <row r="242" spans="1:8" s="2" customFormat="1" ht="17" customHeight="1">
      <c r="A242" s="33"/>
      <c r="B242" s="34"/>
      <c r="C242" s="219" t="s">
        <v>3489</v>
      </c>
      <c r="D242" s="220" t="s">
        <v>1</v>
      </c>
      <c r="E242" s="221" t="s">
        <v>1</v>
      </c>
      <c r="F242" s="222">
        <v>85</v>
      </c>
      <c r="G242" s="33"/>
      <c r="H242" s="34"/>
    </row>
    <row r="243" spans="1:8" s="2" customFormat="1" ht="17" customHeight="1">
      <c r="A243" s="33"/>
      <c r="B243" s="34"/>
      <c r="C243" s="219" t="s">
        <v>3490</v>
      </c>
      <c r="D243" s="220" t="s">
        <v>1</v>
      </c>
      <c r="E243" s="221" t="s">
        <v>1</v>
      </c>
      <c r="F243" s="222">
        <v>845</v>
      </c>
      <c r="G243" s="33"/>
      <c r="H243" s="34"/>
    </row>
    <row r="244" spans="1:8" s="2" customFormat="1" ht="26.5" customHeight="1">
      <c r="A244" s="33"/>
      <c r="B244" s="34"/>
      <c r="C244" s="218" t="s">
        <v>3491</v>
      </c>
      <c r="D244" s="218" t="s">
        <v>111</v>
      </c>
      <c r="E244" s="33"/>
      <c r="F244" s="33"/>
      <c r="G244" s="33"/>
      <c r="H244" s="34"/>
    </row>
    <row r="245" spans="1:8" s="2" customFormat="1" ht="17" customHeight="1">
      <c r="A245" s="33"/>
      <c r="B245" s="34"/>
      <c r="C245" s="219" t="s">
        <v>3048</v>
      </c>
      <c r="D245" s="220" t="s">
        <v>1</v>
      </c>
      <c r="E245" s="221" t="s">
        <v>1</v>
      </c>
      <c r="F245" s="222">
        <v>4</v>
      </c>
      <c r="G245" s="33"/>
      <c r="H245" s="34"/>
    </row>
    <row r="246" spans="1:8" s="2" customFormat="1" ht="17" customHeight="1">
      <c r="A246" s="33"/>
      <c r="B246" s="34"/>
      <c r="C246" s="223" t="s">
        <v>3048</v>
      </c>
      <c r="D246" s="223" t="s">
        <v>3251</v>
      </c>
      <c r="E246" s="18" t="s">
        <v>1</v>
      </c>
      <c r="F246" s="224">
        <v>4</v>
      </c>
      <c r="G246" s="33"/>
      <c r="H246" s="34"/>
    </row>
    <row r="247" spans="1:8" s="2" customFormat="1" ht="17" customHeight="1">
      <c r="A247" s="33"/>
      <c r="B247" s="34"/>
      <c r="C247" s="225" t="s">
        <v>3468</v>
      </c>
      <c r="D247" s="33"/>
      <c r="E247" s="33"/>
      <c r="F247" s="33"/>
      <c r="G247" s="33"/>
      <c r="H247" s="34"/>
    </row>
    <row r="248" spans="1:8" s="2" customFormat="1" ht="17" customHeight="1">
      <c r="A248" s="33"/>
      <c r="B248" s="34"/>
      <c r="C248" s="223" t="s">
        <v>3248</v>
      </c>
      <c r="D248" s="223" t="s">
        <v>3249</v>
      </c>
      <c r="E248" s="18" t="s">
        <v>213</v>
      </c>
      <c r="F248" s="224">
        <v>4</v>
      </c>
      <c r="G248" s="33"/>
      <c r="H248" s="34"/>
    </row>
    <row r="249" spans="1:8" s="2" customFormat="1" ht="17" customHeight="1">
      <c r="A249" s="33"/>
      <c r="B249" s="34"/>
      <c r="C249" s="223" t="s">
        <v>3214</v>
      </c>
      <c r="D249" s="223" t="s">
        <v>3215</v>
      </c>
      <c r="E249" s="18" t="s">
        <v>213</v>
      </c>
      <c r="F249" s="224">
        <v>59</v>
      </c>
      <c r="G249" s="33"/>
      <c r="H249" s="34"/>
    </row>
    <row r="250" spans="1:8" s="2" customFormat="1" ht="17" customHeight="1">
      <c r="A250" s="33"/>
      <c r="B250" s="34"/>
      <c r="C250" s="223" t="s">
        <v>3275</v>
      </c>
      <c r="D250" s="223" t="s">
        <v>3276</v>
      </c>
      <c r="E250" s="18" t="s">
        <v>213</v>
      </c>
      <c r="F250" s="224">
        <v>59</v>
      </c>
      <c r="G250" s="33"/>
      <c r="H250" s="34"/>
    </row>
    <row r="251" spans="1:8" s="2" customFormat="1" ht="17" customHeight="1">
      <c r="A251" s="33"/>
      <c r="B251" s="34"/>
      <c r="C251" s="219" t="s">
        <v>3049</v>
      </c>
      <c r="D251" s="220" t="s">
        <v>1</v>
      </c>
      <c r="E251" s="221" t="s">
        <v>1</v>
      </c>
      <c r="F251" s="222">
        <v>51</v>
      </c>
      <c r="G251" s="33"/>
      <c r="H251" s="34"/>
    </row>
    <row r="252" spans="1:8" s="2" customFormat="1" ht="17" customHeight="1">
      <c r="A252" s="33"/>
      <c r="B252" s="34"/>
      <c r="C252" s="223" t="s">
        <v>1</v>
      </c>
      <c r="D252" s="223" t="s">
        <v>3223</v>
      </c>
      <c r="E252" s="18" t="s">
        <v>1</v>
      </c>
      <c r="F252" s="224">
        <v>0</v>
      </c>
      <c r="G252" s="33"/>
      <c r="H252" s="34"/>
    </row>
    <row r="253" spans="1:8" s="2" customFormat="1" ht="17" customHeight="1">
      <c r="A253" s="33"/>
      <c r="B253" s="34"/>
      <c r="C253" s="223" t="s">
        <v>3049</v>
      </c>
      <c r="D253" s="223" t="s">
        <v>3224</v>
      </c>
      <c r="E253" s="18" t="s">
        <v>1</v>
      </c>
      <c r="F253" s="224">
        <v>51</v>
      </c>
      <c r="G253" s="33"/>
      <c r="H253" s="34"/>
    </row>
    <row r="254" spans="1:8" s="2" customFormat="1" ht="17" customHeight="1">
      <c r="A254" s="33"/>
      <c r="B254" s="34"/>
      <c r="C254" s="225" t="s">
        <v>3468</v>
      </c>
      <c r="D254" s="33"/>
      <c r="E254" s="33"/>
      <c r="F254" s="33"/>
      <c r="G254" s="33"/>
      <c r="H254" s="34"/>
    </row>
    <row r="255" spans="1:8" s="2" customFormat="1" ht="17" customHeight="1">
      <c r="A255" s="33"/>
      <c r="B255" s="34"/>
      <c r="C255" s="223" t="s">
        <v>3220</v>
      </c>
      <c r="D255" s="223" t="s">
        <v>3221</v>
      </c>
      <c r="E255" s="18" t="s">
        <v>213</v>
      </c>
      <c r="F255" s="224">
        <v>51</v>
      </c>
      <c r="G255" s="33"/>
      <c r="H255" s="34"/>
    </row>
    <row r="256" spans="1:8" s="2" customFormat="1" ht="17" customHeight="1">
      <c r="A256" s="33"/>
      <c r="B256" s="34"/>
      <c r="C256" s="223" t="s">
        <v>3214</v>
      </c>
      <c r="D256" s="223" t="s">
        <v>3215</v>
      </c>
      <c r="E256" s="18" t="s">
        <v>213</v>
      </c>
      <c r="F256" s="224">
        <v>59</v>
      </c>
      <c r="G256" s="33"/>
      <c r="H256" s="34"/>
    </row>
    <row r="257" spans="1:8" s="2" customFormat="1" ht="17" customHeight="1">
      <c r="A257" s="33"/>
      <c r="B257" s="34"/>
      <c r="C257" s="223" t="s">
        <v>3275</v>
      </c>
      <c r="D257" s="223" t="s">
        <v>3276</v>
      </c>
      <c r="E257" s="18" t="s">
        <v>213</v>
      </c>
      <c r="F257" s="224">
        <v>59</v>
      </c>
      <c r="G257" s="33"/>
      <c r="H257" s="34"/>
    </row>
    <row r="258" spans="1:8" s="2" customFormat="1" ht="24">
      <c r="A258" s="33"/>
      <c r="B258" s="34"/>
      <c r="C258" s="223" t="s">
        <v>3229</v>
      </c>
      <c r="D258" s="223" t="s">
        <v>3230</v>
      </c>
      <c r="E258" s="18" t="s">
        <v>213</v>
      </c>
      <c r="F258" s="224">
        <v>51</v>
      </c>
      <c r="G258" s="33"/>
      <c r="H258" s="34"/>
    </row>
    <row r="259" spans="1:8" s="2" customFormat="1" ht="17" customHeight="1">
      <c r="A259" s="33"/>
      <c r="B259" s="34"/>
      <c r="C259" s="223" t="s">
        <v>3225</v>
      </c>
      <c r="D259" s="223" t="s">
        <v>3226</v>
      </c>
      <c r="E259" s="18" t="s">
        <v>213</v>
      </c>
      <c r="F259" s="224">
        <v>51.765000000000001</v>
      </c>
      <c r="G259" s="33"/>
      <c r="H259" s="34"/>
    </row>
    <row r="260" spans="1:8" s="2" customFormat="1" ht="17" customHeight="1">
      <c r="A260" s="33"/>
      <c r="B260" s="34"/>
      <c r="C260" s="219" t="s">
        <v>3050</v>
      </c>
      <c r="D260" s="220" t="s">
        <v>1</v>
      </c>
      <c r="E260" s="221" t="s">
        <v>1</v>
      </c>
      <c r="F260" s="222">
        <v>4.59</v>
      </c>
      <c r="G260" s="33"/>
      <c r="H260" s="34"/>
    </row>
    <row r="261" spans="1:8" s="2" customFormat="1" ht="17" customHeight="1">
      <c r="A261" s="33"/>
      <c r="B261" s="34"/>
      <c r="C261" s="223" t="s">
        <v>3050</v>
      </c>
      <c r="D261" s="223" t="s">
        <v>3134</v>
      </c>
      <c r="E261" s="18" t="s">
        <v>1</v>
      </c>
      <c r="F261" s="224">
        <v>4.59</v>
      </c>
      <c r="G261" s="33"/>
      <c r="H261" s="34"/>
    </row>
    <row r="262" spans="1:8" s="2" customFormat="1" ht="17" customHeight="1">
      <c r="A262" s="33"/>
      <c r="B262" s="34"/>
      <c r="C262" s="225" t="s">
        <v>3468</v>
      </c>
      <c r="D262" s="33"/>
      <c r="E262" s="33"/>
      <c r="F262" s="33"/>
      <c r="G262" s="33"/>
      <c r="H262" s="34"/>
    </row>
    <row r="263" spans="1:8" s="2" customFormat="1" ht="24">
      <c r="A263" s="33"/>
      <c r="B263" s="34"/>
      <c r="C263" s="223" t="s">
        <v>3131</v>
      </c>
      <c r="D263" s="223" t="s">
        <v>3132</v>
      </c>
      <c r="E263" s="18" t="s">
        <v>230</v>
      </c>
      <c r="F263" s="224">
        <v>4.59</v>
      </c>
      <c r="G263" s="33"/>
      <c r="H263" s="34"/>
    </row>
    <row r="264" spans="1:8" s="2" customFormat="1" ht="24">
      <c r="A264" s="33"/>
      <c r="B264" s="34"/>
      <c r="C264" s="223" t="s">
        <v>3092</v>
      </c>
      <c r="D264" s="223" t="s">
        <v>3093</v>
      </c>
      <c r="E264" s="18" t="s">
        <v>230</v>
      </c>
      <c r="F264" s="224">
        <v>16.38</v>
      </c>
      <c r="G264" s="33"/>
      <c r="H264" s="34"/>
    </row>
    <row r="265" spans="1:8" s="2" customFormat="1" ht="17" customHeight="1">
      <c r="A265" s="33"/>
      <c r="B265" s="34"/>
      <c r="C265" s="223" t="s">
        <v>3125</v>
      </c>
      <c r="D265" s="223" t="s">
        <v>3126</v>
      </c>
      <c r="E265" s="18" t="s">
        <v>230</v>
      </c>
      <c r="F265" s="224">
        <v>14.4</v>
      </c>
      <c r="G265" s="33"/>
      <c r="H265" s="34"/>
    </row>
    <row r="266" spans="1:8" s="2" customFormat="1" ht="17" customHeight="1">
      <c r="A266" s="33"/>
      <c r="B266" s="34"/>
      <c r="C266" s="219" t="s">
        <v>3052</v>
      </c>
      <c r="D266" s="220" t="s">
        <v>1</v>
      </c>
      <c r="E266" s="221" t="s">
        <v>1</v>
      </c>
      <c r="F266" s="222">
        <v>6.12</v>
      </c>
      <c r="G266" s="33"/>
      <c r="H266" s="34"/>
    </row>
    <row r="267" spans="1:8" s="2" customFormat="1" ht="17" customHeight="1">
      <c r="A267" s="33"/>
      <c r="B267" s="34"/>
      <c r="C267" s="223" t="s">
        <v>1</v>
      </c>
      <c r="D267" s="223" t="s">
        <v>3119</v>
      </c>
      <c r="E267" s="18" t="s">
        <v>1</v>
      </c>
      <c r="F267" s="224">
        <v>0</v>
      </c>
      <c r="G267" s="33"/>
      <c r="H267" s="34"/>
    </row>
    <row r="268" spans="1:8" s="2" customFormat="1" ht="17" customHeight="1">
      <c r="A268" s="33"/>
      <c r="B268" s="34"/>
      <c r="C268" s="223" t="s">
        <v>1</v>
      </c>
      <c r="D268" s="223" t="s">
        <v>3120</v>
      </c>
      <c r="E268" s="18" t="s">
        <v>1</v>
      </c>
      <c r="F268" s="224">
        <v>6.12</v>
      </c>
      <c r="G268" s="33"/>
      <c r="H268" s="34"/>
    </row>
    <row r="269" spans="1:8" s="2" customFormat="1" ht="17" customHeight="1">
      <c r="A269" s="33"/>
      <c r="B269" s="34"/>
      <c r="C269" s="223" t="s">
        <v>3052</v>
      </c>
      <c r="D269" s="223" t="s">
        <v>186</v>
      </c>
      <c r="E269" s="18" t="s">
        <v>1</v>
      </c>
      <c r="F269" s="224">
        <v>6.12</v>
      </c>
      <c r="G269" s="33"/>
      <c r="H269" s="34"/>
    </row>
    <row r="270" spans="1:8" s="2" customFormat="1" ht="17" customHeight="1">
      <c r="A270" s="33"/>
      <c r="B270" s="34"/>
      <c r="C270" s="225" t="s">
        <v>3468</v>
      </c>
      <c r="D270" s="33"/>
      <c r="E270" s="33"/>
      <c r="F270" s="33"/>
      <c r="G270" s="33"/>
      <c r="H270" s="34"/>
    </row>
    <row r="271" spans="1:8" s="2" customFormat="1" ht="24">
      <c r="A271" s="33"/>
      <c r="B271" s="34"/>
      <c r="C271" s="223" t="s">
        <v>3116</v>
      </c>
      <c r="D271" s="223" t="s">
        <v>3117</v>
      </c>
      <c r="E271" s="18" t="s">
        <v>230</v>
      </c>
      <c r="F271" s="224">
        <v>6.12</v>
      </c>
      <c r="G271" s="33"/>
      <c r="H271" s="34"/>
    </row>
    <row r="272" spans="1:8" s="2" customFormat="1" ht="24">
      <c r="A272" s="33"/>
      <c r="B272" s="34"/>
      <c r="C272" s="223" t="s">
        <v>3092</v>
      </c>
      <c r="D272" s="223" t="s">
        <v>3093</v>
      </c>
      <c r="E272" s="18" t="s">
        <v>230</v>
      </c>
      <c r="F272" s="224">
        <v>16.38</v>
      </c>
      <c r="G272" s="33"/>
      <c r="H272" s="34"/>
    </row>
    <row r="273" spans="1:8" s="2" customFormat="1" ht="17" customHeight="1">
      <c r="A273" s="33"/>
      <c r="B273" s="34"/>
      <c r="C273" s="223" t="s">
        <v>3125</v>
      </c>
      <c r="D273" s="223" t="s">
        <v>3126</v>
      </c>
      <c r="E273" s="18" t="s">
        <v>230</v>
      </c>
      <c r="F273" s="224">
        <v>14.4</v>
      </c>
      <c r="G273" s="33"/>
      <c r="H273" s="34"/>
    </row>
    <row r="274" spans="1:8" s="2" customFormat="1" ht="17" customHeight="1">
      <c r="A274" s="33"/>
      <c r="B274" s="34"/>
      <c r="C274" s="223" t="s">
        <v>3121</v>
      </c>
      <c r="D274" s="223" t="s">
        <v>3122</v>
      </c>
      <c r="E274" s="18" t="s">
        <v>396</v>
      </c>
      <c r="F274" s="224">
        <v>10.220000000000001</v>
      </c>
      <c r="G274" s="33"/>
      <c r="H274" s="34"/>
    </row>
    <row r="275" spans="1:8" s="2" customFormat="1" ht="17" customHeight="1">
      <c r="A275" s="33"/>
      <c r="B275" s="34"/>
      <c r="C275" s="219" t="s">
        <v>3054</v>
      </c>
      <c r="D275" s="220" t="s">
        <v>1</v>
      </c>
      <c r="E275" s="221" t="s">
        <v>1</v>
      </c>
      <c r="F275" s="222">
        <v>4</v>
      </c>
      <c r="G275" s="33"/>
      <c r="H275" s="34"/>
    </row>
    <row r="276" spans="1:8" s="2" customFormat="1" ht="17" customHeight="1">
      <c r="A276" s="33"/>
      <c r="B276" s="34"/>
      <c r="C276" s="223" t="s">
        <v>3054</v>
      </c>
      <c r="D276" s="223" t="s">
        <v>3207</v>
      </c>
      <c r="E276" s="18" t="s">
        <v>1</v>
      </c>
      <c r="F276" s="224">
        <v>4</v>
      </c>
      <c r="G276" s="33"/>
      <c r="H276" s="34"/>
    </row>
    <row r="277" spans="1:8" s="2" customFormat="1" ht="17" customHeight="1">
      <c r="A277" s="33"/>
      <c r="B277" s="34"/>
      <c r="C277" s="225" t="s">
        <v>3468</v>
      </c>
      <c r="D277" s="33"/>
      <c r="E277" s="33"/>
      <c r="F277" s="33"/>
      <c r="G277" s="33"/>
      <c r="H277" s="34"/>
    </row>
    <row r="278" spans="1:8" s="2" customFormat="1" ht="17" customHeight="1">
      <c r="A278" s="33"/>
      <c r="B278" s="34"/>
      <c r="C278" s="223" t="s">
        <v>2259</v>
      </c>
      <c r="D278" s="223" t="s">
        <v>2260</v>
      </c>
      <c r="E278" s="18" t="s">
        <v>213</v>
      </c>
      <c r="F278" s="224">
        <v>4</v>
      </c>
      <c r="G278" s="33"/>
      <c r="H278" s="34"/>
    </row>
    <row r="279" spans="1:8" s="2" customFormat="1" ht="17" customHeight="1">
      <c r="A279" s="33"/>
      <c r="B279" s="34"/>
      <c r="C279" s="223" t="s">
        <v>3214</v>
      </c>
      <c r="D279" s="223" t="s">
        <v>3215</v>
      </c>
      <c r="E279" s="18" t="s">
        <v>213</v>
      </c>
      <c r="F279" s="224">
        <v>59</v>
      </c>
      <c r="G279" s="33"/>
      <c r="H279" s="34"/>
    </row>
    <row r="280" spans="1:8" s="2" customFormat="1" ht="17" customHeight="1">
      <c r="A280" s="33"/>
      <c r="B280" s="34"/>
      <c r="C280" s="223" t="s">
        <v>3275</v>
      </c>
      <c r="D280" s="223" t="s">
        <v>3276</v>
      </c>
      <c r="E280" s="18" t="s">
        <v>213</v>
      </c>
      <c r="F280" s="224">
        <v>59</v>
      </c>
      <c r="G280" s="33"/>
      <c r="H280" s="34"/>
    </row>
    <row r="281" spans="1:8" s="2" customFormat="1" ht="17" customHeight="1">
      <c r="A281" s="33"/>
      <c r="B281" s="34"/>
      <c r="C281" s="219" t="s">
        <v>3055</v>
      </c>
      <c r="D281" s="220" t="s">
        <v>1</v>
      </c>
      <c r="E281" s="221" t="s">
        <v>1</v>
      </c>
      <c r="F281" s="222">
        <v>12.6</v>
      </c>
      <c r="G281" s="33"/>
      <c r="H281" s="34"/>
    </row>
    <row r="282" spans="1:8" s="2" customFormat="1" ht="17" customHeight="1">
      <c r="A282" s="33"/>
      <c r="B282" s="34"/>
      <c r="C282" s="223" t="s">
        <v>3055</v>
      </c>
      <c r="D282" s="223" t="s">
        <v>3076</v>
      </c>
      <c r="E282" s="18" t="s">
        <v>1</v>
      </c>
      <c r="F282" s="224">
        <v>12.6</v>
      </c>
      <c r="G282" s="33"/>
      <c r="H282" s="34"/>
    </row>
    <row r="283" spans="1:8" s="2" customFormat="1" ht="17" customHeight="1">
      <c r="A283" s="33"/>
      <c r="B283" s="34"/>
      <c r="C283" s="225" t="s">
        <v>3468</v>
      </c>
      <c r="D283" s="33"/>
      <c r="E283" s="33"/>
      <c r="F283" s="33"/>
      <c r="G283" s="33"/>
      <c r="H283" s="34"/>
    </row>
    <row r="284" spans="1:8" s="2" customFormat="1" ht="17" customHeight="1">
      <c r="A284" s="33"/>
      <c r="B284" s="34"/>
      <c r="C284" s="223" t="s">
        <v>3073</v>
      </c>
      <c r="D284" s="223" t="s">
        <v>3074</v>
      </c>
      <c r="E284" s="18" t="s">
        <v>178</v>
      </c>
      <c r="F284" s="224">
        <v>12.6</v>
      </c>
      <c r="G284" s="33"/>
      <c r="H284" s="34"/>
    </row>
    <row r="285" spans="1:8" s="2" customFormat="1" ht="17" customHeight="1">
      <c r="A285" s="33"/>
      <c r="B285" s="34"/>
      <c r="C285" s="223" t="s">
        <v>176</v>
      </c>
      <c r="D285" s="223" t="s">
        <v>3077</v>
      </c>
      <c r="E285" s="18" t="s">
        <v>178</v>
      </c>
      <c r="F285" s="224">
        <v>12.6</v>
      </c>
      <c r="G285" s="33"/>
      <c r="H285" s="34"/>
    </row>
    <row r="286" spans="1:8" s="2" customFormat="1" ht="17" customHeight="1">
      <c r="A286" s="33"/>
      <c r="B286" s="34"/>
      <c r="C286" s="223" t="s">
        <v>3079</v>
      </c>
      <c r="D286" s="223" t="s">
        <v>3080</v>
      </c>
      <c r="E286" s="18" t="s">
        <v>178</v>
      </c>
      <c r="F286" s="224">
        <v>12.6</v>
      </c>
      <c r="G286" s="33"/>
      <c r="H286" s="34"/>
    </row>
    <row r="287" spans="1:8" s="2" customFormat="1" ht="24">
      <c r="A287" s="33"/>
      <c r="B287" s="34"/>
      <c r="C287" s="223" t="s">
        <v>3135</v>
      </c>
      <c r="D287" s="223" t="s">
        <v>3136</v>
      </c>
      <c r="E287" s="18" t="s">
        <v>178</v>
      </c>
      <c r="F287" s="224">
        <v>12.6</v>
      </c>
      <c r="G287" s="33"/>
      <c r="H287" s="34"/>
    </row>
    <row r="288" spans="1:8" s="2" customFormat="1" ht="24">
      <c r="A288" s="33"/>
      <c r="B288" s="34"/>
      <c r="C288" s="223" t="s">
        <v>3138</v>
      </c>
      <c r="D288" s="223" t="s">
        <v>3139</v>
      </c>
      <c r="E288" s="18" t="s">
        <v>178</v>
      </c>
      <c r="F288" s="224">
        <v>12.6</v>
      </c>
      <c r="G288" s="33"/>
      <c r="H288" s="34"/>
    </row>
    <row r="289" spans="1:8" s="2" customFormat="1" ht="24">
      <c r="A289" s="33"/>
      <c r="B289" s="34"/>
      <c r="C289" s="223" t="s">
        <v>3141</v>
      </c>
      <c r="D289" s="223" t="s">
        <v>3142</v>
      </c>
      <c r="E289" s="18" t="s">
        <v>178</v>
      </c>
      <c r="F289" s="224">
        <v>12.6</v>
      </c>
      <c r="G289" s="33"/>
      <c r="H289" s="34"/>
    </row>
    <row r="290" spans="1:8" s="2" customFormat="1" ht="17" customHeight="1">
      <c r="A290" s="33"/>
      <c r="B290" s="34"/>
      <c r="C290" s="219" t="s">
        <v>3057</v>
      </c>
      <c r="D290" s="220" t="s">
        <v>1</v>
      </c>
      <c r="E290" s="221" t="s">
        <v>1</v>
      </c>
      <c r="F290" s="222">
        <v>5.67</v>
      </c>
      <c r="G290" s="33"/>
      <c r="H290" s="34"/>
    </row>
    <row r="291" spans="1:8" s="2" customFormat="1" ht="17" customHeight="1">
      <c r="A291" s="33"/>
      <c r="B291" s="34"/>
      <c r="C291" s="223" t="s">
        <v>1</v>
      </c>
      <c r="D291" s="223" t="s">
        <v>3109</v>
      </c>
      <c r="E291" s="18" t="s">
        <v>1</v>
      </c>
      <c r="F291" s="224">
        <v>0</v>
      </c>
      <c r="G291" s="33"/>
      <c r="H291" s="34"/>
    </row>
    <row r="292" spans="1:8" s="2" customFormat="1" ht="17" customHeight="1">
      <c r="A292" s="33"/>
      <c r="B292" s="34"/>
      <c r="C292" s="223" t="s">
        <v>1</v>
      </c>
      <c r="D292" s="223" t="s">
        <v>3110</v>
      </c>
      <c r="E292" s="18" t="s">
        <v>1</v>
      </c>
      <c r="F292" s="224">
        <v>5.67</v>
      </c>
      <c r="G292" s="33"/>
      <c r="H292" s="34"/>
    </row>
    <row r="293" spans="1:8" s="2" customFormat="1" ht="17" customHeight="1">
      <c r="A293" s="33"/>
      <c r="B293" s="34"/>
      <c r="C293" s="223" t="s">
        <v>1</v>
      </c>
      <c r="D293" s="223" t="s">
        <v>3111</v>
      </c>
      <c r="E293" s="18" t="s">
        <v>1</v>
      </c>
      <c r="F293" s="224">
        <v>0</v>
      </c>
      <c r="G293" s="33"/>
      <c r="H293" s="34"/>
    </row>
    <row r="294" spans="1:8" s="2" customFormat="1" ht="17" customHeight="1">
      <c r="A294" s="33"/>
      <c r="B294" s="34"/>
      <c r="C294" s="223" t="s">
        <v>3057</v>
      </c>
      <c r="D294" s="223" t="s">
        <v>186</v>
      </c>
      <c r="E294" s="18" t="s">
        <v>1</v>
      </c>
      <c r="F294" s="224">
        <v>5.67</v>
      </c>
      <c r="G294" s="33"/>
      <c r="H294" s="34"/>
    </row>
    <row r="295" spans="1:8" s="2" customFormat="1" ht="17" customHeight="1">
      <c r="A295" s="33"/>
      <c r="B295" s="34"/>
      <c r="C295" s="225" t="s">
        <v>3468</v>
      </c>
      <c r="D295" s="33"/>
      <c r="E295" s="33"/>
      <c r="F295" s="33"/>
      <c r="G295" s="33"/>
      <c r="H295" s="34"/>
    </row>
    <row r="296" spans="1:8" s="2" customFormat="1" ht="24">
      <c r="A296" s="33"/>
      <c r="B296" s="34"/>
      <c r="C296" s="223" t="s">
        <v>3106</v>
      </c>
      <c r="D296" s="223" t="s">
        <v>3107</v>
      </c>
      <c r="E296" s="18" t="s">
        <v>230</v>
      </c>
      <c r="F296" s="224">
        <v>5.67</v>
      </c>
      <c r="G296" s="33"/>
      <c r="H296" s="34"/>
    </row>
    <row r="297" spans="1:8" s="2" customFormat="1" ht="24">
      <c r="A297" s="33"/>
      <c r="B297" s="34"/>
      <c r="C297" s="223" t="s">
        <v>3092</v>
      </c>
      <c r="D297" s="223" t="s">
        <v>3093</v>
      </c>
      <c r="E297" s="18" t="s">
        <v>230</v>
      </c>
      <c r="F297" s="224">
        <v>16.38</v>
      </c>
      <c r="G297" s="33"/>
      <c r="H297" s="34"/>
    </row>
    <row r="298" spans="1:8" s="2" customFormat="1" ht="17" customHeight="1">
      <c r="A298" s="33"/>
      <c r="B298" s="34"/>
      <c r="C298" s="223" t="s">
        <v>3125</v>
      </c>
      <c r="D298" s="223" t="s">
        <v>3126</v>
      </c>
      <c r="E298" s="18" t="s">
        <v>230</v>
      </c>
      <c r="F298" s="224">
        <v>14.4</v>
      </c>
      <c r="G298" s="33"/>
      <c r="H298" s="34"/>
    </row>
    <row r="299" spans="1:8" s="2" customFormat="1" ht="17" customHeight="1">
      <c r="A299" s="33"/>
      <c r="B299" s="34"/>
      <c r="C299" s="223" t="s">
        <v>3112</v>
      </c>
      <c r="D299" s="223" t="s">
        <v>3113</v>
      </c>
      <c r="E299" s="18" t="s">
        <v>396</v>
      </c>
      <c r="F299" s="224">
        <v>9.4689999999999994</v>
      </c>
      <c r="G299" s="33"/>
      <c r="H299" s="34"/>
    </row>
    <row r="300" spans="1:8" s="2" customFormat="1" ht="17" customHeight="1">
      <c r="A300" s="33"/>
      <c r="B300" s="34"/>
      <c r="C300" s="219" t="s">
        <v>3060</v>
      </c>
      <c r="D300" s="220" t="s">
        <v>1</v>
      </c>
      <c r="E300" s="221" t="s">
        <v>1</v>
      </c>
      <c r="F300" s="222">
        <v>55</v>
      </c>
      <c r="G300" s="33"/>
      <c r="H300" s="34"/>
    </row>
    <row r="301" spans="1:8" s="2" customFormat="1" ht="17" customHeight="1">
      <c r="A301" s="33"/>
      <c r="B301" s="34"/>
      <c r="C301" s="223" t="s">
        <v>3060</v>
      </c>
      <c r="D301" s="223" t="s">
        <v>3153</v>
      </c>
      <c r="E301" s="18" t="s">
        <v>1</v>
      </c>
      <c r="F301" s="224">
        <v>55</v>
      </c>
      <c r="G301" s="33"/>
      <c r="H301" s="34"/>
    </row>
    <row r="302" spans="1:8" s="2" customFormat="1" ht="17" customHeight="1">
      <c r="A302" s="33"/>
      <c r="B302" s="34"/>
      <c r="C302" s="225" t="s">
        <v>3468</v>
      </c>
      <c r="D302" s="33"/>
      <c r="E302" s="33"/>
      <c r="F302" s="33"/>
      <c r="G302" s="33"/>
      <c r="H302" s="34"/>
    </row>
    <row r="303" spans="1:8" s="2" customFormat="1" ht="17" customHeight="1">
      <c r="A303" s="33"/>
      <c r="B303" s="34"/>
      <c r="C303" s="223" t="s">
        <v>3150</v>
      </c>
      <c r="D303" s="223" t="s">
        <v>3151</v>
      </c>
      <c r="E303" s="18" t="s">
        <v>213</v>
      </c>
      <c r="F303" s="224">
        <v>55</v>
      </c>
      <c r="G303" s="33"/>
      <c r="H303" s="34"/>
    </row>
    <row r="304" spans="1:8" s="2" customFormat="1" ht="17" customHeight="1">
      <c r="A304" s="33"/>
      <c r="B304" s="34"/>
      <c r="C304" s="223" t="s">
        <v>3154</v>
      </c>
      <c r="D304" s="223" t="s">
        <v>3155</v>
      </c>
      <c r="E304" s="18" t="s">
        <v>213</v>
      </c>
      <c r="F304" s="224">
        <v>57.75</v>
      </c>
      <c r="G304" s="33"/>
      <c r="H304" s="34"/>
    </row>
    <row r="305" spans="1:8" s="2" customFormat="1" ht="17" customHeight="1">
      <c r="A305" s="33"/>
      <c r="B305" s="34"/>
      <c r="C305" s="219" t="s">
        <v>3061</v>
      </c>
      <c r="D305" s="220" t="s">
        <v>1</v>
      </c>
      <c r="E305" s="221" t="s">
        <v>1</v>
      </c>
      <c r="F305" s="222">
        <v>30.78</v>
      </c>
      <c r="G305" s="33"/>
      <c r="H305" s="34"/>
    </row>
    <row r="306" spans="1:8" s="2" customFormat="1" ht="17" customHeight="1">
      <c r="A306" s="33"/>
      <c r="B306" s="34"/>
      <c r="C306" s="223" t="s">
        <v>1</v>
      </c>
      <c r="D306" s="223" t="s">
        <v>3085</v>
      </c>
      <c r="E306" s="18" t="s">
        <v>1</v>
      </c>
      <c r="F306" s="224">
        <v>35.19</v>
      </c>
      <c r="G306" s="33"/>
      <c r="H306" s="34"/>
    </row>
    <row r="307" spans="1:8" s="2" customFormat="1" ht="17" customHeight="1">
      <c r="A307" s="33"/>
      <c r="B307" s="34"/>
      <c r="C307" s="223" t="s">
        <v>1</v>
      </c>
      <c r="D307" s="223" t="s">
        <v>3086</v>
      </c>
      <c r="E307" s="18" t="s">
        <v>1</v>
      </c>
      <c r="F307" s="224">
        <v>-4.41</v>
      </c>
      <c r="G307" s="33"/>
      <c r="H307" s="34"/>
    </row>
    <row r="308" spans="1:8" s="2" customFormat="1" ht="17" customHeight="1">
      <c r="A308" s="33"/>
      <c r="B308" s="34"/>
      <c r="C308" s="223" t="s">
        <v>1</v>
      </c>
      <c r="D308" s="223" t="s">
        <v>3087</v>
      </c>
      <c r="E308" s="18" t="s">
        <v>1</v>
      </c>
      <c r="F308" s="224">
        <v>0</v>
      </c>
      <c r="G308" s="33"/>
      <c r="H308" s="34"/>
    </row>
    <row r="309" spans="1:8" s="2" customFormat="1" ht="17" customHeight="1">
      <c r="A309" s="33"/>
      <c r="B309" s="34"/>
      <c r="C309" s="223" t="s">
        <v>3061</v>
      </c>
      <c r="D309" s="223" t="s">
        <v>186</v>
      </c>
      <c r="E309" s="18" t="s">
        <v>1</v>
      </c>
      <c r="F309" s="224">
        <v>30.78</v>
      </c>
      <c r="G309" s="33"/>
      <c r="H309" s="34"/>
    </row>
    <row r="310" spans="1:8" s="2" customFormat="1" ht="17" customHeight="1">
      <c r="A310" s="33"/>
      <c r="B310" s="34"/>
      <c r="C310" s="225" t="s">
        <v>3468</v>
      </c>
      <c r="D310" s="33"/>
      <c r="E310" s="33"/>
      <c r="F310" s="33"/>
      <c r="G310" s="33"/>
      <c r="H310" s="34"/>
    </row>
    <row r="311" spans="1:8" s="2" customFormat="1" ht="17" customHeight="1">
      <c r="A311" s="33"/>
      <c r="B311" s="34"/>
      <c r="C311" s="223" t="s">
        <v>3082</v>
      </c>
      <c r="D311" s="223" t="s">
        <v>3083</v>
      </c>
      <c r="E311" s="18" t="s">
        <v>230</v>
      </c>
      <c r="F311" s="224">
        <v>30.78</v>
      </c>
      <c r="G311" s="33"/>
      <c r="H311" s="34"/>
    </row>
    <row r="312" spans="1:8" s="2" customFormat="1" ht="17" customHeight="1">
      <c r="A312" s="33"/>
      <c r="B312" s="34"/>
      <c r="C312" s="223" t="s">
        <v>3088</v>
      </c>
      <c r="D312" s="223" t="s">
        <v>3089</v>
      </c>
      <c r="E312" s="18" t="s">
        <v>230</v>
      </c>
      <c r="F312" s="224">
        <v>9.234</v>
      </c>
      <c r="G312" s="33"/>
      <c r="H312" s="34"/>
    </row>
    <row r="313" spans="1:8" s="2" customFormat="1" ht="17" customHeight="1">
      <c r="A313" s="33"/>
      <c r="B313" s="34"/>
      <c r="C313" s="223" t="s">
        <v>3125</v>
      </c>
      <c r="D313" s="223" t="s">
        <v>3126</v>
      </c>
      <c r="E313" s="18" t="s">
        <v>230</v>
      </c>
      <c r="F313" s="224">
        <v>14.4</v>
      </c>
      <c r="G313" s="33"/>
      <c r="H313" s="34"/>
    </row>
    <row r="314" spans="1:8" s="2" customFormat="1" ht="17" customHeight="1">
      <c r="A314" s="33"/>
      <c r="B314" s="34"/>
      <c r="C314" s="219" t="s">
        <v>3063</v>
      </c>
      <c r="D314" s="220" t="s">
        <v>1</v>
      </c>
      <c r="E314" s="221" t="s">
        <v>1</v>
      </c>
      <c r="F314" s="222">
        <v>16.38</v>
      </c>
      <c r="G314" s="33"/>
      <c r="H314" s="34"/>
    </row>
    <row r="315" spans="1:8" s="2" customFormat="1" ht="17" customHeight="1">
      <c r="A315" s="33"/>
      <c r="B315" s="34"/>
      <c r="C315" s="223" t="s">
        <v>1</v>
      </c>
      <c r="D315" s="223" t="s">
        <v>3050</v>
      </c>
      <c r="E315" s="18" t="s">
        <v>1</v>
      </c>
      <c r="F315" s="224">
        <v>4.59</v>
      </c>
      <c r="G315" s="33"/>
      <c r="H315" s="34"/>
    </row>
    <row r="316" spans="1:8" s="2" customFormat="1" ht="17" customHeight="1">
      <c r="A316" s="33"/>
      <c r="B316" s="34"/>
      <c r="C316" s="223" t="s">
        <v>1</v>
      </c>
      <c r="D316" s="223" t="s">
        <v>3052</v>
      </c>
      <c r="E316" s="18" t="s">
        <v>1</v>
      </c>
      <c r="F316" s="224">
        <v>6.12</v>
      </c>
      <c r="G316" s="33"/>
      <c r="H316" s="34"/>
    </row>
    <row r="317" spans="1:8" s="2" customFormat="1" ht="17" customHeight="1">
      <c r="A317" s="33"/>
      <c r="B317" s="34"/>
      <c r="C317" s="223" t="s">
        <v>1</v>
      </c>
      <c r="D317" s="223" t="s">
        <v>3057</v>
      </c>
      <c r="E317" s="18" t="s">
        <v>1</v>
      </c>
      <c r="F317" s="224">
        <v>5.67</v>
      </c>
      <c r="G317" s="33"/>
      <c r="H317" s="34"/>
    </row>
    <row r="318" spans="1:8" s="2" customFormat="1" ht="17" customHeight="1">
      <c r="A318" s="33"/>
      <c r="B318" s="34"/>
      <c r="C318" s="223" t="s">
        <v>3063</v>
      </c>
      <c r="D318" s="223" t="s">
        <v>186</v>
      </c>
      <c r="E318" s="18" t="s">
        <v>1</v>
      </c>
      <c r="F318" s="224">
        <v>16.38</v>
      </c>
      <c r="G318" s="33"/>
      <c r="H318" s="34"/>
    </row>
    <row r="319" spans="1:8" s="2" customFormat="1" ht="17" customHeight="1">
      <c r="A319" s="33"/>
      <c r="B319" s="34"/>
      <c r="C319" s="225" t="s">
        <v>3468</v>
      </c>
      <c r="D319" s="33"/>
      <c r="E319" s="33"/>
      <c r="F319" s="33"/>
      <c r="G319" s="33"/>
      <c r="H319" s="34"/>
    </row>
    <row r="320" spans="1:8" s="2" customFormat="1" ht="24">
      <c r="A320" s="33"/>
      <c r="B320" s="34"/>
      <c r="C320" s="223" t="s">
        <v>3092</v>
      </c>
      <c r="D320" s="223" t="s">
        <v>3093</v>
      </c>
      <c r="E320" s="18" t="s">
        <v>230</v>
      </c>
      <c r="F320" s="224">
        <v>16.38</v>
      </c>
      <c r="G320" s="33"/>
      <c r="H320" s="34"/>
    </row>
    <row r="321" spans="1:8" s="2" customFormat="1" ht="24">
      <c r="A321" s="33"/>
      <c r="B321" s="34"/>
      <c r="C321" s="223" t="s">
        <v>3095</v>
      </c>
      <c r="D321" s="223" t="s">
        <v>3096</v>
      </c>
      <c r="E321" s="18" t="s">
        <v>230</v>
      </c>
      <c r="F321" s="224">
        <v>32.76</v>
      </c>
      <c r="G321" s="33"/>
      <c r="H321" s="34"/>
    </row>
    <row r="322" spans="1:8" s="2" customFormat="1" ht="17" customHeight="1">
      <c r="A322" s="33"/>
      <c r="B322" s="34"/>
      <c r="C322" s="223" t="s">
        <v>3099</v>
      </c>
      <c r="D322" s="223" t="s">
        <v>3100</v>
      </c>
      <c r="E322" s="18" t="s">
        <v>230</v>
      </c>
      <c r="F322" s="224">
        <v>16.38</v>
      </c>
      <c r="G322" s="33"/>
      <c r="H322" s="34"/>
    </row>
    <row r="323" spans="1:8" s="2" customFormat="1" ht="17" customHeight="1">
      <c r="A323" s="33"/>
      <c r="B323" s="34"/>
      <c r="C323" s="223" t="s">
        <v>3102</v>
      </c>
      <c r="D323" s="223" t="s">
        <v>3103</v>
      </c>
      <c r="E323" s="18" t="s">
        <v>396</v>
      </c>
      <c r="F323" s="224">
        <v>28.992999999999999</v>
      </c>
      <c r="G323" s="33"/>
      <c r="H323" s="34"/>
    </row>
    <row r="324" spans="1:8" s="2" customFormat="1" ht="26.5" customHeight="1">
      <c r="A324" s="33"/>
      <c r="B324" s="34"/>
      <c r="C324" s="218" t="s">
        <v>3492</v>
      </c>
      <c r="D324" s="218" t="s">
        <v>117</v>
      </c>
      <c r="E324" s="33"/>
      <c r="F324" s="33"/>
      <c r="G324" s="33"/>
      <c r="H324" s="34"/>
    </row>
    <row r="325" spans="1:8" s="2" customFormat="1" ht="17" customHeight="1">
      <c r="A325" s="33"/>
      <c r="B325" s="34"/>
      <c r="C325" s="219" t="s">
        <v>615</v>
      </c>
      <c r="D325" s="220" t="s">
        <v>616</v>
      </c>
      <c r="E325" s="221" t="s">
        <v>178</v>
      </c>
      <c r="F325" s="222">
        <v>23</v>
      </c>
      <c r="G325" s="33"/>
      <c r="H325" s="34"/>
    </row>
    <row r="326" spans="1:8" s="2" customFormat="1" ht="17" customHeight="1">
      <c r="A326" s="33"/>
      <c r="B326" s="34"/>
      <c r="C326" s="219" t="s">
        <v>620</v>
      </c>
      <c r="D326" s="220" t="s">
        <v>621</v>
      </c>
      <c r="E326" s="221" t="s">
        <v>230</v>
      </c>
      <c r="F326" s="222">
        <v>56</v>
      </c>
      <c r="G326" s="33"/>
      <c r="H326" s="34"/>
    </row>
    <row r="327" spans="1:8" s="2" customFormat="1" ht="17" customHeight="1">
      <c r="A327" s="33"/>
      <c r="B327" s="34"/>
      <c r="C327" s="219" t="s">
        <v>3369</v>
      </c>
      <c r="D327" s="220" t="s">
        <v>3370</v>
      </c>
      <c r="E327" s="221" t="s">
        <v>230</v>
      </c>
      <c r="F327" s="222">
        <v>3.629</v>
      </c>
      <c r="G327" s="33"/>
      <c r="H327" s="34"/>
    </row>
    <row r="328" spans="1:8" s="2" customFormat="1" ht="17" customHeight="1">
      <c r="A328" s="33"/>
      <c r="B328" s="34"/>
      <c r="C328" s="223" t="s">
        <v>1</v>
      </c>
      <c r="D328" s="223" t="s">
        <v>665</v>
      </c>
      <c r="E328" s="18" t="s">
        <v>1</v>
      </c>
      <c r="F328" s="224">
        <v>0</v>
      </c>
      <c r="G328" s="33"/>
      <c r="H328" s="34"/>
    </row>
    <row r="329" spans="1:8" s="2" customFormat="1" ht="17" customHeight="1">
      <c r="A329" s="33"/>
      <c r="B329" s="34"/>
      <c r="C329" s="223" t="s">
        <v>1</v>
      </c>
      <c r="D329" s="223" t="s">
        <v>1</v>
      </c>
      <c r="E329" s="18" t="s">
        <v>1</v>
      </c>
      <c r="F329" s="224">
        <v>0</v>
      </c>
      <c r="G329" s="33"/>
      <c r="H329" s="34"/>
    </row>
    <row r="330" spans="1:8" s="2" customFormat="1" ht="17" customHeight="1">
      <c r="A330" s="33"/>
      <c r="B330" s="34"/>
      <c r="C330" s="223" t="s">
        <v>1</v>
      </c>
      <c r="D330" s="223" t="s">
        <v>3384</v>
      </c>
      <c r="E330" s="18" t="s">
        <v>1</v>
      </c>
      <c r="F330" s="224">
        <v>3.629</v>
      </c>
      <c r="G330" s="33"/>
      <c r="H330" s="34"/>
    </row>
    <row r="331" spans="1:8" s="2" customFormat="1" ht="17" customHeight="1">
      <c r="A331" s="33"/>
      <c r="B331" s="34"/>
      <c r="C331" s="223" t="s">
        <v>3369</v>
      </c>
      <c r="D331" s="223" t="s">
        <v>186</v>
      </c>
      <c r="E331" s="18" t="s">
        <v>1</v>
      </c>
      <c r="F331" s="224">
        <v>3.629</v>
      </c>
      <c r="G331" s="33"/>
      <c r="H331" s="34"/>
    </row>
    <row r="332" spans="1:8" s="2" customFormat="1" ht="17" customHeight="1">
      <c r="A332" s="33"/>
      <c r="B332" s="34"/>
      <c r="C332" s="225" t="s">
        <v>3468</v>
      </c>
      <c r="D332" s="33"/>
      <c r="E332" s="33"/>
      <c r="F332" s="33"/>
      <c r="G332" s="33"/>
      <c r="H332" s="34"/>
    </row>
    <row r="333" spans="1:8" s="2" customFormat="1" ht="17" customHeight="1">
      <c r="A333" s="33"/>
      <c r="B333" s="34"/>
      <c r="C333" s="223" t="s">
        <v>3381</v>
      </c>
      <c r="D333" s="223" t="s">
        <v>3382</v>
      </c>
      <c r="E333" s="18" t="s">
        <v>230</v>
      </c>
      <c r="F333" s="224">
        <v>3.629</v>
      </c>
      <c r="G333" s="33"/>
      <c r="H333" s="34"/>
    </row>
    <row r="334" spans="1:8" s="2" customFormat="1" ht="17" customHeight="1">
      <c r="A334" s="33"/>
      <c r="B334" s="34"/>
      <c r="C334" s="223" t="s">
        <v>3385</v>
      </c>
      <c r="D334" s="223" t="s">
        <v>3386</v>
      </c>
      <c r="E334" s="18" t="s">
        <v>230</v>
      </c>
      <c r="F334" s="224">
        <v>3.629</v>
      </c>
      <c r="G334" s="33"/>
      <c r="H334" s="34"/>
    </row>
    <row r="335" spans="1:8" s="2" customFormat="1" ht="17" customHeight="1">
      <c r="A335" s="33"/>
      <c r="B335" s="34"/>
      <c r="C335" s="223" t="s">
        <v>679</v>
      </c>
      <c r="D335" s="223" t="s">
        <v>680</v>
      </c>
      <c r="E335" s="18" t="s">
        <v>230</v>
      </c>
      <c r="F335" s="224">
        <v>3.629</v>
      </c>
      <c r="G335" s="33"/>
      <c r="H335" s="34"/>
    </row>
    <row r="336" spans="1:8" s="2" customFormat="1" ht="24">
      <c r="A336" s="33"/>
      <c r="B336" s="34"/>
      <c r="C336" s="223" t="s">
        <v>687</v>
      </c>
      <c r="D336" s="223" t="s">
        <v>688</v>
      </c>
      <c r="E336" s="18" t="s">
        <v>230</v>
      </c>
      <c r="F336" s="224">
        <v>3.629</v>
      </c>
      <c r="G336" s="33"/>
      <c r="H336" s="34"/>
    </row>
    <row r="337" spans="1:8" s="2" customFormat="1" ht="24">
      <c r="A337" s="33"/>
      <c r="B337" s="34"/>
      <c r="C337" s="223" t="s">
        <v>690</v>
      </c>
      <c r="D337" s="223" t="s">
        <v>691</v>
      </c>
      <c r="E337" s="18" t="s">
        <v>230</v>
      </c>
      <c r="F337" s="224">
        <v>7.258</v>
      </c>
      <c r="G337" s="33"/>
      <c r="H337" s="34"/>
    </row>
    <row r="338" spans="1:8" s="2" customFormat="1" ht="17" customHeight="1">
      <c r="A338" s="33"/>
      <c r="B338" s="34"/>
      <c r="C338" s="223" t="s">
        <v>682</v>
      </c>
      <c r="D338" s="223" t="s">
        <v>683</v>
      </c>
      <c r="E338" s="18" t="s">
        <v>230</v>
      </c>
      <c r="F338" s="224">
        <v>3.629</v>
      </c>
      <c r="G338" s="33"/>
      <c r="H338" s="34"/>
    </row>
    <row r="339" spans="1:8" s="2" customFormat="1" ht="17" customHeight="1">
      <c r="A339" s="33"/>
      <c r="B339" s="34"/>
      <c r="C339" s="223" t="s">
        <v>694</v>
      </c>
      <c r="D339" s="223" t="s">
        <v>695</v>
      </c>
      <c r="E339" s="18" t="s">
        <v>396</v>
      </c>
      <c r="F339" s="224">
        <v>5.843</v>
      </c>
      <c r="G339" s="33"/>
      <c r="H339" s="34"/>
    </row>
    <row r="340" spans="1:8" s="2" customFormat="1" ht="17" customHeight="1">
      <c r="A340" s="33"/>
      <c r="B340" s="34"/>
      <c r="C340" s="219" t="s">
        <v>623</v>
      </c>
      <c r="D340" s="220" t="s">
        <v>624</v>
      </c>
      <c r="E340" s="221" t="s">
        <v>230</v>
      </c>
      <c r="F340" s="222">
        <v>0</v>
      </c>
      <c r="G340" s="33"/>
      <c r="H340" s="34"/>
    </row>
    <row r="341" spans="1:8" s="2" customFormat="1" ht="7.25" customHeight="1">
      <c r="A341" s="33"/>
      <c r="B341" s="48"/>
      <c r="C341" s="49"/>
      <c r="D341" s="49"/>
      <c r="E341" s="49"/>
      <c r="F341" s="49"/>
      <c r="G341" s="49"/>
      <c r="H341" s="34"/>
    </row>
    <row r="342" spans="1:8" s="2" customFormat="1">
      <c r="A342" s="33"/>
      <c r="B342" s="33"/>
      <c r="C342" s="33"/>
      <c r="D342" s="33"/>
      <c r="E342" s="33"/>
      <c r="F342" s="33"/>
      <c r="G342" s="33"/>
      <c r="H34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98"/>
  <sheetViews>
    <sheetView showGridLines="0" topLeftCell="A85" workbookViewId="0">
      <selection activeCell="J91" sqref="J91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88</v>
      </c>
      <c r="AZ2" s="99" t="s">
        <v>119</v>
      </c>
      <c r="BA2" s="99" t="s">
        <v>120</v>
      </c>
      <c r="BB2" s="99" t="s">
        <v>121</v>
      </c>
      <c r="BC2" s="99" t="s">
        <v>122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5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56" s="1" customFormat="1" ht="12" customHeight="1">
      <c r="B8" s="21"/>
      <c r="D8" s="28" t="s">
        <v>124</v>
      </c>
      <c r="L8" s="21"/>
    </row>
    <row r="9" spans="1:5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62" t="s">
        <v>127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ROUND(J140,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ROUND((SUM(BE140:BE497)),  2)</f>
        <v>0</v>
      </c>
      <c r="G35" s="33"/>
      <c r="H35" s="33"/>
      <c r="I35" s="107">
        <v>0.2</v>
      </c>
      <c r="J35" s="106">
        <f>ROUND(((SUM(BE140:BE497))*I35),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ROUND((SUM(BF140:BF497)),  2)</f>
        <v>0</v>
      </c>
      <c r="G36" s="33"/>
      <c r="H36" s="33"/>
      <c r="I36" s="107">
        <v>0.2</v>
      </c>
      <c r="J36" s="106">
        <f>ROUND(((SUM(BF140:BF497))*I36),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ROUND((SUM(BG140:BG497)),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ROUND((SUM(BH140:BH497)),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ROUND((SUM(BI140:BI497)),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 xml:space="preserve">SO01.1 - SO01.1  Búracie práce 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J140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J141</f>
        <v>0</v>
      </c>
      <c r="L99" s="119"/>
    </row>
    <row r="100" spans="1:47" s="10" customFormat="1" ht="20" customHeight="1">
      <c r="B100" s="123"/>
      <c r="D100" s="124" t="s">
        <v>134</v>
      </c>
      <c r="E100" s="125"/>
      <c r="F100" s="125"/>
      <c r="G100" s="125"/>
      <c r="H100" s="125"/>
      <c r="I100" s="125"/>
      <c r="J100" s="126">
        <f>J143</f>
        <v>0</v>
      </c>
      <c r="L100" s="123"/>
    </row>
    <row r="101" spans="1:47" s="10" customFormat="1" ht="20" customHeight="1">
      <c r="B101" s="123"/>
      <c r="D101" s="124" t="s">
        <v>135</v>
      </c>
      <c r="E101" s="125"/>
      <c r="F101" s="125"/>
      <c r="G101" s="125"/>
      <c r="H101" s="125"/>
      <c r="I101" s="125"/>
      <c r="J101" s="126">
        <f>J155</f>
        <v>0</v>
      </c>
      <c r="L101" s="123"/>
    </row>
    <row r="102" spans="1:47" s="10" customFormat="1" ht="20" customHeight="1">
      <c r="B102" s="123"/>
      <c r="D102" s="124" t="s">
        <v>136</v>
      </c>
      <c r="E102" s="125"/>
      <c r="F102" s="125"/>
      <c r="G102" s="125"/>
      <c r="H102" s="125"/>
      <c r="I102" s="125"/>
      <c r="J102" s="126">
        <f>J196</f>
        <v>0</v>
      </c>
      <c r="L102" s="123"/>
    </row>
    <row r="103" spans="1:47" s="10" customFormat="1" ht="20" customHeight="1">
      <c r="B103" s="123"/>
      <c r="D103" s="124" t="s">
        <v>137</v>
      </c>
      <c r="E103" s="125"/>
      <c r="F103" s="125"/>
      <c r="G103" s="125"/>
      <c r="H103" s="125"/>
      <c r="I103" s="125"/>
      <c r="J103" s="126">
        <f>J302</f>
        <v>0</v>
      </c>
      <c r="L103" s="123"/>
    </row>
    <row r="104" spans="1:47" s="10" customFormat="1" ht="20" customHeight="1">
      <c r="B104" s="123"/>
      <c r="D104" s="124" t="s">
        <v>138</v>
      </c>
      <c r="E104" s="125"/>
      <c r="F104" s="125"/>
      <c r="G104" s="125"/>
      <c r="H104" s="125"/>
      <c r="I104" s="125"/>
      <c r="J104" s="126">
        <f>J369</f>
        <v>0</v>
      </c>
      <c r="L104" s="123"/>
    </row>
    <row r="105" spans="1:47" s="10" customFormat="1" ht="20" customHeight="1">
      <c r="B105" s="123"/>
      <c r="D105" s="124" t="s">
        <v>139</v>
      </c>
      <c r="E105" s="125"/>
      <c r="F105" s="125"/>
      <c r="G105" s="125"/>
      <c r="H105" s="125"/>
      <c r="I105" s="125"/>
      <c r="J105" s="126">
        <f>J379</f>
        <v>0</v>
      </c>
      <c r="L105" s="123"/>
    </row>
    <row r="106" spans="1:47" s="10" customFormat="1" ht="20" customHeight="1">
      <c r="B106" s="123"/>
      <c r="D106" s="124" t="s">
        <v>140</v>
      </c>
      <c r="E106" s="125"/>
      <c r="F106" s="125"/>
      <c r="G106" s="125"/>
      <c r="H106" s="125"/>
      <c r="I106" s="125"/>
      <c r="J106" s="126">
        <f>J398</f>
        <v>0</v>
      </c>
      <c r="L106" s="123"/>
    </row>
    <row r="107" spans="1:47" s="9" customFormat="1" ht="25" customHeight="1">
      <c r="B107" s="119"/>
      <c r="D107" s="120" t="s">
        <v>141</v>
      </c>
      <c r="E107" s="121"/>
      <c r="F107" s="121"/>
      <c r="G107" s="121"/>
      <c r="H107" s="121"/>
      <c r="I107" s="121"/>
      <c r="J107" s="122">
        <f>J400</f>
        <v>0</v>
      </c>
      <c r="L107" s="119"/>
    </row>
    <row r="108" spans="1:47" s="10" customFormat="1" ht="20" customHeight="1">
      <c r="B108" s="123"/>
      <c r="D108" s="124" t="s">
        <v>142</v>
      </c>
      <c r="E108" s="125"/>
      <c r="F108" s="125"/>
      <c r="G108" s="125"/>
      <c r="H108" s="125"/>
      <c r="I108" s="125"/>
      <c r="J108" s="126">
        <f>J401</f>
        <v>0</v>
      </c>
      <c r="L108" s="123"/>
    </row>
    <row r="109" spans="1:47" s="10" customFormat="1" ht="20" customHeight="1">
      <c r="B109" s="123"/>
      <c r="D109" s="124" t="s">
        <v>143</v>
      </c>
      <c r="E109" s="125"/>
      <c r="F109" s="125"/>
      <c r="G109" s="125"/>
      <c r="H109" s="125"/>
      <c r="I109" s="125"/>
      <c r="J109" s="126">
        <f>J406</f>
        <v>0</v>
      </c>
      <c r="L109" s="123"/>
    </row>
    <row r="110" spans="1:47" s="10" customFormat="1" ht="20" customHeight="1">
      <c r="B110" s="123"/>
      <c r="D110" s="124" t="s">
        <v>144</v>
      </c>
      <c r="E110" s="125"/>
      <c r="F110" s="125"/>
      <c r="G110" s="125"/>
      <c r="H110" s="125"/>
      <c r="I110" s="125"/>
      <c r="J110" s="126">
        <f>J411</f>
        <v>0</v>
      </c>
      <c r="L110" s="123"/>
    </row>
    <row r="111" spans="1:47" s="10" customFormat="1" ht="20" customHeight="1">
      <c r="B111" s="123"/>
      <c r="D111" s="124" t="s">
        <v>145</v>
      </c>
      <c r="E111" s="125"/>
      <c r="F111" s="125"/>
      <c r="G111" s="125"/>
      <c r="H111" s="125"/>
      <c r="I111" s="125"/>
      <c r="J111" s="126">
        <f>J416</f>
        <v>0</v>
      </c>
      <c r="L111" s="123"/>
    </row>
    <row r="112" spans="1:47" s="10" customFormat="1" ht="20" customHeight="1">
      <c r="B112" s="123"/>
      <c r="D112" s="124" t="s">
        <v>146</v>
      </c>
      <c r="E112" s="125"/>
      <c r="F112" s="125"/>
      <c r="G112" s="125"/>
      <c r="H112" s="125"/>
      <c r="I112" s="125"/>
      <c r="J112" s="126">
        <f>J426</f>
        <v>0</v>
      </c>
      <c r="L112" s="123"/>
    </row>
    <row r="113" spans="1:31" s="10" customFormat="1" ht="20" customHeight="1">
      <c r="B113" s="123"/>
      <c r="D113" s="124" t="s">
        <v>147</v>
      </c>
      <c r="E113" s="125"/>
      <c r="F113" s="125"/>
      <c r="G113" s="125"/>
      <c r="H113" s="125"/>
      <c r="I113" s="125"/>
      <c r="J113" s="126">
        <f>J433</f>
        <v>0</v>
      </c>
      <c r="L113" s="123"/>
    </row>
    <row r="114" spans="1:31" s="10" customFormat="1" ht="20" customHeight="1">
      <c r="B114" s="123"/>
      <c r="D114" s="124" t="s">
        <v>148</v>
      </c>
      <c r="E114" s="125"/>
      <c r="F114" s="125"/>
      <c r="G114" s="125"/>
      <c r="H114" s="125"/>
      <c r="I114" s="125"/>
      <c r="J114" s="126">
        <f>J456</f>
        <v>0</v>
      </c>
      <c r="L114" s="123"/>
    </row>
    <row r="115" spans="1:31" s="10" customFormat="1" ht="20" customHeight="1">
      <c r="B115" s="123"/>
      <c r="D115" s="124" t="s">
        <v>149</v>
      </c>
      <c r="E115" s="125"/>
      <c r="F115" s="125"/>
      <c r="G115" s="125"/>
      <c r="H115" s="125"/>
      <c r="I115" s="125"/>
      <c r="J115" s="126">
        <f>J468</f>
        <v>0</v>
      </c>
      <c r="L115" s="123"/>
    </row>
    <row r="116" spans="1:31" s="9" customFormat="1" ht="25" customHeight="1">
      <c r="B116" s="119"/>
      <c r="D116" s="120" t="s">
        <v>150</v>
      </c>
      <c r="E116" s="121"/>
      <c r="F116" s="121"/>
      <c r="G116" s="121"/>
      <c r="H116" s="121"/>
      <c r="I116" s="121"/>
      <c r="J116" s="122">
        <f>J477</f>
        <v>0</v>
      </c>
      <c r="L116" s="119"/>
    </row>
    <row r="117" spans="1:31" s="10" customFormat="1" ht="20" customHeight="1">
      <c r="B117" s="123"/>
      <c r="D117" s="124" t="s">
        <v>151</v>
      </c>
      <c r="E117" s="125"/>
      <c r="F117" s="125"/>
      <c r="G117" s="125"/>
      <c r="H117" s="125"/>
      <c r="I117" s="125"/>
      <c r="J117" s="126">
        <f>J478</f>
        <v>0</v>
      </c>
      <c r="L117" s="123"/>
    </row>
    <row r="118" spans="1:31" s="9" customFormat="1" ht="25" customHeight="1">
      <c r="B118" s="119"/>
      <c r="D118" s="120" t="s">
        <v>152</v>
      </c>
      <c r="E118" s="121"/>
      <c r="F118" s="121"/>
      <c r="G118" s="121"/>
      <c r="H118" s="121"/>
      <c r="I118" s="121"/>
      <c r="J118" s="122">
        <f>J487</f>
        <v>0</v>
      </c>
      <c r="L118" s="119"/>
    </row>
    <row r="119" spans="1:31" s="2" customFormat="1" ht="21.7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7" customHeight="1">
      <c r="A120" s="33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4" spans="1:31" s="2" customFormat="1" ht="7" customHeight="1">
      <c r="A124" s="33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5" customHeight="1">
      <c r="A125" s="33"/>
      <c r="B125" s="34"/>
      <c r="C125" s="22" t="s">
        <v>153</v>
      </c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7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15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6.25" customHeight="1">
      <c r="A128" s="33"/>
      <c r="B128" s="34"/>
      <c r="C128" s="33"/>
      <c r="D128" s="33"/>
      <c r="E128" s="269" t="str">
        <f>E7</f>
        <v>RP pre zníženie energetickej náročnosti budovy ZŠ a MŠ ČADCA -Podzávoz</v>
      </c>
      <c r="F128" s="270"/>
      <c r="G128" s="270"/>
      <c r="H128" s="270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" customFormat="1" ht="12" customHeight="1">
      <c r="B129" s="21"/>
      <c r="C129" s="28" t="s">
        <v>124</v>
      </c>
      <c r="L129" s="21"/>
    </row>
    <row r="130" spans="1:65" s="2" customFormat="1" ht="16.5" customHeight="1">
      <c r="A130" s="33"/>
      <c r="B130" s="34"/>
      <c r="C130" s="33"/>
      <c r="D130" s="33"/>
      <c r="E130" s="269" t="s">
        <v>125</v>
      </c>
      <c r="F130" s="268"/>
      <c r="G130" s="268"/>
      <c r="H130" s="268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126</v>
      </c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6.5" customHeight="1">
      <c r="A132" s="33"/>
      <c r="B132" s="34"/>
      <c r="C132" s="33"/>
      <c r="D132" s="33"/>
      <c r="E132" s="262" t="str">
        <f>E11</f>
        <v xml:space="preserve">SO01.1 - SO01.1  Búracie práce </v>
      </c>
      <c r="F132" s="268"/>
      <c r="G132" s="268"/>
      <c r="H132" s="268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7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2" customHeight="1">
      <c r="A134" s="33"/>
      <c r="B134" s="34"/>
      <c r="C134" s="28" t="s">
        <v>18</v>
      </c>
      <c r="D134" s="33"/>
      <c r="E134" s="33"/>
      <c r="F134" s="26" t="str">
        <f>F14</f>
        <v>Podzávoz  2739, Čadca</v>
      </c>
      <c r="G134" s="33"/>
      <c r="H134" s="33"/>
      <c r="I134" s="28" t="s">
        <v>20</v>
      </c>
      <c r="J134" s="56">
        <f>IF(J14="","",J14)</f>
        <v>0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7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40.25" customHeight="1">
      <c r="A136" s="33"/>
      <c r="B136" s="34"/>
      <c r="C136" s="28" t="s">
        <v>21</v>
      </c>
      <c r="D136" s="33"/>
      <c r="E136" s="33"/>
      <c r="F136" s="26" t="str">
        <f>E17</f>
        <v>Mesto Čadca ,MU Námestie Slobody 30, ČADCA 02201</v>
      </c>
      <c r="G136" s="33"/>
      <c r="H136" s="33"/>
      <c r="I136" s="28" t="s">
        <v>27</v>
      </c>
      <c r="J136" s="31" t="str">
        <f>E23</f>
        <v xml:space="preserve">Mbarch Ing.Arch.Matej Babuliak 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5.25" customHeight="1">
      <c r="A137" s="33"/>
      <c r="B137" s="34"/>
      <c r="C137" s="28" t="s">
        <v>25</v>
      </c>
      <c r="D137" s="33"/>
      <c r="E137" s="33"/>
      <c r="F137" s="26" t="str">
        <f>IF(E20="","",E20)</f>
        <v>Vyplň údaj</v>
      </c>
      <c r="G137" s="33"/>
      <c r="H137" s="33"/>
      <c r="I137" s="28" t="s">
        <v>30</v>
      </c>
      <c r="J137" s="31" t="str">
        <f>E26</f>
        <v>K.Šinská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0.25" customHeight="1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11" customFormat="1" ht="29.25" customHeight="1">
      <c r="A139" s="127"/>
      <c r="B139" s="128"/>
      <c r="C139" s="129" t="s">
        <v>154</v>
      </c>
      <c r="D139" s="130" t="s">
        <v>59</v>
      </c>
      <c r="E139" s="130" t="s">
        <v>55</v>
      </c>
      <c r="F139" s="130" t="s">
        <v>56</v>
      </c>
      <c r="G139" s="130" t="s">
        <v>155</v>
      </c>
      <c r="H139" s="130" t="s">
        <v>156</v>
      </c>
      <c r="I139" s="130" t="s">
        <v>157</v>
      </c>
      <c r="J139" s="131" t="s">
        <v>130</v>
      </c>
      <c r="K139" s="132" t="s">
        <v>158</v>
      </c>
      <c r="L139" s="133"/>
      <c r="M139" s="63" t="s">
        <v>1</v>
      </c>
      <c r="N139" s="64" t="s">
        <v>38</v>
      </c>
      <c r="O139" s="64" t="s">
        <v>159</v>
      </c>
      <c r="P139" s="64" t="s">
        <v>160</v>
      </c>
      <c r="Q139" s="64" t="s">
        <v>161</v>
      </c>
      <c r="R139" s="64" t="s">
        <v>162</v>
      </c>
      <c r="S139" s="64" t="s">
        <v>163</v>
      </c>
      <c r="T139" s="65" t="s">
        <v>164</v>
      </c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</row>
    <row r="140" spans="1:65" s="2" customFormat="1" ht="23" customHeight="1">
      <c r="A140" s="33"/>
      <c r="B140" s="34"/>
      <c r="C140" s="70" t="s">
        <v>131</v>
      </c>
      <c r="D140" s="33"/>
      <c r="E140" s="33"/>
      <c r="F140" s="33"/>
      <c r="G140" s="33"/>
      <c r="H140" s="33"/>
      <c r="I140" s="33"/>
      <c r="J140" s="134">
        <f>BK140</f>
        <v>0</v>
      </c>
      <c r="K140" s="33"/>
      <c r="L140" s="34"/>
      <c r="M140" s="66"/>
      <c r="N140" s="57"/>
      <c r="O140" s="67"/>
      <c r="P140" s="135">
        <f>P141+P400+P477+P487</f>
        <v>0</v>
      </c>
      <c r="Q140" s="67"/>
      <c r="R140" s="135">
        <f>R141+R400+R477+R487</f>
        <v>4.6938227399999999</v>
      </c>
      <c r="S140" s="67"/>
      <c r="T140" s="136">
        <f>T141+T400+T477+T487</f>
        <v>194.3740737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73</v>
      </c>
      <c r="AU140" s="18" t="s">
        <v>132</v>
      </c>
      <c r="BK140" s="137">
        <f>BK141+BK400+BK477+BK487</f>
        <v>0</v>
      </c>
    </row>
    <row r="141" spans="1:65" s="12" customFormat="1" ht="26" customHeight="1">
      <c r="B141" s="138"/>
      <c r="D141" s="139" t="s">
        <v>73</v>
      </c>
      <c r="E141" s="140" t="s">
        <v>165</v>
      </c>
      <c r="F141" s="140" t="s">
        <v>166</v>
      </c>
      <c r="I141" s="141"/>
      <c r="J141" s="142">
        <f>BK141</f>
        <v>0</v>
      </c>
      <c r="L141" s="138"/>
      <c r="M141" s="143"/>
      <c r="N141" s="144"/>
      <c r="O141" s="144"/>
      <c r="P141" s="145">
        <f>P142+P143+P155+P196+P302+P369+P379+P398</f>
        <v>0</v>
      </c>
      <c r="Q141" s="144"/>
      <c r="R141" s="145">
        <f>R142+R143+R155+R196+R302+R369+R379+R398</f>
        <v>4.5271195999999998</v>
      </c>
      <c r="S141" s="144"/>
      <c r="T141" s="146">
        <f>T142+T143+T155+T196+T302+T369+T379+T398</f>
        <v>187.349176</v>
      </c>
      <c r="AR141" s="139" t="s">
        <v>81</v>
      </c>
      <c r="AT141" s="147" t="s">
        <v>73</v>
      </c>
      <c r="AU141" s="147" t="s">
        <v>74</v>
      </c>
      <c r="AY141" s="139" t="s">
        <v>167</v>
      </c>
      <c r="BK141" s="148">
        <f>BK142+BK143+BK155+BK196+BK302+BK369+BK379+BK398</f>
        <v>0</v>
      </c>
    </row>
    <row r="142" spans="1:65" s="2" customFormat="1" ht="66.75" customHeight="1">
      <c r="A142" s="33"/>
      <c r="B142" s="149"/>
      <c r="C142" s="150" t="s">
        <v>81</v>
      </c>
      <c r="D142" s="150" t="s">
        <v>168</v>
      </c>
      <c r="E142" s="151" t="s">
        <v>169</v>
      </c>
      <c r="F142" s="152" t="s">
        <v>170</v>
      </c>
      <c r="G142" s="153" t="s">
        <v>1</v>
      </c>
      <c r="H142" s="154">
        <v>0</v>
      </c>
      <c r="I142" s="155"/>
      <c r="J142" s="156">
        <f>ROUND(I142*H142,2)</f>
        <v>0</v>
      </c>
      <c r="K142" s="157"/>
      <c r="L142" s="158"/>
      <c r="M142" s="159" t="s">
        <v>1</v>
      </c>
      <c r="N142" s="160" t="s">
        <v>40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171</v>
      </c>
      <c r="AT142" s="163" t="s">
        <v>168</v>
      </c>
      <c r="AU142" s="163" t="s">
        <v>81</v>
      </c>
      <c r="AY142" s="18" t="s">
        <v>167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172</v>
      </c>
      <c r="BM142" s="163" t="s">
        <v>173</v>
      </c>
    </row>
    <row r="143" spans="1:65" s="12" customFormat="1" ht="23" customHeight="1">
      <c r="B143" s="138"/>
      <c r="D143" s="139" t="s">
        <v>73</v>
      </c>
      <c r="E143" s="165" t="s">
        <v>81</v>
      </c>
      <c r="F143" s="165" t="s">
        <v>174</v>
      </c>
      <c r="I143" s="141"/>
      <c r="J143" s="166">
        <f>BK143</f>
        <v>0</v>
      </c>
      <c r="L143" s="138"/>
      <c r="M143" s="143"/>
      <c r="N143" s="144"/>
      <c r="O143" s="144"/>
      <c r="P143" s="145">
        <f>SUM(P144:P154)</f>
        <v>0</v>
      </c>
      <c r="Q143" s="144"/>
      <c r="R143" s="145">
        <f>SUM(R144:R154)</f>
        <v>0</v>
      </c>
      <c r="S143" s="144"/>
      <c r="T143" s="146">
        <f>SUM(T144:T154)</f>
        <v>47.215770000000006</v>
      </c>
      <c r="AR143" s="139" t="s">
        <v>81</v>
      </c>
      <c r="AT143" s="147" t="s">
        <v>73</v>
      </c>
      <c r="AU143" s="147" t="s">
        <v>81</v>
      </c>
      <c r="AY143" s="139" t="s">
        <v>167</v>
      </c>
      <c r="BK143" s="148">
        <f>SUM(BK144:BK154)</f>
        <v>0</v>
      </c>
    </row>
    <row r="144" spans="1:65" s="2" customFormat="1" ht="33" customHeight="1">
      <c r="A144" s="33"/>
      <c r="B144" s="149"/>
      <c r="C144" s="167" t="s">
        <v>87</v>
      </c>
      <c r="D144" s="167" t="s">
        <v>175</v>
      </c>
      <c r="E144" s="168" t="s">
        <v>176</v>
      </c>
      <c r="F144" s="169" t="s">
        <v>177</v>
      </c>
      <c r="G144" s="170" t="s">
        <v>178</v>
      </c>
      <c r="H144" s="171">
        <v>116.295</v>
      </c>
      <c r="I144" s="172"/>
      <c r="J144" s="173">
        <f>ROUND(I144*H144,2)</f>
        <v>0</v>
      </c>
      <c r="K144" s="174"/>
      <c r="L144" s="34"/>
      <c r="M144" s="175" t="s">
        <v>1</v>
      </c>
      <c r="N144" s="176" t="s">
        <v>40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0.22500000000000001</v>
      </c>
      <c r="T144" s="162">
        <f>S144*H144</f>
        <v>26.166375000000002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179</v>
      </c>
      <c r="AT144" s="163" t="s">
        <v>175</v>
      </c>
      <c r="AU144" s="163" t="s">
        <v>87</v>
      </c>
      <c r="AY144" s="18" t="s">
        <v>167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0</v>
      </c>
      <c r="BL144" s="18" t="s">
        <v>179</v>
      </c>
      <c r="BM144" s="163" t="s">
        <v>180</v>
      </c>
    </row>
    <row r="145" spans="1:65" s="13" customFormat="1" ht="12">
      <c r="B145" s="177"/>
      <c r="D145" s="178" t="s">
        <v>181</v>
      </c>
      <c r="E145" s="179" t="s">
        <v>1</v>
      </c>
      <c r="F145" s="180" t="s">
        <v>182</v>
      </c>
      <c r="H145" s="179" t="s">
        <v>1</v>
      </c>
      <c r="I145" s="181"/>
      <c r="L145" s="177"/>
      <c r="M145" s="182"/>
      <c r="N145" s="183"/>
      <c r="O145" s="183"/>
      <c r="P145" s="183"/>
      <c r="Q145" s="183"/>
      <c r="R145" s="183"/>
      <c r="S145" s="183"/>
      <c r="T145" s="184"/>
      <c r="AT145" s="179" t="s">
        <v>181</v>
      </c>
      <c r="AU145" s="179" t="s">
        <v>87</v>
      </c>
      <c r="AV145" s="13" t="s">
        <v>81</v>
      </c>
      <c r="AW145" s="13" t="s">
        <v>29</v>
      </c>
      <c r="AX145" s="13" t="s">
        <v>74</v>
      </c>
      <c r="AY145" s="179" t="s">
        <v>167</v>
      </c>
    </row>
    <row r="146" spans="1:65" s="13" customFormat="1" ht="24">
      <c r="B146" s="177"/>
      <c r="D146" s="178" t="s">
        <v>181</v>
      </c>
      <c r="E146" s="179" t="s">
        <v>1</v>
      </c>
      <c r="F146" s="180" t="s">
        <v>183</v>
      </c>
      <c r="H146" s="179" t="s">
        <v>1</v>
      </c>
      <c r="I146" s="181"/>
      <c r="L146" s="177"/>
      <c r="M146" s="182"/>
      <c r="N146" s="183"/>
      <c r="O146" s="183"/>
      <c r="P146" s="183"/>
      <c r="Q146" s="183"/>
      <c r="R146" s="183"/>
      <c r="S146" s="183"/>
      <c r="T146" s="184"/>
      <c r="AT146" s="179" t="s">
        <v>181</v>
      </c>
      <c r="AU146" s="179" t="s">
        <v>87</v>
      </c>
      <c r="AV146" s="13" t="s">
        <v>81</v>
      </c>
      <c r="AW146" s="13" t="s">
        <v>29</v>
      </c>
      <c r="AX146" s="13" t="s">
        <v>74</v>
      </c>
      <c r="AY146" s="179" t="s">
        <v>167</v>
      </c>
    </row>
    <row r="147" spans="1:65" s="13" customFormat="1" ht="12">
      <c r="B147" s="177"/>
      <c r="D147" s="178" t="s">
        <v>181</v>
      </c>
      <c r="E147" s="179" t="s">
        <v>1</v>
      </c>
      <c r="F147" s="180" t="s">
        <v>184</v>
      </c>
      <c r="H147" s="179" t="s">
        <v>1</v>
      </c>
      <c r="I147" s="181"/>
      <c r="L147" s="177"/>
      <c r="M147" s="182"/>
      <c r="N147" s="183"/>
      <c r="O147" s="183"/>
      <c r="P147" s="183"/>
      <c r="Q147" s="183"/>
      <c r="R147" s="183"/>
      <c r="S147" s="183"/>
      <c r="T147" s="184"/>
      <c r="AT147" s="179" t="s">
        <v>181</v>
      </c>
      <c r="AU147" s="179" t="s">
        <v>87</v>
      </c>
      <c r="AV147" s="13" t="s">
        <v>81</v>
      </c>
      <c r="AW147" s="13" t="s">
        <v>29</v>
      </c>
      <c r="AX147" s="13" t="s">
        <v>74</v>
      </c>
      <c r="AY147" s="179" t="s">
        <v>167</v>
      </c>
    </row>
    <row r="148" spans="1:65" s="14" customFormat="1" ht="12">
      <c r="B148" s="185"/>
      <c r="D148" s="178" t="s">
        <v>181</v>
      </c>
      <c r="E148" s="186" t="s">
        <v>1</v>
      </c>
      <c r="F148" s="187" t="s">
        <v>185</v>
      </c>
      <c r="H148" s="188">
        <v>116.295</v>
      </c>
      <c r="I148" s="189"/>
      <c r="L148" s="185"/>
      <c r="M148" s="190"/>
      <c r="N148" s="191"/>
      <c r="O148" s="191"/>
      <c r="P148" s="191"/>
      <c r="Q148" s="191"/>
      <c r="R148" s="191"/>
      <c r="S148" s="191"/>
      <c r="T148" s="192"/>
      <c r="AT148" s="186" t="s">
        <v>181</v>
      </c>
      <c r="AU148" s="186" t="s">
        <v>87</v>
      </c>
      <c r="AV148" s="14" t="s">
        <v>87</v>
      </c>
      <c r="AW148" s="14" t="s">
        <v>29</v>
      </c>
      <c r="AX148" s="14" t="s">
        <v>74</v>
      </c>
      <c r="AY148" s="186" t="s">
        <v>167</v>
      </c>
    </row>
    <row r="149" spans="1:65" s="15" customFormat="1" ht="12">
      <c r="B149" s="193"/>
      <c r="D149" s="178" t="s">
        <v>181</v>
      </c>
      <c r="E149" s="194" t="s">
        <v>1</v>
      </c>
      <c r="F149" s="195" t="s">
        <v>186</v>
      </c>
      <c r="H149" s="196">
        <v>116.295</v>
      </c>
      <c r="I149" s="197"/>
      <c r="L149" s="193"/>
      <c r="M149" s="198"/>
      <c r="N149" s="199"/>
      <c r="O149" s="199"/>
      <c r="P149" s="199"/>
      <c r="Q149" s="199"/>
      <c r="R149" s="199"/>
      <c r="S149" s="199"/>
      <c r="T149" s="200"/>
      <c r="AT149" s="194" t="s">
        <v>181</v>
      </c>
      <c r="AU149" s="194" t="s">
        <v>87</v>
      </c>
      <c r="AV149" s="15" t="s">
        <v>179</v>
      </c>
      <c r="AW149" s="15" t="s">
        <v>29</v>
      </c>
      <c r="AX149" s="15" t="s">
        <v>81</v>
      </c>
      <c r="AY149" s="194" t="s">
        <v>167</v>
      </c>
    </row>
    <row r="150" spans="1:65" s="2" customFormat="1" ht="33" customHeight="1">
      <c r="A150" s="33"/>
      <c r="B150" s="149"/>
      <c r="C150" s="167" t="s">
        <v>187</v>
      </c>
      <c r="D150" s="167" t="s">
        <v>175</v>
      </c>
      <c r="E150" s="168" t="s">
        <v>188</v>
      </c>
      <c r="F150" s="169" t="s">
        <v>189</v>
      </c>
      <c r="G150" s="170" t="s">
        <v>178</v>
      </c>
      <c r="H150" s="171">
        <v>116.295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40</v>
      </c>
      <c r="O150" s="59"/>
      <c r="P150" s="161">
        <f>O150*H150</f>
        <v>0</v>
      </c>
      <c r="Q150" s="161">
        <v>0</v>
      </c>
      <c r="R150" s="161">
        <f>Q150*H150</f>
        <v>0</v>
      </c>
      <c r="S150" s="161">
        <v>0.18099999999999999</v>
      </c>
      <c r="T150" s="162">
        <f>S150*H150</f>
        <v>21.049395000000001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179</v>
      </c>
      <c r="AT150" s="163" t="s">
        <v>175</v>
      </c>
      <c r="AU150" s="163" t="s">
        <v>87</v>
      </c>
      <c r="AY150" s="18" t="s">
        <v>167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179</v>
      </c>
      <c r="BM150" s="163" t="s">
        <v>190</v>
      </c>
    </row>
    <row r="151" spans="1:65" s="13" customFormat="1" ht="24">
      <c r="B151" s="177"/>
      <c r="D151" s="178" t="s">
        <v>181</v>
      </c>
      <c r="E151" s="179" t="s">
        <v>1</v>
      </c>
      <c r="F151" s="180" t="s">
        <v>191</v>
      </c>
      <c r="H151" s="179" t="s">
        <v>1</v>
      </c>
      <c r="I151" s="181"/>
      <c r="L151" s="177"/>
      <c r="M151" s="182"/>
      <c r="N151" s="183"/>
      <c r="O151" s="183"/>
      <c r="P151" s="183"/>
      <c r="Q151" s="183"/>
      <c r="R151" s="183"/>
      <c r="S151" s="183"/>
      <c r="T151" s="184"/>
      <c r="AT151" s="179" t="s">
        <v>181</v>
      </c>
      <c r="AU151" s="179" t="s">
        <v>87</v>
      </c>
      <c r="AV151" s="13" t="s">
        <v>81</v>
      </c>
      <c r="AW151" s="13" t="s">
        <v>29</v>
      </c>
      <c r="AX151" s="13" t="s">
        <v>74</v>
      </c>
      <c r="AY151" s="179" t="s">
        <v>167</v>
      </c>
    </row>
    <row r="152" spans="1:65" s="13" customFormat="1" ht="12">
      <c r="B152" s="177"/>
      <c r="D152" s="178" t="s">
        <v>181</v>
      </c>
      <c r="E152" s="179" t="s">
        <v>1</v>
      </c>
      <c r="F152" s="180" t="s">
        <v>184</v>
      </c>
      <c r="H152" s="179" t="s">
        <v>1</v>
      </c>
      <c r="I152" s="181"/>
      <c r="L152" s="177"/>
      <c r="M152" s="182"/>
      <c r="N152" s="183"/>
      <c r="O152" s="183"/>
      <c r="P152" s="183"/>
      <c r="Q152" s="183"/>
      <c r="R152" s="183"/>
      <c r="S152" s="183"/>
      <c r="T152" s="184"/>
      <c r="AT152" s="179" t="s">
        <v>181</v>
      </c>
      <c r="AU152" s="179" t="s">
        <v>87</v>
      </c>
      <c r="AV152" s="13" t="s">
        <v>81</v>
      </c>
      <c r="AW152" s="13" t="s">
        <v>29</v>
      </c>
      <c r="AX152" s="13" t="s">
        <v>74</v>
      </c>
      <c r="AY152" s="179" t="s">
        <v>167</v>
      </c>
    </row>
    <row r="153" spans="1:65" s="14" customFormat="1" ht="12">
      <c r="B153" s="185"/>
      <c r="D153" s="178" t="s">
        <v>181</v>
      </c>
      <c r="E153" s="186" t="s">
        <v>1</v>
      </c>
      <c r="F153" s="187" t="s">
        <v>185</v>
      </c>
      <c r="H153" s="188">
        <v>116.295</v>
      </c>
      <c r="I153" s="189"/>
      <c r="L153" s="185"/>
      <c r="M153" s="190"/>
      <c r="N153" s="191"/>
      <c r="O153" s="191"/>
      <c r="P153" s="191"/>
      <c r="Q153" s="191"/>
      <c r="R153" s="191"/>
      <c r="S153" s="191"/>
      <c r="T153" s="192"/>
      <c r="AT153" s="186" t="s">
        <v>181</v>
      </c>
      <c r="AU153" s="186" t="s">
        <v>87</v>
      </c>
      <c r="AV153" s="14" t="s">
        <v>87</v>
      </c>
      <c r="AW153" s="14" t="s">
        <v>29</v>
      </c>
      <c r="AX153" s="14" t="s">
        <v>74</v>
      </c>
      <c r="AY153" s="186" t="s">
        <v>167</v>
      </c>
    </row>
    <row r="154" spans="1:65" s="15" customFormat="1" ht="12">
      <c r="B154" s="193"/>
      <c r="D154" s="178" t="s">
        <v>181</v>
      </c>
      <c r="E154" s="194" t="s">
        <v>1</v>
      </c>
      <c r="F154" s="195" t="s">
        <v>186</v>
      </c>
      <c r="H154" s="196">
        <v>116.295</v>
      </c>
      <c r="I154" s="197"/>
      <c r="L154" s="193"/>
      <c r="M154" s="198"/>
      <c r="N154" s="199"/>
      <c r="O154" s="199"/>
      <c r="P154" s="199"/>
      <c r="Q154" s="199"/>
      <c r="R154" s="199"/>
      <c r="S154" s="199"/>
      <c r="T154" s="200"/>
      <c r="AT154" s="194" t="s">
        <v>181</v>
      </c>
      <c r="AU154" s="194" t="s">
        <v>87</v>
      </c>
      <c r="AV154" s="15" t="s">
        <v>179</v>
      </c>
      <c r="AW154" s="15" t="s">
        <v>29</v>
      </c>
      <c r="AX154" s="15" t="s">
        <v>81</v>
      </c>
      <c r="AY154" s="194" t="s">
        <v>167</v>
      </c>
    </row>
    <row r="155" spans="1:65" s="12" customFormat="1" ht="23" customHeight="1">
      <c r="B155" s="138"/>
      <c r="D155" s="139" t="s">
        <v>73</v>
      </c>
      <c r="E155" s="165" t="s">
        <v>192</v>
      </c>
      <c r="F155" s="165" t="s">
        <v>193</v>
      </c>
      <c r="I155" s="141"/>
      <c r="J155" s="166">
        <f>BK155</f>
        <v>0</v>
      </c>
      <c r="L155" s="138"/>
      <c r="M155" s="143"/>
      <c r="N155" s="144"/>
      <c r="O155" s="144"/>
      <c r="P155" s="145">
        <f>SUM(P156:P195)</f>
        <v>0</v>
      </c>
      <c r="Q155" s="144"/>
      <c r="R155" s="145">
        <f>SUM(R156:R195)</f>
        <v>4.3983115999999995</v>
      </c>
      <c r="S155" s="144"/>
      <c r="T155" s="146">
        <f>SUM(T156:T195)</f>
        <v>0</v>
      </c>
      <c r="AR155" s="139" t="s">
        <v>81</v>
      </c>
      <c r="AT155" s="147" t="s">
        <v>73</v>
      </c>
      <c r="AU155" s="147" t="s">
        <v>81</v>
      </c>
      <c r="AY155" s="139" t="s">
        <v>167</v>
      </c>
      <c r="BK155" s="148">
        <f>SUM(BK156:BK195)</f>
        <v>0</v>
      </c>
    </row>
    <row r="156" spans="1:65" s="2" customFormat="1" ht="21.75" customHeight="1">
      <c r="A156" s="33"/>
      <c r="B156" s="149"/>
      <c r="C156" s="167" t="s">
        <v>179</v>
      </c>
      <c r="D156" s="167" t="s">
        <v>175</v>
      </c>
      <c r="E156" s="168" t="s">
        <v>194</v>
      </c>
      <c r="F156" s="169" t="s">
        <v>195</v>
      </c>
      <c r="G156" s="170" t="s">
        <v>178</v>
      </c>
      <c r="H156" s="171">
        <v>33.433999999999997</v>
      </c>
      <c r="I156" s="172"/>
      <c r="J156" s="173">
        <f>ROUND(I156*H156,2)</f>
        <v>0</v>
      </c>
      <c r="K156" s="174"/>
      <c r="L156" s="34"/>
      <c r="M156" s="175" t="s">
        <v>1</v>
      </c>
      <c r="N156" s="176" t="s">
        <v>40</v>
      </c>
      <c r="O156" s="59"/>
      <c r="P156" s="161">
        <f>O156*H156</f>
        <v>0</v>
      </c>
      <c r="Q156" s="161">
        <v>0.10299999999999999</v>
      </c>
      <c r="R156" s="161">
        <f>Q156*H156</f>
        <v>3.4437019999999996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179</v>
      </c>
      <c r="AT156" s="163" t="s">
        <v>175</v>
      </c>
      <c r="AU156" s="163" t="s">
        <v>87</v>
      </c>
      <c r="AY156" s="18" t="s">
        <v>167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179</v>
      </c>
      <c r="BM156" s="163" t="s">
        <v>196</v>
      </c>
    </row>
    <row r="157" spans="1:65" s="13" customFormat="1" ht="12">
      <c r="B157" s="177"/>
      <c r="D157" s="178" t="s">
        <v>181</v>
      </c>
      <c r="E157" s="179" t="s">
        <v>1</v>
      </c>
      <c r="F157" s="180" t="s">
        <v>197</v>
      </c>
      <c r="H157" s="179" t="s">
        <v>1</v>
      </c>
      <c r="I157" s="181"/>
      <c r="L157" s="177"/>
      <c r="M157" s="182"/>
      <c r="N157" s="183"/>
      <c r="O157" s="183"/>
      <c r="P157" s="183"/>
      <c r="Q157" s="183"/>
      <c r="R157" s="183"/>
      <c r="S157" s="183"/>
      <c r="T157" s="184"/>
      <c r="AT157" s="179" t="s">
        <v>181</v>
      </c>
      <c r="AU157" s="179" t="s">
        <v>87</v>
      </c>
      <c r="AV157" s="13" t="s">
        <v>81</v>
      </c>
      <c r="AW157" s="13" t="s">
        <v>29</v>
      </c>
      <c r="AX157" s="13" t="s">
        <v>74</v>
      </c>
      <c r="AY157" s="179" t="s">
        <v>167</v>
      </c>
    </row>
    <row r="158" spans="1:65" s="14" customFormat="1" ht="12">
      <c r="B158" s="185"/>
      <c r="D158" s="178" t="s">
        <v>181</v>
      </c>
      <c r="E158" s="186" t="s">
        <v>1</v>
      </c>
      <c r="F158" s="187" t="s">
        <v>198</v>
      </c>
      <c r="H158" s="188">
        <v>0.72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181</v>
      </c>
      <c r="AU158" s="186" t="s">
        <v>87</v>
      </c>
      <c r="AV158" s="14" t="s">
        <v>87</v>
      </c>
      <c r="AW158" s="14" t="s">
        <v>29</v>
      </c>
      <c r="AX158" s="14" t="s">
        <v>74</v>
      </c>
      <c r="AY158" s="186" t="s">
        <v>167</v>
      </c>
    </row>
    <row r="159" spans="1:65" s="16" customFormat="1" ht="12">
      <c r="B159" s="201"/>
      <c r="D159" s="178" t="s">
        <v>181</v>
      </c>
      <c r="E159" s="202" t="s">
        <v>1</v>
      </c>
      <c r="F159" s="203" t="s">
        <v>199</v>
      </c>
      <c r="H159" s="204">
        <v>0.72</v>
      </c>
      <c r="I159" s="205"/>
      <c r="L159" s="201"/>
      <c r="M159" s="206"/>
      <c r="N159" s="207"/>
      <c r="O159" s="207"/>
      <c r="P159" s="207"/>
      <c r="Q159" s="207"/>
      <c r="R159" s="207"/>
      <c r="S159" s="207"/>
      <c r="T159" s="208"/>
      <c r="AT159" s="202" t="s">
        <v>181</v>
      </c>
      <c r="AU159" s="202" t="s">
        <v>87</v>
      </c>
      <c r="AV159" s="16" t="s">
        <v>187</v>
      </c>
      <c r="AW159" s="16" t="s">
        <v>29</v>
      </c>
      <c r="AX159" s="16" t="s">
        <v>74</v>
      </c>
      <c r="AY159" s="202" t="s">
        <v>167</v>
      </c>
    </row>
    <row r="160" spans="1:65" s="14" customFormat="1" ht="12">
      <c r="B160" s="185"/>
      <c r="D160" s="178" t="s">
        <v>181</v>
      </c>
      <c r="E160" s="186" t="s">
        <v>1</v>
      </c>
      <c r="F160" s="187" t="s">
        <v>200</v>
      </c>
      <c r="H160" s="188">
        <v>1.716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6" t="s">
        <v>181</v>
      </c>
      <c r="AU160" s="186" t="s">
        <v>87</v>
      </c>
      <c r="AV160" s="14" t="s">
        <v>87</v>
      </c>
      <c r="AW160" s="14" t="s">
        <v>29</v>
      </c>
      <c r="AX160" s="14" t="s">
        <v>74</v>
      </c>
      <c r="AY160" s="186" t="s">
        <v>167</v>
      </c>
    </row>
    <row r="161" spans="1:65" s="14" customFormat="1" ht="12">
      <c r="B161" s="185"/>
      <c r="D161" s="178" t="s">
        <v>181</v>
      </c>
      <c r="E161" s="186" t="s">
        <v>1</v>
      </c>
      <c r="F161" s="187" t="s">
        <v>201</v>
      </c>
      <c r="H161" s="188">
        <v>8.1</v>
      </c>
      <c r="I161" s="189"/>
      <c r="L161" s="185"/>
      <c r="M161" s="190"/>
      <c r="N161" s="191"/>
      <c r="O161" s="191"/>
      <c r="P161" s="191"/>
      <c r="Q161" s="191"/>
      <c r="R161" s="191"/>
      <c r="S161" s="191"/>
      <c r="T161" s="192"/>
      <c r="AT161" s="186" t="s">
        <v>181</v>
      </c>
      <c r="AU161" s="186" t="s">
        <v>87</v>
      </c>
      <c r="AV161" s="14" t="s">
        <v>87</v>
      </c>
      <c r="AW161" s="14" t="s">
        <v>29</v>
      </c>
      <c r="AX161" s="14" t="s">
        <v>74</v>
      </c>
      <c r="AY161" s="186" t="s">
        <v>167</v>
      </c>
    </row>
    <row r="162" spans="1:65" s="14" customFormat="1" ht="12">
      <c r="B162" s="185"/>
      <c r="D162" s="178" t="s">
        <v>181</v>
      </c>
      <c r="E162" s="186" t="s">
        <v>1</v>
      </c>
      <c r="F162" s="187" t="s">
        <v>202</v>
      </c>
      <c r="H162" s="188">
        <v>0.58299999999999996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181</v>
      </c>
      <c r="AU162" s="186" t="s">
        <v>87</v>
      </c>
      <c r="AV162" s="14" t="s">
        <v>87</v>
      </c>
      <c r="AW162" s="14" t="s">
        <v>29</v>
      </c>
      <c r="AX162" s="14" t="s">
        <v>74</v>
      </c>
      <c r="AY162" s="186" t="s">
        <v>167</v>
      </c>
    </row>
    <row r="163" spans="1:65" s="14" customFormat="1" ht="12">
      <c r="B163" s="185"/>
      <c r="D163" s="178" t="s">
        <v>181</v>
      </c>
      <c r="E163" s="186" t="s">
        <v>1</v>
      </c>
      <c r="F163" s="187" t="s">
        <v>203</v>
      </c>
      <c r="H163" s="188">
        <v>3.04</v>
      </c>
      <c r="I163" s="189"/>
      <c r="L163" s="185"/>
      <c r="M163" s="190"/>
      <c r="N163" s="191"/>
      <c r="O163" s="191"/>
      <c r="P163" s="191"/>
      <c r="Q163" s="191"/>
      <c r="R163" s="191"/>
      <c r="S163" s="191"/>
      <c r="T163" s="192"/>
      <c r="AT163" s="186" t="s">
        <v>181</v>
      </c>
      <c r="AU163" s="186" t="s">
        <v>87</v>
      </c>
      <c r="AV163" s="14" t="s">
        <v>87</v>
      </c>
      <c r="AW163" s="14" t="s">
        <v>29</v>
      </c>
      <c r="AX163" s="14" t="s">
        <v>74</v>
      </c>
      <c r="AY163" s="186" t="s">
        <v>167</v>
      </c>
    </row>
    <row r="164" spans="1:65" s="14" customFormat="1" ht="12">
      <c r="B164" s="185"/>
      <c r="D164" s="178" t="s">
        <v>181</v>
      </c>
      <c r="E164" s="186" t="s">
        <v>1</v>
      </c>
      <c r="F164" s="187" t="s">
        <v>204</v>
      </c>
      <c r="H164" s="188">
        <v>1.56</v>
      </c>
      <c r="I164" s="189"/>
      <c r="L164" s="185"/>
      <c r="M164" s="190"/>
      <c r="N164" s="191"/>
      <c r="O164" s="191"/>
      <c r="P164" s="191"/>
      <c r="Q164" s="191"/>
      <c r="R164" s="191"/>
      <c r="S164" s="191"/>
      <c r="T164" s="192"/>
      <c r="AT164" s="186" t="s">
        <v>181</v>
      </c>
      <c r="AU164" s="186" t="s">
        <v>87</v>
      </c>
      <c r="AV164" s="14" t="s">
        <v>87</v>
      </c>
      <c r="AW164" s="14" t="s">
        <v>29</v>
      </c>
      <c r="AX164" s="14" t="s">
        <v>74</v>
      </c>
      <c r="AY164" s="186" t="s">
        <v>167</v>
      </c>
    </row>
    <row r="165" spans="1:65" s="14" customFormat="1" ht="12">
      <c r="B165" s="185"/>
      <c r="D165" s="178" t="s">
        <v>181</v>
      </c>
      <c r="E165" s="186" t="s">
        <v>1</v>
      </c>
      <c r="F165" s="187" t="s">
        <v>205</v>
      </c>
      <c r="H165" s="188">
        <v>0.54400000000000004</v>
      </c>
      <c r="I165" s="189"/>
      <c r="L165" s="185"/>
      <c r="M165" s="190"/>
      <c r="N165" s="191"/>
      <c r="O165" s="191"/>
      <c r="P165" s="191"/>
      <c r="Q165" s="191"/>
      <c r="R165" s="191"/>
      <c r="S165" s="191"/>
      <c r="T165" s="192"/>
      <c r="AT165" s="186" t="s">
        <v>181</v>
      </c>
      <c r="AU165" s="186" t="s">
        <v>87</v>
      </c>
      <c r="AV165" s="14" t="s">
        <v>87</v>
      </c>
      <c r="AW165" s="14" t="s">
        <v>29</v>
      </c>
      <c r="AX165" s="14" t="s">
        <v>74</v>
      </c>
      <c r="AY165" s="186" t="s">
        <v>167</v>
      </c>
    </row>
    <row r="166" spans="1:65" s="16" customFormat="1" ht="12">
      <c r="B166" s="201"/>
      <c r="D166" s="178" t="s">
        <v>181</v>
      </c>
      <c r="E166" s="202" t="s">
        <v>1</v>
      </c>
      <c r="F166" s="203" t="s">
        <v>206</v>
      </c>
      <c r="H166" s="204">
        <v>15.542999999999999</v>
      </c>
      <c r="I166" s="205"/>
      <c r="L166" s="201"/>
      <c r="M166" s="206"/>
      <c r="N166" s="207"/>
      <c r="O166" s="207"/>
      <c r="P166" s="207"/>
      <c r="Q166" s="207"/>
      <c r="R166" s="207"/>
      <c r="S166" s="207"/>
      <c r="T166" s="208"/>
      <c r="AT166" s="202" t="s">
        <v>181</v>
      </c>
      <c r="AU166" s="202" t="s">
        <v>87</v>
      </c>
      <c r="AV166" s="16" t="s">
        <v>187</v>
      </c>
      <c r="AW166" s="16" t="s">
        <v>29</v>
      </c>
      <c r="AX166" s="16" t="s">
        <v>74</v>
      </c>
      <c r="AY166" s="202" t="s">
        <v>167</v>
      </c>
    </row>
    <row r="167" spans="1:65" s="14" customFormat="1" ht="12">
      <c r="B167" s="185"/>
      <c r="D167" s="178" t="s">
        <v>181</v>
      </c>
      <c r="E167" s="186" t="s">
        <v>1</v>
      </c>
      <c r="F167" s="187" t="s">
        <v>207</v>
      </c>
      <c r="H167" s="188">
        <v>2.2879999999999998</v>
      </c>
      <c r="I167" s="189"/>
      <c r="L167" s="185"/>
      <c r="M167" s="190"/>
      <c r="N167" s="191"/>
      <c r="O167" s="191"/>
      <c r="P167" s="191"/>
      <c r="Q167" s="191"/>
      <c r="R167" s="191"/>
      <c r="S167" s="191"/>
      <c r="T167" s="192"/>
      <c r="AT167" s="186" t="s">
        <v>181</v>
      </c>
      <c r="AU167" s="186" t="s">
        <v>87</v>
      </c>
      <c r="AV167" s="14" t="s">
        <v>87</v>
      </c>
      <c r="AW167" s="14" t="s">
        <v>29</v>
      </c>
      <c r="AX167" s="14" t="s">
        <v>74</v>
      </c>
      <c r="AY167" s="186" t="s">
        <v>167</v>
      </c>
    </row>
    <row r="168" spans="1:65" s="14" customFormat="1" ht="12">
      <c r="B168" s="185"/>
      <c r="D168" s="178" t="s">
        <v>181</v>
      </c>
      <c r="E168" s="186" t="s">
        <v>1</v>
      </c>
      <c r="F168" s="187" t="s">
        <v>201</v>
      </c>
      <c r="H168" s="188">
        <v>8.1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181</v>
      </c>
      <c r="AU168" s="186" t="s">
        <v>87</v>
      </c>
      <c r="AV168" s="14" t="s">
        <v>87</v>
      </c>
      <c r="AW168" s="14" t="s">
        <v>29</v>
      </c>
      <c r="AX168" s="14" t="s">
        <v>74</v>
      </c>
      <c r="AY168" s="186" t="s">
        <v>167</v>
      </c>
    </row>
    <row r="169" spans="1:65" s="14" customFormat="1" ht="12">
      <c r="B169" s="185"/>
      <c r="D169" s="178" t="s">
        <v>181</v>
      </c>
      <c r="E169" s="186" t="s">
        <v>1</v>
      </c>
      <c r="F169" s="187" t="s">
        <v>202</v>
      </c>
      <c r="H169" s="188">
        <v>0.58299999999999996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181</v>
      </c>
      <c r="AU169" s="186" t="s">
        <v>87</v>
      </c>
      <c r="AV169" s="14" t="s">
        <v>87</v>
      </c>
      <c r="AW169" s="14" t="s">
        <v>29</v>
      </c>
      <c r="AX169" s="14" t="s">
        <v>74</v>
      </c>
      <c r="AY169" s="186" t="s">
        <v>167</v>
      </c>
    </row>
    <row r="170" spans="1:65" s="14" customFormat="1" ht="12">
      <c r="B170" s="185"/>
      <c r="D170" s="178" t="s">
        <v>181</v>
      </c>
      <c r="E170" s="186" t="s">
        <v>1</v>
      </c>
      <c r="F170" s="187" t="s">
        <v>203</v>
      </c>
      <c r="H170" s="188">
        <v>3.04</v>
      </c>
      <c r="I170" s="189"/>
      <c r="L170" s="185"/>
      <c r="M170" s="190"/>
      <c r="N170" s="191"/>
      <c r="O170" s="191"/>
      <c r="P170" s="191"/>
      <c r="Q170" s="191"/>
      <c r="R170" s="191"/>
      <c r="S170" s="191"/>
      <c r="T170" s="192"/>
      <c r="AT170" s="186" t="s">
        <v>181</v>
      </c>
      <c r="AU170" s="186" t="s">
        <v>87</v>
      </c>
      <c r="AV170" s="14" t="s">
        <v>87</v>
      </c>
      <c r="AW170" s="14" t="s">
        <v>29</v>
      </c>
      <c r="AX170" s="14" t="s">
        <v>74</v>
      </c>
      <c r="AY170" s="186" t="s">
        <v>167</v>
      </c>
    </row>
    <row r="171" spans="1:65" s="14" customFormat="1" ht="12">
      <c r="B171" s="185"/>
      <c r="D171" s="178" t="s">
        <v>181</v>
      </c>
      <c r="E171" s="186" t="s">
        <v>1</v>
      </c>
      <c r="F171" s="187" t="s">
        <v>204</v>
      </c>
      <c r="H171" s="188">
        <v>1.56</v>
      </c>
      <c r="I171" s="189"/>
      <c r="L171" s="185"/>
      <c r="M171" s="190"/>
      <c r="N171" s="191"/>
      <c r="O171" s="191"/>
      <c r="P171" s="191"/>
      <c r="Q171" s="191"/>
      <c r="R171" s="191"/>
      <c r="S171" s="191"/>
      <c r="T171" s="192"/>
      <c r="AT171" s="186" t="s">
        <v>181</v>
      </c>
      <c r="AU171" s="186" t="s">
        <v>87</v>
      </c>
      <c r="AV171" s="14" t="s">
        <v>87</v>
      </c>
      <c r="AW171" s="14" t="s">
        <v>29</v>
      </c>
      <c r="AX171" s="14" t="s">
        <v>74</v>
      </c>
      <c r="AY171" s="186" t="s">
        <v>167</v>
      </c>
    </row>
    <row r="172" spans="1:65" s="14" customFormat="1" ht="12">
      <c r="B172" s="185"/>
      <c r="D172" s="178" t="s">
        <v>181</v>
      </c>
      <c r="E172" s="186" t="s">
        <v>1</v>
      </c>
      <c r="F172" s="187" t="s">
        <v>205</v>
      </c>
      <c r="H172" s="188">
        <v>0.54400000000000004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181</v>
      </c>
      <c r="AU172" s="186" t="s">
        <v>87</v>
      </c>
      <c r="AV172" s="14" t="s">
        <v>87</v>
      </c>
      <c r="AW172" s="14" t="s">
        <v>29</v>
      </c>
      <c r="AX172" s="14" t="s">
        <v>74</v>
      </c>
      <c r="AY172" s="186" t="s">
        <v>167</v>
      </c>
    </row>
    <row r="173" spans="1:65" s="14" customFormat="1" ht="12">
      <c r="B173" s="185"/>
      <c r="D173" s="178" t="s">
        <v>181</v>
      </c>
      <c r="E173" s="186" t="s">
        <v>1</v>
      </c>
      <c r="F173" s="187" t="s">
        <v>208</v>
      </c>
      <c r="H173" s="188">
        <v>1.056</v>
      </c>
      <c r="I173" s="189"/>
      <c r="L173" s="185"/>
      <c r="M173" s="190"/>
      <c r="N173" s="191"/>
      <c r="O173" s="191"/>
      <c r="P173" s="191"/>
      <c r="Q173" s="191"/>
      <c r="R173" s="191"/>
      <c r="S173" s="191"/>
      <c r="T173" s="192"/>
      <c r="AT173" s="186" t="s">
        <v>181</v>
      </c>
      <c r="AU173" s="186" t="s">
        <v>87</v>
      </c>
      <c r="AV173" s="14" t="s">
        <v>87</v>
      </c>
      <c r="AW173" s="14" t="s">
        <v>29</v>
      </c>
      <c r="AX173" s="14" t="s">
        <v>74</v>
      </c>
      <c r="AY173" s="186" t="s">
        <v>167</v>
      </c>
    </row>
    <row r="174" spans="1:65" s="16" customFormat="1" ht="12">
      <c r="B174" s="201"/>
      <c r="D174" s="178" t="s">
        <v>181</v>
      </c>
      <c r="E174" s="202" t="s">
        <v>1</v>
      </c>
      <c r="F174" s="203" t="s">
        <v>209</v>
      </c>
      <c r="H174" s="204">
        <v>17.170999999999999</v>
      </c>
      <c r="I174" s="205"/>
      <c r="L174" s="201"/>
      <c r="M174" s="206"/>
      <c r="N174" s="207"/>
      <c r="O174" s="207"/>
      <c r="P174" s="207"/>
      <c r="Q174" s="207"/>
      <c r="R174" s="207"/>
      <c r="S174" s="207"/>
      <c r="T174" s="208"/>
      <c r="AT174" s="202" t="s">
        <v>181</v>
      </c>
      <c r="AU174" s="202" t="s">
        <v>87</v>
      </c>
      <c r="AV174" s="16" t="s">
        <v>187</v>
      </c>
      <c r="AW174" s="16" t="s">
        <v>29</v>
      </c>
      <c r="AX174" s="16" t="s">
        <v>74</v>
      </c>
      <c r="AY174" s="202" t="s">
        <v>167</v>
      </c>
    </row>
    <row r="175" spans="1:65" s="15" customFormat="1" ht="12">
      <c r="B175" s="193"/>
      <c r="D175" s="178" t="s">
        <v>181</v>
      </c>
      <c r="E175" s="194" t="s">
        <v>1</v>
      </c>
      <c r="F175" s="195" t="s">
        <v>186</v>
      </c>
      <c r="H175" s="196">
        <v>33.433999999999997</v>
      </c>
      <c r="I175" s="197"/>
      <c r="L175" s="193"/>
      <c r="M175" s="198"/>
      <c r="N175" s="199"/>
      <c r="O175" s="199"/>
      <c r="P175" s="199"/>
      <c r="Q175" s="199"/>
      <c r="R175" s="199"/>
      <c r="S175" s="199"/>
      <c r="T175" s="200"/>
      <c r="AT175" s="194" t="s">
        <v>181</v>
      </c>
      <c r="AU175" s="194" t="s">
        <v>87</v>
      </c>
      <c r="AV175" s="15" t="s">
        <v>179</v>
      </c>
      <c r="AW175" s="15" t="s">
        <v>29</v>
      </c>
      <c r="AX175" s="15" t="s">
        <v>81</v>
      </c>
      <c r="AY175" s="194" t="s">
        <v>167</v>
      </c>
    </row>
    <row r="176" spans="1:65" s="2" customFormat="1" ht="33" customHeight="1">
      <c r="A176" s="33"/>
      <c r="B176" s="149"/>
      <c r="C176" s="167" t="s">
        <v>210</v>
      </c>
      <c r="D176" s="167" t="s">
        <v>175</v>
      </c>
      <c r="E176" s="168" t="s">
        <v>211</v>
      </c>
      <c r="F176" s="169" t="s">
        <v>212</v>
      </c>
      <c r="G176" s="170" t="s">
        <v>213</v>
      </c>
      <c r="H176" s="171">
        <v>340.93200000000002</v>
      </c>
      <c r="I176" s="172"/>
      <c r="J176" s="173">
        <f>ROUND(I176*H176,2)</f>
        <v>0</v>
      </c>
      <c r="K176" s="174"/>
      <c r="L176" s="34"/>
      <c r="M176" s="175" t="s">
        <v>1</v>
      </c>
      <c r="N176" s="176" t="s">
        <v>40</v>
      </c>
      <c r="O176" s="59"/>
      <c r="P176" s="161">
        <f>O176*H176</f>
        <v>0</v>
      </c>
      <c r="Q176" s="161">
        <v>2.8E-3</v>
      </c>
      <c r="R176" s="161">
        <f>Q176*H176</f>
        <v>0.95460960000000006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179</v>
      </c>
      <c r="AT176" s="163" t="s">
        <v>175</v>
      </c>
      <c r="AU176" s="163" t="s">
        <v>87</v>
      </c>
      <c r="AY176" s="18" t="s">
        <v>167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179</v>
      </c>
      <c r="BM176" s="163" t="s">
        <v>214</v>
      </c>
    </row>
    <row r="177" spans="2:51" s="13" customFormat="1" ht="12">
      <c r="B177" s="177"/>
      <c r="D177" s="178" t="s">
        <v>181</v>
      </c>
      <c r="E177" s="179" t="s">
        <v>1</v>
      </c>
      <c r="F177" s="180" t="s">
        <v>215</v>
      </c>
      <c r="H177" s="179" t="s">
        <v>1</v>
      </c>
      <c r="I177" s="181"/>
      <c r="L177" s="177"/>
      <c r="M177" s="182"/>
      <c r="N177" s="183"/>
      <c r="O177" s="183"/>
      <c r="P177" s="183"/>
      <c r="Q177" s="183"/>
      <c r="R177" s="183"/>
      <c r="S177" s="183"/>
      <c r="T177" s="184"/>
      <c r="AT177" s="179" t="s">
        <v>181</v>
      </c>
      <c r="AU177" s="179" t="s">
        <v>87</v>
      </c>
      <c r="AV177" s="13" t="s">
        <v>81</v>
      </c>
      <c r="AW177" s="13" t="s">
        <v>29</v>
      </c>
      <c r="AX177" s="13" t="s">
        <v>74</v>
      </c>
      <c r="AY177" s="179" t="s">
        <v>167</v>
      </c>
    </row>
    <row r="178" spans="2:51" s="14" customFormat="1" ht="12">
      <c r="B178" s="185"/>
      <c r="D178" s="178" t="s">
        <v>181</v>
      </c>
      <c r="E178" s="186" t="s">
        <v>1</v>
      </c>
      <c r="F178" s="187" t="s">
        <v>216</v>
      </c>
      <c r="H178" s="188">
        <v>6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181</v>
      </c>
      <c r="AU178" s="186" t="s">
        <v>87</v>
      </c>
      <c r="AV178" s="14" t="s">
        <v>87</v>
      </c>
      <c r="AW178" s="14" t="s">
        <v>29</v>
      </c>
      <c r="AX178" s="14" t="s">
        <v>74</v>
      </c>
      <c r="AY178" s="186" t="s">
        <v>167</v>
      </c>
    </row>
    <row r="179" spans="2:51" s="16" customFormat="1" ht="12">
      <c r="B179" s="201"/>
      <c r="D179" s="178" t="s">
        <v>181</v>
      </c>
      <c r="E179" s="202" t="s">
        <v>1</v>
      </c>
      <c r="F179" s="203" t="s">
        <v>217</v>
      </c>
      <c r="H179" s="204">
        <v>6</v>
      </c>
      <c r="I179" s="205"/>
      <c r="L179" s="201"/>
      <c r="M179" s="206"/>
      <c r="N179" s="207"/>
      <c r="O179" s="207"/>
      <c r="P179" s="207"/>
      <c r="Q179" s="207"/>
      <c r="R179" s="207"/>
      <c r="S179" s="207"/>
      <c r="T179" s="208"/>
      <c r="AT179" s="202" t="s">
        <v>181</v>
      </c>
      <c r="AU179" s="202" t="s">
        <v>87</v>
      </c>
      <c r="AV179" s="16" t="s">
        <v>187</v>
      </c>
      <c r="AW179" s="16" t="s">
        <v>29</v>
      </c>
      <c r="AX179" s="16" t="s">
        <v>74</v>
      </c>
      <c r="AY179" s="202" t="s">
        <v>167</v>
      </c>
    </row>
    <row r="180" spans="2:51" s="14" customFormat="1" ht="12">
      <c r="B180" s="185"/>
      <c r="D180" s="178" t="s">
        <v>181</v>
      </c>
      <c r="E180" s="186" t="s">
        <v>1</v>
      </c>
      <c r="F180" s="187" t="s">
        <v>218</v>
      </c>
      <c r="H180" s="188">
        <v>22.5</v>
      </c>
      <c r="I180" s="189"/>
      <c r="L180" s="185"/>
      <c r="M180" s="190"/>
      <c r="N180" s="191"/>
      <c r="O180" s="191"/>
      <c r="P180" s="191"/>
      <c r="Q180" s="191"/>
      <c r="R180" s="191"/>
      <c r="S180" s="191"/>
      <c r="T180" s="192"/>
      <c r="AT180" s="186" t="s">
        <v>181</v>
      </c>
      <c r="AU180" s="186" t="s">
        <v>87</v>
      </c>
      <c r="AV180" s="14" t="s">
        <v>87</v>
      </c>
      <c r="AW180" s="14" t="s">
        <v>29</v>
      </c>
      <c r="AX180" s="14" t="s">
        <v>74</v>
      </c>
      <c r="AY180" s="186" t="s">
        <v>167</v>
      </c>
    </row>
    <row r="181" spans="2:51" s="14" customFormat="1" ht="12">
      <c r="B181" s="185"/>
      <c r="D181" s="178" t="s">
        <v>181</v>
      </c>
      <c r="E181" s="186" t="s">
        <v>1</v>
      </c>
      <c r="F181" s="187" t="s">
        <v>219</v>
      </c>
      <c r="H181" s="188">
        <v>82.26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181</v>
      </c>
      <c r="AU181" s="186" t="s">
        <v>87</v>
      </c>
      <c r="AV181" s="14" t="s">
        <v>87</v>
      </c>
      <c r="AW181" s="14" t="s">
        <v>29</v>
      </c>
      <c r="AX181" s="14" t="s">
        <v>74</v>
      </c>
      <c r="AY181" s="186" t="s">
        <v>167</v>
      </c>
    </row>
    <row r="182" spans="2:51" s="14" customFormat="1" ht="12">
      <c r="B182" s="185"/>
      <c r="D182" s="178" t="s">
        <v>181</v>
      </c>
      <c r="E182" s="186" t="s">
        <v>1</v>
      </c>
      <c r="F182" s="187" t="s">
        <v>220</v>
      </c>
      <c r="H182" s="188">
        <v>7.556</v>
      </c>
      <c r="I182" s="189"/>
      <c r="L182" s="185"/>
      <c r="M182" s="190"/>
      <c r="N182" s="191"/>
      <c r="O182" s="191"/>
      <c r="P182" s="191"/>
      <c r="Q182" s="191"/>
      <c r="R182" s="191"/>
      <c r="S182" s="191"/>
      <c r="T182" s="192"/>
      <c r="AT182" s="186" t="s">
        <v>181</v>
      </c>
      <c r="AU182" s="186" t="s">
        <v>87</v>
      </c>
      <c r="AV182" s="14" t="s">
        <v>87</v>
      </c>
      <c r="AW182" s="14" t="s">
        <v>29</v>
      </c>
      <c r="AX182" s="14" t="s">
        <v>74</v>
      </c>
      <c r="AY182" s="186" t="s">
        <v>167</v>
      </c>
    </row>
    <row r="183" spans="2:51" s="14" customFormat="1" ht="12">
      <c r="B183" s="185"/>
      <c r="D183" s="178" t="s">
        <v>181</v>
      </c>
      <c r="E183" s="186" t="s">
        <v>1</v>
      </c>
      <c r="F183" s="187" t="s">
        <v>221</v>
      </c>
      <c r="H183" s="188">
        <v>27.2</v>
      </c>
      <c r="I183" s="189"/>
      <c r="L183" s="185"/>
      <c r="M183" s="190"/>
      <c r="N183" s="191"/>
      <c r="O183" s="191"/>
      <c r="P183" s="191"/>
      <c r="Q183" s="191"/>
      <c r="R183" s="191"/>
      <c r="S183" s="191"/>
      <c r="T183" s="192"/>
      <c r="AT183" s="186" t="s">
        <v>181</v>
      </c>
      <c r="AU183" s="186" t="s">
        <v>87</v>
      </c>
      <c r="AV183" s="14" t="s">
        <v>87</v>
      </c>
      <c r="AW183" s="14" t="s">
        <v>29</v>
      </c>
      <c r="AX183" s="14" t="s">
        <v>74</v>
      </c>
      <c r="AY183" s="186" t="s">
        <v>167</v>
      </c>
    </row>
    <row r="184" spans="2:51" s="14" customFormat="1" ht="12">
      <c r="B184" s="185"/>
      <c r="D184" s="178" t="s">
        <v>181</v>
      </c>
      <c r="E184" s="186" t="s">
        <v>1</v>
      </c>
      <c r="F184" s="187" t="s">
        <v>222</v>
      </c>
      <c r="H184" s="188">
        <v>12.34</v>
      </c>
      <c r="I184" s="189"/>
      <c r="L184" s="185"/>
      <c r="M184" s="190"/>
      <c r="N184" s="191"/>
      <c r="O184" s="191"/>
      <c r="P184" s="191"/>
      <c r="Q184" s="191"/>
      <c r="R184" s="191"/>
      <c r="S184" s="191"/>
      <c r="T184" s="192"/>
      <c r="AT184" s="186" t="s">
        <v>181</v>
      </c>
      <c r="AU184" s="186" t="s">
        <v>87</v>
      </c>
      <c r="AV184" s="14" t="s">
        <v>87</v>
      </c>
      <c r="AW184" s="14" t="s">
        <v>29</v>
      </c>
      <c r="AX184" s="14" t="s">
        <v>74</v>
      </c>
      <c r="AY184" s="186" t="s">
        <v>167</v>
      </c>
    </row>
    <row r="185" spans="2:51" s="14" customFormat="1" ht="12">
      <c r="B185" s="185"/>
      <c r="D185" s="178" t="s">
        <v>181</v>
      </c>
      <c r="E185" s="186" t="s">
        <v>1</v>
      </c>
      <c r="F185" s="187" t="s">
        <v>223</v>
      </c>
      <c r="H185" s="188">
        <v>5.12</v>
      </c>
      <c r="I185" s="189"/>
      <c r="L185" s="185"/>
      <c r="M185" s="190"/>
      <c r="N185" s="191"/>
      <c r="O185" s="191"/>
      <c r="P185" s="191"/>
      <c r="Q185" s="191"/>
      <c r="R185" s="191"/>
      <c r="S185" s="191"/>
      <c r="T185" s="192"/>
      <c r="AT185" s="186" t="s">
        <v>181</v>
      </c>
      <c r="AU185" s="186" t="s">
        <v>87</v>
      </c>
      <c r="AV185" s="14" t="s">
        <v>87</v>
      </c>
      <c r="AW185" s="14" t="s">
        <v>29</v>
      </c>
      <c r="AX185" s="14" t="s">
        <v>74</v>
      </c>
      <c r="AY185" s="186" t="s">
        <v>167</v>
      </c>
    </row>
    <row r="186" spans="2:51" s="16" customFormat="1" ht="12">
      <c r="B186" s="201"/>
      <c r="D186" s="178" t="s">
        <v>181</v>
      </c>
      <c r="E186" s="202" t="s">
        <v>1</v>
      </c>
      <c r="F186" s="203" t="s">
        <v>206</v>
      </c>
      <c r="H186" s="204">
        <v>156.976</v>
      </c>
      <c r="I186" s="205"/>
      <c r="L186" s="201"/>
      <c r="M186" s="206"/>
      <c r="N186" s="207"/>
      <c r="O186" s="207"/>
      <c r="P186" s="207"/>
      <c r="Q186" s="207"/>
      <c r="R186" s="207"/>
      <c r="S186" s="207"/>
      <c r="T186" s="208"/>
      <c r="AT186" s="202" t="s">
        <v>181</v>
      </c>
      <c r="AU186" s="202" t="s">
        <v>87</v>
      </c>
      <c r="AV186" s="16" t="s">
        <v>187</v>
      </c>
      <c r="AW186" s="16" t="s">
        <v>29</v>
      </c>
      <c r="AX186" s="16" t="s">
        <v>74</v>
      </c>
      <c r="AY186" s="202" t="s">
        <v>167</v>
      </c>
    </row>
    <row r="187" spans="2:51" s="14" customFormat="1" ht="12">
      <c r="B187" s="185"/>
      <c r="D187" s="178" t="s">
        <v>181</v>
      </c>
      <c r="E187" s="186" t="s">
        <v>1</v>
      </c>
      <c r="F187" s="187" t="s">
        <v>224</v>
      </c>
      <c r="H187" s="188">
        <v>30</v>
      </c>
      <c r="I187" s="189"/>
      <c r="L187" s="185"/>
      <c r="M187" s="190"/>
      <c r="N187" s="191"/>
      <c r="O187" s="191"/>
      <c r="P187" s="191"/>
      <c r="Q187" s="191"/>
      <c r="R187" s="191"/>
      <c r="S187" s="191"/>
      <c r="T187" s="192"/>
      <c r="AT187" s="186" t="s">
        <v>181</v>
      </c>
      <c r="AU187" s="186" t="s">
        <v>87</v>
      </c>
      <c r="AV187" s="14" t="s">
        <v>87</v>
      </c>
      <c r="AW187" s="14" t="s">
        <v>29</v>
      </c>
      <c r="AX187" s="14" t="s">
        <v>74</v>
      </c>
      <c r="AY187" s="186" t="s">
        <v>167</v>
      </c>
    </row>
    <row r="188" spans="2:51" s="14" customFormat="1" ht="12">
      <c r="B188" s="185"/>
      <c r="D188" s="178" t="s">
        <v>181</v>
      </c>
      <c r="E188" s="186" t="s">
        <v>1</v>
      </c>
      <c r="F188" s="187" t="s">
        <v>219</v>
      </c>
      <c r="H188" s="188">
        <v>82.26</v>
      </c>
      <c r="I188" s="189"/>
      <c r="L188" s="185"/>
      <c r="M188" s="190"/>
      <c r="N188" s="191"/>
      <c r="O188" s="191"/>
      <c r="P188" s="191"/>
      <c r="Q188" s="191"/>
      <c r="R188" s="191"/>
      <c r="S188" s="191"/>
      <c r="T188" s="192"/>
      <c r="AT188" s="186" t="s">
        <v>181</v>
      </c>
      <c r="AU188" s="186" t="s">
        <v>87</v>
      </c>
      <c r="AV188" s="14" t="s">
        <v>87</v>
      </c>
      <c r="AW188" s="14" t="s">
        <v>29</v>
      </c>
      <c r="AX188" s="14" t="s">
        <v>74</v>
      </c>
      <c r="AY188" s="186" t="s">
        <v>167</v>
      </c>
    </row>
    <row r="189" spans="2:51" s="14" customFormat="1" ht="12">
      <c r="B189" s="185"/>
      <c r="D189" s="178" t="s">
        <v>181</v>
      </c>
      <c r="E189" s="186" t="s">
        <v>1</v>
      </c>
      <c r="F189" s="187" t="s">
        <v>220</v>
      </c>
      <c r="H189" s="188">
        <v>7.556</v>
      </c>
      <c r="I189" s="189"/>
      <c r="L189" s="185"/>
      <c r="M189" s="190"/>
      <c r="N189" s="191"/>
      <c r="O189" s="191"/>
      <c r="P189" s="191"/>
      <c r="Q189" s="191"/>
      <c r="R189" s="191"/>
      <c r="S189" s="191"/>
      <c r="T189" s="192"/>
      <c r="AT189" s="186" t="s">
        <v>181</v>
      </c>
      <c r="AU189" s="186" t="s">
        <v>87</v>
      </c>
      <c r="AV189" s="14" t="s">
        <v>87</v>
      </c>
      <c r="AW189" s="14" t="s">
        <v>29</v>
      </c>
      <c r="AX189" s="14" t="s">
        <v>74</v>
      </c>
      <c r="AY189" s="186" t="s">
        <v>167</v>
      </c>
    </row>
    <row r="190" spans="2:51" s="14" customFormat="1" ht="12">
      <c r="B190" s="185"/>
      <c r="D190" s="178" t="s">
        <v>181</v>
      </c>
      <c r="E190" s="186" t="s">
        <v>1</v>
      </c>
      <c r="F190" s="187" t="s">
        <v>221</v>
      </c>
      <c r="H190" s="188">
        <v>27.2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181</v>
      </c>
      <c r="AU190" s="186" t="s">
        <v>87</v>
      </c>
      <c r="AV190" s="14" t="s">
        <v>87</v>
      </c>
      <c r="AW190" s="14" t="s">
        <v>29</v>
      </c>
      <c r="AX190" s="14" t="s">
        <v>74</v>
      </c>
      <c r="AY190" s="186" t="s">
        <v>167</v>
      </c>
    </row>
    <row r="191" spans="2:51" s="14" customFormat="1" ht="12">
      <c r="B191" s="185"/>
      <c r="D191" s="178" t="s">
        <v>181</v>
      </c>
      <c r="E191" s="186" t="s">
        <v>1</v>
      </c>
      <c r="F191" s="187" t="s">
        <v>222</v>
      </c>
      <c r="H191" s="188">
        <v>12.34</v>
      </c>
      <c r="I191" s="189"/>
      <c r="L191" s="185"/>
      <c r="M191" s="190"/>
      <c r="N191" s="191"/>
      <c r="O191" s="191"/>
      <c r="P191" s="191"/>
      <c r="Q191" s="191"/>
      <c r="R191" s="191"/>
      <c r="S191" s="191"/>
      <c r="T191" s="192"/>
      <c r="AT191" s="186" t="s">
        <v>181</v>
      </c>
      <c r="AU191" s="186" t="s">
        <v>87</v>
      </c>
      <c r="AV191" s="14" t="s">
        <v>87</v>
      </c>
      <c r="AW191" s="14" t="s">
        <v>29</v>
      </c>
      <c r="AX191" s="14" t="s">
        <v>74</v>
      </c>
      <c r="AY191" s="186" t="s">
        <v>167</v>
      </c>
    </row>
    <row r="192" spans="2:51" s="14" customFormat="1" ht="12">
      <c r="B192" s="185"/>
      <c r="D192" s="178" t="s">
        <v>181</v>
      </c>
      <c r="E192" s="186" t="s">
        <v>1</v>
      </c>
      <c r="F192" s="187" t="s">
        <v>223</v>
      </c>
      <c r="H192" s="188">
        <v>5.12</v>
      </c>
      <c r="I192" s="189"/>
      <c r="L192" s="185"/>
      <c r="M192" s="190"/>
      <c r="N192" s="191"/>
      <c r="O192" s="191"/>
      <c r="P192" s="191"/>
      <c r="Q192" s="191"/>
      <c r="R192" s="191"/>
      <c r="S192" s="191"/>
      <c r="T192" s="192"/>
      <c r="AT192" s="186" t="s">
        <v>181</v>
      </c>
      <c r="AU192" s="186" t="s">
        <v>87</v>
      </c>
      <c r="AV192" s="14" t="s">
        <v>87</v>
      </c>
      <c r="AW192" s="14" t="s">
        <v>29</v>
      </c>
      <c r="AX192" s="14" t="s">
        <v>74</v>
      </c>
      <c r="AY192" s="186" t="s">
        <v>167</v>
      </c>
    </row>
    <row r="193" spans="1:65" s="14" customFormat="1" ht="12">
      <c r="B193" s="185"/>
      <c r="D193" s="178" t="s">
        <v>181</v>
      </c>
      <c r="E193" s="186" t="s">
        <v>1</v>
      </c>
      <c r="F193" s="187" t="s">
        <v>225</v>
      </c>
      <c r="H193" s="188">
        <v>13.48</v>
      </c>
      <c r="I193" s="189"/>
      <c r="L193" s="185"/>
      <c r="M193" s="190"/>
      <c r="N193" s="191"/>
      <c r="O193" s="191"/>
      <c r="P193" s="191"/>
      <c r="Q193" s="191"/>
      <c r="R193" s="191"/>
      <c r="S193" s="191"/>
      <c r="T193" s="192"/>
      <c r="AT193" s="186" t="s">
        <v>181</v>
      </c>
      <c r="AU193" s="186" t="s">
        <v>87</v>
      </c>
      <c r="AV193" s="14" t="s">
        <v>87</v>
      </c>
      <c r="AW193" s="14" t="s">
        <v>29</v>
      </c>
      <c r="AX193" s="14" t="s">
        <v>74</v>
      </c>
      <c r="AY193" s="186" t="s">
        <v>167</v>
      </c>
    </row>
    <row r="194" spans="1:65" s="16" customFormat="1" ht="12">
      <c r="B194" s="201"/>
      <c r="D194" s="178" t="s">
        <v>181</v>
      </c>
      <c r="E194" s="202" t="s">
        <v>1</v>
      </c>
      <c r="F194" s="203" t="s">
        <v>209</v>
      </c>
      <c r="H194" s="204">
        <v>177.95599999999999</v>
      </c>
      <c r="I194" s="205"/>
      <c r="L194" s="201"/>
      <c r="M194" s="206"/>
      <c r="N194" s="207"/>
      <c r="O194" s="207"/>
      <c r="P194" s="207"/>
      <c r="Q194" s="207"/>
      <c r="R194" s="207"/>
      <c r="S194" s="207"/>
      <c r="T194" s="208"/>
      <c r="AT194" s="202" t="s">
        <v>181</v>
      </c>
      <c r="AU194" s="202" t="s">
        <v>87</v>
      </c>
      <c r="AV194" s="16" t="s">
        <v>187</v>
      </c>
      <c r="AW194" s="16" t="s">
        <v>29</v>
      </c>
      <c r="AX194" s="16" t="s">
        <v>74</v>
      </c>
      <c r="AY194" s="202" t="s">
        <v>167</v>
      </c>
    </row>
    <row r="195" spans="1:65" s="15" customFormat="1" ht="12">
      <c r="B195" s="193"/>
      <c r="D195" s="178" t="s">
        <v>181</v>
      </c>
      <c r="E195" s="194" t="s">
        <v>1</v>
      </c>
      <c r="F195" s="195" t="s">
        <v>186</v>
      </c>
      <c r="H195" s="196">
        <v>340.93200000000002</v>
      </c>
      <c r="I195" s="197"/>
      <c r="L195" s="193"/>
      <c r="M195" s="198"/>
      <c r="N195" s="199"/>
      <c r="O195" s="199"/>
      <c r="P195" s="199"/>
      <c r="Q195" s="199"/>
      <c r="R195" s="199"/>
      <c r="S195" s="199"/>
      <c r="T195" s="200"/>
      <c r="AT195" s="194" t="s">
        <v>181</v>
      </c>
      <c r="AU195" s="194" t="s">
        <v>87</v>
      </c>
      <c r="AV195" s="15" t="s">
        <v>179</v>
      </c>
      <c r="AW195" s="15" t="s">
        <v>29</v>
      </c>
      <c r="AX195" s="15" t="s">
        <v>81</v>
      </c>
      <c r="AY195" s="194" t="s">
        <v>167</v>
      </c>
    </row>
    <row r="196" spans="1:65" s="12" customFormat="1" ht="23" customHeight="1">
      <c r="B196" s="138"/>
      <c r="D196" s="139" t="s">
        <v>73</v>
      </c>
      <c r="E196" s="165" t="s">
        <v>226</v>
      </c>
      <c r="F196" s="165" t="s">
        <v>227</v>
      </c>
      <c r="I196" s="141"/>
      <c r="J196" s="166">
        <f>BK196</f>
        <v>0</v>
      </c>
      <c r="L196" s="138"/>
      <c r="M196" s="143"/>
      <c r="N196" s="144"/>
      <c r="O196" s="144"/>
      <c r="P196" s="145">
        <f>SUM(P197:P301)</f>
        <v>0</v>
      </c>
      <c r="Q196" s="144"/>
      <c r="R196" s="145">
        <f>SUM(R197:R301)</f>
        <v>0.12880799999999998</v>
      </c>
      <c r="S196" s="144"/>
      <c r="T196" s="146">
        <f>SUM(T197:T301)</f>
        <v>131.16256000000001</v>
      </c>
      <c r="AR196" s="139" t="s">
        <v>81</v>
      </c>
      <c r="AT196" s="147" t="s">
        <v>73</v>
      </c>
      <c r="AU196" s="147" t="s">
        <v>81</v>
      </c>
      <c r="AY196" s="139" t="s">
        <v>167</v>
      </c>
      <c r="BK196" s="148">
        <f>SUM(BK197:BK301)</f>
        <v>0</v>
      </c>
    </row>
    <row r="197" spans="1:65" s="2" customFormat="1" ht="21.75" customHeight="1">
      <c r="A197" s="33"/>
      <c r="B197" s="149"/>
      <c r="C197" s="167" t="s">
        <v>192</v>
      </c>
      <c r="D197" s="167" t="s">
        <v>175</v>
      </c>
      <c r="E197" s="168" t="s">
        <v>228</v>
      </c>
      <c r="F197" s="169" t="s">
        <v>229</v>
      </c>
      <c r="G197" s="170" t="s">
        <v>230</v>
      </c>
      <c r="H197" s="171">
        <v>38.280999999999999</v>
      </c>
      <c r="I197" s="172"/>
      <c r="J197" s="173">
        <f>ROUND(I197*H197,2)</f>
        <v>0</v>
      </c>
      <c r="K197" s="174"/>
      <c r="L197" s="34"/>
      <c r="M197" s="175" t="s">
        <v>1</v>
      </c>
      <c r="N197" s="176" t="s">
        <v>40</v>
      </c>
      <c r="O197" s="59"/>
      <c r="P197" s="161">
        <f>O197*H197</f>
        <v>0</v>
      </c>
      <c r="Q197" s="161">
        <v>0</v>
      </c>
      <c r="R197" s="161">
        <f>Q197*H197</f>
        <v>0</v>
      </c>
      <c r="S197" s="161">
        <v>1.8</v>
      </c>
      <c r="T197" s="162">
        <f>S197*H197</f>
        <v>68.905799999999999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179</v>
      </c>
      <c r="AT197" s="163" t="s">
        <v>175</v>
      </c>
      <c r="AU197" s="163" t="s">
        <v>87</v>
      </c>
      <c r="AY197" s="18" t="s">
        <v>167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179</v>
      </c>
      <c r="BM197" s="163" t="s">
        <v>231</v>
      </c>
    </row>
    <row r="198" spans="1:65" s="13" customFormat="1" ht="12">
      <c r="B198" s="177"/>
      <c r="D198" s="178" t="s">
        <v>181</v>
      </c>
      <c r="E198" s="179" t="s">
        <v>1</v>
      </c>
      <c r="F198" s="180" t="s">
        <v>232</v>
      </c>
      <c r="H198" s="179" t="s">
        <v>1</v>
      </c>
      <c r="I198" s="181"/>
      <c r="L198" s="177"/>
      <c r="M198" s="182"/>
      <c r="N198" s="183"/>
      <c r="O198" s="183"/>
      <c r="P198" s="183"/>
      <c r="Q198" s="183"/>
      <c r="R198" s="183"/>
      <c r="S198" s="183"/>
      <c r="T198" s="184"/>
      <c r="AT198" s="179" t="s">
        <v>181</v>
      </c>
      <c r="AU198" s="179" t="s">
        <v>87</v>
      </c>
      <c r="AV198" s="13" t="s">
        <v>81</v>
      </c>
      <c r="AW198" s="13" t="s">
        <v>29</v>
      </c>
      <c r="AX198" s="13" t="s">
        <v>74</v>
      </c>
      <c r="AY198" s="179" t="s">
        <v>167</v>
      </c>
    </row>
    <row r="199" spans="1:65" s="13" customFormat="1" ht="24">
      <c r="B199" s="177"/>
      <c r="D199" s="178" t="s">
        <v>181</v>
      </c>
      <c r="E199" s="179" t="s">
        <v>1</v>
      </c>
      <c r="F199" s="180" t="s">
        <v>233</v>
      </c>
      <c r="H199" s="179" t="s">
        <v>1</v>
      </c>
      <c r="I199" s="181"/>
      <c r="L199" s="177"/>
      <c r="M199" s="182"/>
      <c r="N199" s="183"/>
      <c r="O199" s="183"/>
      <c r="P199" s="183"/>
      <c r="Q199" s="183"/>
      <c r="R199" s="183"/>
      <c r="S199" s="183"/>
      <c r="T199" s="184"/>
      <c r="AT199" s="179" t="s">
        <v>181</v>
      </c>
      <c r="AU199" s="179" t="s">
        <v>87</v>
      </c>
      <c r="AV199" s="13" t="s">
        <v>81</v>
      </c>
      <c r="AW199" s="13" t="s">
        <v>29</v>
      </c>
      <c r="AX199" s="13" t="s">
        <v>74</v>
      </c>
      <c r="AY199" s="179" t="s">
        <v>167</v>
      </c>
    </row>
    <row r="200" spans="1:65" s="14" customFormat="1" ht="12">
      <c r="B200" s="185"/>
      <c r="D200" s="178" t="s">
        <v>181</v>
      </c>
      <c r="E200" s="186" t="s">
        <v>1</v>
      </c>
      <c r="F200" s="187" t="s">
        <v>234</v>
      </c>
      <c r="H200" s="188">
        <v>38.280999999999999</v>
      </c>
      <c r="I200" s="189"/>
      <c r="L200" s="185"/>
      <c r="M200" s="190"/>
      <c r="N200" s="191"/>
      <c r="O200" s="191"/>
      <c r="P200" s="191"/>
      <c r="Q200" s="191"/>
      <c r="R200" s="191"/>
      <c r="S200" s="191"/>
      <c r="T200" s="192"/>
      <c r="AT200" s="186" t="s">
        <v>181</v>
      </c>
      <c r="AU200" s="186" t="s">
        <v>87</v>
      </c>
      <c r="AV200" s="14" t="s">
        <v>87</v>
      </c>
      <c r="AW200" s="14" t="s">
        <v>29</v>
      </c>
      <c r="AX200" s="14" t="s">
        <v>74</v>
      </c>
      <c r="AY200" s="186" t="s">
        <v>167</v>
      </c>
    </row>
    <row r="201" spans="1:65" s="16" customFormat="1" ht="12">
      <c r="B201" s="201"/>
      <c r="D201" s="178" t="s">
        <v>181</v>
      </c>
      <c r="E201" s="202" t="s">
        <v>1</v>
      </c>
      <c r="F201" s="203" t="s">
        <v>235</v>
      </c>
      <c r="H201" s="204">
        <v>38.280999999999999</v>
      </c>
      <c r="I201" s="205"/>
      <c r="L201" s="201"/>
      <c r="M201" s="206"/>
      <c r="N201" s="207"/>
      <c r="O201" s="207"/>
      <c r="P201" s="207"/>
      <c r="Q201" s="207"/>
      <c r="R201" s="207"/>
      <c r="S201" s="207"/>
      <c r="T201" s="208"/>
      <c r="AT201" s="202" t="s">
        <v>181</v>
      </c>
      <c r="AU201" s="202" t="s">
        <v>87</v>
      </c>
      <c r="AV201" s="16" t="s">
        <v>187</v>
      </c>
      <c r="AW201" s="16" t="s">
        <v>29</v>
      </c>
      <c r="AX201" s="16" t="s">
        <v>74</v>
      </c>
      <c r="AY201" s="202" t="s">
        <v>167</v>
      </c>
    </row>
    <row r="202" spans="1:65" s="15" customFormat="1" ht="12">
      <c r="B202" s="193"/>
      <c r="D202" s="178" t="s">
        <v>181</v>
      </c>
      <c r="E202" s="194" t="s">
        <v>1</v>
      </c>
      <c r="F202" s="195" t="s">
        <v>186</v>
      </c>
      <c r="H202" s="196">
        <v>38.280999999999999</v>
      </c>
      <c r="I202" s="197"/>
      <c r="L202" s="193"/>
      <c r="M202" s="198"/>
      <c r="N202" s="199"/>
      <c r="O202" s="199"/>
      <c r="P202" s="199"/>
      <c r="Q202" s="199"/>
      <c r="R202" s="199"/>
      <c r="S202" s="199"/>
      <c r="T202" s="200"/>
      <c r="AT202" s="194" t="s">
        <v>181</v>
      </c>
      <c r="AU202" s="194" t="s">
        <v>87</v>
      </c>
      <c r="AV202" s="15" t="s">
        <v>179</v>
      </c>
      <c r="AW202" s="15" t="s">
        <v>29</v>
      </c>
      <c r="AX202" s="15" t="s">
        <v>81</v>
      </c>
      <c r="AY202" s="194" t="s">
        <v>167</v>
      </c>
    </row>
    <row r="203" spans="1:65" s="2" customFormat="1" ht="33" customHeight="1">
      <c r="A203" s="33"/>
      <c r="B203" s="149"/>
      <c r="C203" s="167" t="s">
        <v>236</v>
      </c>
      <c r="D203" s="167" t="s">
        <v>175</v>
      </c>
      <c r="E203" s="168" t="s">
        <v>237</v>
      </c>
      <c r="F203" s="169" t="s">
        <v>238</v>
      </c>
      <c r="G203" s="170" t="s">
        <v>178</v>
      </c>
      <c r="H203" s="171">
        <v>66.986000000000004</v>
      </c>
      <c r="I203" s="172"/>
      <c r="J203" s="173">
        <f>ROUND(I203*H203,2)</f>
        <v>0</v>
      </c>
      <c r="K203" s="174"/>
      <c r="L203" s="34"/>
      <c r="M203" s="175" t="s">
        <v>1</v>
      </c>
      <c r="N203" s="176" t="s">
        <v>40</v>
      </c>
      <c r="O203" s="59"/>
      <c r="P203" s="161">
        <f>O203*H203</f>
        <v>0</v>
      </c>
      <c r="Q203" s="161">
        <v>0</v>
      </c>
      <c r="R203" s="161">
        <f>Q203*H203</f>
        <v>0</v>
      </c>
      <c r="S203" s="161">
        <v>0.55700000000000005</v>
      </c>
      <c r="T203" s="162">
        <f>S203*H203</f>
        <v>37.311202000000009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179</v>
      </c>
      <c r="AT203" s="163" t="s">
        <v>175</v>
      </c>
      <c r="AU203" s="163" t="s">
        <v>87</v>
      </c>
      <c r="AY203" s="18" t="s">
        <v>167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179</v>
      </c>
      <c r="BM203" s="163" t="s">
        <v>239</v>
      </c>
    </row>
    <row r="204" spans="1:65" s="13" customFormat="1" ht="12">
      <c r="B204" s="177"/>
      <c r="D204" s="178" t="s">
        <v>181</v>
      </c>
      <c r="E204" s="179" t="s">
        <v>1</v>
      </c>
      <c r="F204" s="180" t="s">
        <v>240</v>
      </c>
      <c r="H204" s="179" t="s">
        <v>1</v>
      </c>
      <c r="I204" s="181"/>
      <c r="L204" s="177"/>
      <c r="M204" s="182"/>
      <c r="N204" s="183"/>
      <c r="O204" s="183"/>
      <c r="P204" s="183"/>
      <c r="Q204" s="183"/>
      <c r="R204" s="183"/>
      <c r="S204" s="183"/>
      <c r="T204" s="184"/>
      <c r="AT204" s="179" t="s">
        <v>181</v>
      </c>
      <c r="AU204" s="179" t="s">
        <v>87</v>
      </c>
      <c r="AV204" s="13" t="s">
        <v>81</v>
      </c>
      <c r="AW204" s="13" t="s">
        <v>29</v>
      </c>
      <c r="AX204" s="13" t="s">
        <v>74</v>
      </c>
      <c r="AY204" s="179" t="s">
        <v>167</v>
      </c>
    </row>
    <row r="205" spans="1:65" s="14" customFormat="1" ht="12">
      <c r="B205" s="185"/>
      <c r="D205" s="178" t="s">
        <v>181</v>
      </c>
      <c r="E205" s="186" t="s">
        <v>1</v>
      </c>
      <c r="F205" s="187" t="s">
        <v>241</v>
      </c>
      <c r="H205" s="188">
        <v>4.5</v>
      </c>
      <c r="I205" s="189"/>
      <c r="L205" s="185"/>
      <c r="M205" s="190"/>
      <c r="N205" s="191"/>
      <c r="O205" s="191"/>
      <c r="P205" s="191"/>
      <c r="Q205" s="191"/>
      <c r="R205" s="191"/>
      <c r="S205" s="191"/>
      <c r="T205" s="192"/>
      <c r="AT205" s="186" t="s">
        <v>181</v>
      </c>
      <c r="AU205" s="186" t="s">
        <v>87</v>
      </c>
      <c r="AV205" s="14" t="s">
        <v>87</v>
      </c>
      <c r="AW205" s="14" t="s">
        <v>29</v>
      </c>
      <c r="AX205" s="14" t="s">
        <v>74</v>
      </c>
      <c r="AY205" s="186" t="s">
        <v>167</v>
      </c>
    </row>
    <row r="206" spans="1:65" s="14" customFormat="1" ht="12">
      <c r="B206" s="185"/>
      <c r="D206" s="178" t="s">
        <v>181</v>
      </c>
      <c r="E206" s="186" t="s">
        <v>1</v>
      </c>
      <c r="F206" s="187" t="s">
        <v>242</v>
      </c>
      <c r="H206" s="188">
        <v>16.452000000000002</v>
      </c>
      <c r="I206" s="189"/>
      <c r="L206" s="185"/>
      <c r="M206" s="190"/>
      <c r="N206" s="191"/>
      <c r="O206" s="191"/>
      <c r="P206" s="191"/>
      <c r="Q206" s="191"/>
      <c r="R206" s="191"/>
      <c r="S206" s="191"/>
      <c r="T206" s="192"/>
      <c r="AT206" s="186" t="s">
        <v>181</v>
      </c>
      <c r="AU206" s="186" t="s">
        <v>87</v>
      </c>
      <c r="AV206" s="14" t="s">
        <v>87</v>
      </c>
      <c r="AW206" s="14" t="s">
        <v>29</v>
      </c>
      <c r="AX206" s="14" t="s">
        <v>74</v>
      </c>
      <c r="AY206" s="186" t="s">
        <v>167</v>
      </c>
    </row>
    <row r="207" spans="1:65" s="14" customFormat="1" ht="12">
      <c r="B207" s="185"/>
      <c r="D207" s="178" t="s">
        <v>181</v>
      </c>
      <c r="E207" s="186" t="s">
        <v>1</v>
      </c>
      <c r="F207" s="187" t="s">
        <v>243</v>
      </c>
      <c r="H207" s="188">
        <v>1.5109999999999999</v>
      </c>
      <c r="I207" s="189"/>
      <c r="L207" s="185"/>
      <c r="M207" s="190"/>
      <c r="N207" s="191"/>
      <c r="O207" s="191"/>
      <c r="P207" s="191"/>
      <c r="Q207" s="191"/>
      <c r="R207" s="191"/>
      <c r="S207" s="191"/>
      <c r="T207" s="192"/>
      <c r="AT207" s="186" t="s">
        <v>181</v>
      </c>
      <c r="AU207" s="186" t="s">
        <v>87</v>
      </c>
      <c r="AV207" s="14" t="s">
        <v>87</v>
      </c>
      <c r="AW207" s="14" t="s">
        <v>29</v>
      </c>
      <c r="AX207" s="14" t="s">
        <v>74</v>
      </c>
      <c r="AY207" s="186" t="s">
        <v>167</v>
      </c>
    </row>
    <row r="208" spans="1:65" s="14" customFormat="1" ht="12">
      <c r="B208" s="185"/>
      <c r="D208" s="178" t="s">
        <v>181</v>
      </c>
      <c r="E208" s="186" t="s">
        <v>1</v>
      </c>
      <c r="F208" s="187" t="s">
        <v>244</v>
      </c>
      <c r="H208" s="188">
        <v>5.44</v>
      </c>
      <c r="I208" s="189"/>
      <c r="L208" s="185"/>
      <c r="M208" s="190"/>
      <c r="N208" s="191"/>
      <c r="O208" s="191"/>
      <c r="P208" s="191"/>
      <c r="Q208" s="191"/>
      <c r="R208" s="191"/>
      <c r="S208" s="191"/>
      <c r="T208" s="192"/>
      <c r="AT208" s="186" t="s">
        <v>181</v>
      </c>
      <c r="AU208" s="186" t="s">
        <v>87</v>
      </c>
      <c r="AV208" s="14" t="s">
        <v>87</v>
      </c>
      <c r="AW208" s="14" t="s">
        <v>29</v>
      </c>
      <c r="AX208" s="14" t="s">
        <v>74</v>
      </c>
      <c r="AY208" s="186" t="s">
        <v>167</v>
      </c>
    </row>
    <row r="209" spans="1:65" s="14" customFormat="1" ht="12">
      <c r="B209" s="185"/>
      <c r="D209" s="178" t="s">
        <v>181</v>
      </c>
      <c r="E209" s="186" t="s">
        <v>1</v>
      </c>
      <c r="F209" s="187" t="s">
        <v>245</v>
      </c>
      <c r="H209" s="188">
        <v>2.468</v>
      </c>
      <c r="I209" s="189"/>
      <c r="L209" s="185"/>
      <c r="M209" s="190"/>
      <c r="N209" s="191"/>
      <c r="O209" s="191"/>
      <c r="P209" s="191"/>
      <c r="Q209" s="191"/>
      <c r="R209" s="191"/>
      <c r="S209" s="191"/>
      <c r="T209" s="192"/>
      <c r="AT209" s="186" t="s">
        <v>181</v>
      </c>
      <c r="AU209" s="186" t="s">
        <v>87</v>
      </c>
      <c r="AV209" s="14" t="s">
        <v>87</v>
      </c>
      <c r="AW209" s="14" t="s">
        <v>29</v>
      </c>
      <c r="AX209" s="14" t="s">
        <v>74</v>
      </c>
      <c r="AY209" s="186" t="s">
        <v>167</v>
      </c>
    </row>
    <row r="210" spans="1:65" s="14" customFormat="1" ht="12">
      <c r="B210" s="185"/>
      <c r="D210" s="178" t="s">
        <v>181</v>
      </c>
      <c r="E210" s="186" t="s">
        <v>1</v>
      </c>
      <c r="F210" s="187" t="s">
        <v>246</v>
      </c>
      <c r="H210" s="188">
        <v>1.024</v>
      </c>
      <c r="I210" s="189"/>
      <c r="L210" s="185"/>
      <c r="M210" s="190"/>
      <c r="N210" s="191"/>
      <c r="O210" s="191"/>
      <c r="P210" s="191"/>
      <c r="Q210" s="191"/>
      <c r="R210" s="191"/>
      <c r="S210" s="191"/>
      <c r="T210" s="192"/>
      <c r="AT210" s="186" t="s">
        <v>181</v>
      </c>
      <c r="AU210" s="186" t="s">
        <v>87</v>
      </c>
      <c r="AV210" s="14" t="s">
        <v>87</v>
      </c>
      <c r="AW210" s="14" t="s">
        <v>29</v>
      </c>
      <c r="AX210" s="14" t="s">
        <v>74</v>
      </c>
      <c r="AY210" s="186" t="s">
        <v>167</v>
      </c>
    </row>
    <row r="211" spans="1:65" s="16" customFormat="1" ht="12">
      <c r="B211" s="201"/>
      <c r="D211" s="178" t="s">
        <v>181</v>
      </c>
      <c r="E211" s="202" t="s">
        <v>1</v>
      </c>
      <c r="F211" s="203" t="s">
        <v>206</v>
      </c>
      <c r="H211" s="204">
        <v>31.395</v>
      </c>
      <c r="I211" s="205"/>
      <c r="L211" s="201"/>
      <c r="M211" s="206"/>
      <c r="N211" s="207"/>
      <c r="O211" s="207"/>
      <c r="P211" s="207"/>
      <c r="Q211" s="207"/>
      <c r="R211" s="207"/>
      <c r="S211" s="207"/>
      <c r="T211" s="208"/>
      <c r="AT211" s="202" t="s">
        <v>181</v>
      </c>
      <c r="AU211" s="202" t="s">
        <v>87</v>
      </c>
      <c r="AV211" s="16" t="s">
        <v>187</v>
      </c>
      <c r="AW211" s="16" t="s">
        <v>29</v>
      </c>
      <c r="AX211" s="16" t="s">
        <v>74</v>
      </c>
      <c r="AY211" s="202" t="s">
        <v>167</v>
      </c>
    </row>
    <row r="212" spans="1:65" s="14" customFormat="1" ht="12">
      <c r="B212" s="185"/>
      <c r="D212" s="178" t="s">
        <v>181</v>
      </c>
      <c r="E212" s="186" t="s">
        <v>1</v>
      </c>
      <c r="F212" s="187" t="s">
        <v>247</v>
      </c>
      <c r="H212" s="188">
        <v>6</v>
      </c>
      <c r="I212" s="189"/>
      <c r="L212" s="185"/>
      <c r="M212" s="190"/>
      <c r="N212" s="191"/>
      <c r="O212" s="191"/>
      <c r="P212" s="191"/>
      <c r="Q212" s="191"/>
      <c r="R212" s="191"/>
      <c r="S212" s="191"/>
      <c r="T212" s="192"/>
      <c r="AT212" s="186" t="s">
        <v>181</v>
      </c>
      <c r="AU212" s="186" t="s">
        <v>87</v>
      </c>
      <c r="AV212" s="14" t="s">
        <v>87</v>
      </c>
      <c r="AW212" s="14" t="s">
        <v>29</v>
      </c>
      <c r="AX212" s="14" t="s">
        <v>74</v>
      </c>
      <c r="AY212" s="186" t="s">
        <v>167</v>
      </c>
    </row>
    <row r="213" spans="1:65" s="14" customFormat="1" ht="12">
      <c r="B213" s="185"/>
      <c r="D213" s="178" t="s">
        <v>181</v>
      </c>
      <c r="E213" s="186" t="s">
        <v>1</v>
      </c>
      <c r="F213" s="187" t="s">
        <v>242</v>
      </c>
      <c r="H213" s="188">
        <v>16.452000000000002</v>
      </c>
      <c r="I213" s="189"/>
      <c r="L213" s="185"/>
      <c r="M213" s="190"/>
      <c r="N213" s="191"/>
      <c r="O213" s="191"/>
      <c r="P213" s="191"/>
      <c r="Q213" s="191"/>
      <c r="R213" s="191"/>
      <c r="S213" s="191"/>
      <c r="T213" s="192"/>
      <c r="AT213" s="186" t="s">
        <v>181</v>
      </c>
      <c r="AU213" s="186" t="s">
        <v>87</v>
      </c>
      <c r="AV213" s="14" t="s">
        <v>87</v>
      </c>
      <c r="AW213" s="14" t="s">
        <v>29</v>
      </c>
      <c r="AX213" s="14" t="s">
        <v>74</v>
      </c>
      <c r="AY213" s="186" t="s">
        <v>167</v>
      </c>
    </row>
    <row r="214" spans="1:65" s="14" customFormat="1" ht="12">
      <c r="B214" s="185"/>
      <c r="D214" s="178" t="s">
        <v>181</v>
      </c>
      <c r="E214" s="186" t="s">
        <v>1</v>
      </c>
      <c r="F214" s="187" t="s">
        <v>243</v>
      </c>
      <c r="H214" s="188">
        <v>1.5109999999999999</v>
      </c>
      <c r="I214" s="189"/>
      <c r="L214" s="185"/>
      <c r="M214" s="190"/>
      <c r="N214" s="191"/>
      <c r="O214" s="191"/>
      <c r="P214" s="191"/>
      <c r="Q214" s="191"/>
      <c r="R214" s="191"/>
      <c r="S214" s="191"/>
      <c r="T214" s="192"/>
      <c r="AT214" s="186" t="s">
        <v>181</v>
      </c>
      <c r="AU214" s="186" t="s">
        <v>87</v>
      </c>
      <c r="AV214" s="14" t="s">
        <v>87</v>
      </c>
      <c r="AW214" s="14" t="s">
        <v>29</v>
      </c>
      <c r="AX214" s="14" t="s">
        <v>74</v>
      </c>
      <c r="AY214" s="186" t="s">
        <v>167</v>
      </c>
    </row>
    <row r="215" spans="1:65" s="14" customFormat="1" ht="12">
      <c r="B215" s="185"/>
      <c r="D215" s="178" t="s">
        <v>181</v>
      </c>
      <c r="E215" s="186" t="s">
        <v>1</v>
      </c>
      <c r="F215" s="187" t="s">
        <v>244</v>
      </c>
      <c r="H215" s="188">
        <v>5.44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181</v>
      </c>
      <c r="AU215" s="186" t="s">
        <v>87</v>
      </c>
      <c r="AV215" s="14" t="s">
        <v>87</v>
      </c>
      <c r="AW215" s="14" t="s">
        <v>29</v>
      </c>
      <c r="AX215" s="14" t="s">
        <v>74</v>
      </c>
      <c r="AY215" s="186" t="s">
        <v>167</v>
      </c>
    </row>
    <row r="216" spans="1:65" s="14" customFormat="1" ht="12">
      <c r="B216" s="185"/>
      <c r="D216" s="178" t="s">
        <v>181</v>
      </c>
      <c r="E216" s="186" t="s">
        <v>1</v>
      </c>
      <c r="F216" s="187" t="s">
        <v>245</v>
      </c>
      <c r="H216" s="188">
        <v>2.468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181</v>
      </c>
      <c r="AU216" s="186" t="s">
        <v>87</v>
      </c>
      <c r="AV216" s="14" t="s">
        <v>87</v>
      </c>
      <c r="AW216" s="14" t="s">
        <v>29</v>
      </c>
      <c r="AX216" s="14" t="s">
        <v>74</v>
      </c>
      <c r="AY216" s="186" t="s">
        <v>167</v>
      </c>
    </row>
    <row r="217" spans="1:65" s="14" customFormat="1" ht="12">
      <c r="B217" s="185"/>
      <c r="D217" s="178" t="s">
        <v>181</v>
      </c>
      <c r="E217" s="186" t="s">
        <v>1</v>
      </c>
      <c r="F217" s="187" t="s">
        <v>246</v>
      </c>
      <c r="H217" s="188">
        <v>1.024</v>
      </c>
      <c r="I217" s="189"/>
      <c r="L217" s="185"/>
      <c r="M217" s="190"/>
      <c r="N217" s="191"/>
      <c r="O217" s="191"/>
      <c r="P217" s="191"/>
      <c r="Q217" s="191"/>
      <c r="R217" s="191"/>
      <c r="S217" s="191"/>
      <c r="T217" s="192"/>
      <c r="AT217" s="186" t="s">
        <v>181</v>
      </c>
      <c r="AU217" s="186" t="s">
        <v>87</v>
      </c>
      <c r="AV217" s="14" t="s">
        <v>87</v>
      </c>
      <c r="AW217" s="14" t="s">
        <v>29</v>
      </c>
      <c r="AX217" s="14" t="s">
        <v>74</v>
      </c>
      <c r="AY217" s="186" t="s">
        <v>167</v>
      </c>
    </row>
    <row r="218" spans="1:65" s="14" customFormat="1" ht="12">
      <c r="B218" s="185"/>
      <c r="D218" s="178" t="s">
        <v>181</v>
      </c>
      <c r="E218" s="186" t="s">
        <v>1</v>
      </c>
      <c r="F218" s="187" t="s">
        <v>248</v>
      </c>
      <c r="H218" s="188">
        <v>2.6960000000000002</v>
      </c>
      <c r="I218" s="189"/>
      <c r="L218" s="185"/>
      <c r="M218" s="190"/>
      <c r="N218" s="191"/>
      <c r="O218" s="191"/>
      <c r="P218" s="191"/>
      <c r="Q218" s="191"/>
      <c r="R218" s="191"/>
      <c r="S218" s="191"/>
      <c r="T218" s="192"/>
      <c r="AT218" s="186" t="s">
        <v>181</v>
      </c>
      <c r="AU218" s="186" t="s">
        <v>87</v>
      </c>
      <c r="AV218" s="14" t="s">
        <v>87</v>
      </c>
      <c r="AW218" s="14" t="s">
        <v>29</v>
      </c>
      <c r="AX218" s="14" t="s">
        <v>74</v>
      </c>
      <c r="AY218" s="186" t="s">
        <v>167</v>
      </c>
    </row>
    <row r="219" spans="1:65" s="16" customFormat="1" ht="12">
      <c r="B219" s="201"/>
      <c r="D219" s="178" t="s">
        <v>181</v>
      </c>
      <c r="E219" s="202" t="s">
        <v>1</v>
      </c>
      <c r="F219" s="203" t="s">
        <v>209</v>
      </c>
      <c r="H219" s="204">
        <v>35.591000000000001</v>
      </c>
      <c r="I219" s="205"/>
      <c r="L219" s="201"/>
      <c r="M219" s="206"/>
      <c r="N219" s="207"/>
      <c r="O219" s="207"/>
      <c r="P219" s="207"/>
      <c r="Q219" s="207"/>
      <c r="R219" s="207"/>
      <c r="S219" s="207"/>
      <c r="T219" s="208"/>
      <c r="AT219" s="202" t="s">
        <v>181</v>
      </c>
      <c r="AU219" s="202" t="s">
        <v>87</v>
      </c>
      <c r="AV219" s="16" t="s">
        <v>187</v>
      </c>
      <c r="AW219" s="16" t="s">
        <v>29</v>
      </c>
      <c r="AX219" s="16" t="s">
        <v>74</v>
      </c>
      <c r="AY219" s="202" t="s">
        <v>167</v>
      </c>
    </row>
    <row r="220" spans="1:65" s="15" customFormat="1" ht="12">
      <c r="B220" s="193"/>
      <c r="D220" s="178" t="s">
        <v>181</v>
      </c>
      <c r="E220" s="194" t="s">
        <v>1</v>
      </c>
      <c r="F220" s="195" t="s">
        <v>186</v>
      </c>
      <c r="H220" s="196">
        <v>66.986000000000004</v>
      </c>
      <c r="I220" s="197"/>
      <c r="L220" s="193"/>
      <c r="M220" s="198"/>
      <c r="N220" s="199"/>
      <c r="O220" s="199"/>
      <c r="P220" s="199"/>
      <c r="Q220" s="199"/>
      <c r="R220" s="199"/>
      <c r="S220" s="199"/>
      <c r="T220" s="200"/>
      <c r="AT220" s="194" t="s">
        <v>181</v>
      </c>
      <c r="AU220" s="194" t="s">
        <v>87</v>
      </c>
      <c r="AV220" s="15" t="s">
        <v>179</v>
      </c>
      <c r="AW220" s="15" t="s">
        <v>29</v>
      </c>
      <c r="AX220" s="15" t="s">
        <v>81</v>
      </c>
      <c r="AY220" s="194" t="s">
        <v>167</v>
      </c>
    </row>
    <row r="221" spans="1:65" s="2" customFormat="1" ht="21.75" customHeight="1">
      <c r="A221" s="33"/>
      <c r="B221" s="149"/>
      <c r="C221" s="167" t="s">
        <v>249</v>
      </c>
      <c r="D221" s="167" t="s">
        <v>175</v>
      </c>
      <c r="E221" s="168" t="s">
        <v>250</v>
      </c>
      <c r="F221" s="169" t="s">
        <v>251</v>
      </c>
      <c r="G221" s="170" t="s">
        <v>252</v>
      </c>
      <c r="H221" s="171">
        <v>20</v>
      </c>
      <c r="I221" s="172"/>
      <c r="J221" s="173">
        <f>ROUND(I221*H221,2)</f>
        <v>0</v>
      </c>
      <c r="K221" s="174"/>
      <c r="L221" s="34"/>
      <c r="M221" s="175" t="s">
        <v>1</v>
      </c>
      <c r="N221" s="176" t="s">
        <v>40</v>
      </c>
      <c r="O221" s="59"/>
      <c r="P221" s="161">
        <f>O221*H221</f>
        <v>0</v>
      </c>
      <c r="Q221" s="161">
        <v>0</v>
      </c>
      <c r="R221" s="161">
        <f>Q221*H221</f>
        <v>0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179</v>
      </c>
      <c r="AT221" s="163" t="s">
        <v>175</v>
      </c>
      <c r="AU221" s="163" t="s">
        <v>87</v>
      </c>
      <c r="AY221" s="18" t="s">
        <v>167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179</v>
      </c>
      <c r="BM221" s="163" t="s">
        <v>253</v>
      </c>
    </row>
    <row r="222" spans="1:65" s="14" customFormat="1" ht="12">
      <c r="B222" s="185"/>
      <c r="D222" s="178" t="s">
        <v>181</v>
      </c>
      <c r="E222" s="186" t="s">
        <v>1</v>
      </c>
      <c r="F222" s="187" t="s">
        <v>7</v>
      </c>
      <c r="H222" s="188">
        <v>20</v>
      </c>
      <c r="I222" s="189"/>
      <c r="L222" s="185"/>
      <c r="M222" s="190"/>
      <c r="N222" s="191"/>
      <c r="O222" s="191"/>
      <c r="P222" s="191"/>
      <c r="Q222" s="191"/>
      <c r="R222" s="191"/>
      <c r="S222" s="191"/>
      <c r="T222" s="192"/>
      <c r="AT222" s="186" t="s">
        <v>181</v>
      </c>
      <c r="AU222" s="186" t="s">
        <v>87</v>
      </c>
      <c r="AV222" s="14" t="s">
        <v>87</v>
      </c>
      <c r="AW222" s="14" t="s">
        <v>29</v>
      </c>
      <c r="AX222" s="14" t="s">
        <v>74</v>
      </c>
      <c r="AY222" s="186" t="s">
        <v>167</v>
      </c>
    </row>
    <row r="223" spans="1:65" s="15" customFormat="1" ht="12">
      <c r="B223" s="193"/>
      <c r="D223" s="178" t="s">
        <v>181</v>
      </c>
      <c r="E223" s="194" t="s">
        <v>1</v>
      </c>
      <c r="F223" s="195" t="s">
        <v>186</v>
      </c>
      <c r="H223" s="196">
        <v>20</v>
      </c>
      <c r="I223" s="197"/>
      <c r="L223" s="193"/>
      <c r="M223" s="198"/>
      <c r="N223" s="199"/>
      <c r="O223" s="199"/>
      <c r="P223" s="199"/>
      <c r="Q223" s="199"/>
      <c r="R223" s="199"/>
      <c r="S223" s="199"/>
      <c r="T223" s="200"/>
      <c r="AT223" s="194" t="s">
        <v>181</v>
      </c>
      <c r="AU223" s="194" t="s">
        <v>87</v>
      </c>
      <c r="AV223" s="15" t="s">
        <v>179</v>
      </c>
      <c r="AW223" s="15" t="s">
        <v>29</v>
      </c>
      <c r="AX223" s="15" t="s">
        <v>81</v>
      </c>
      <c r="AY223" s="194" t="s">
        <v>167</v>
      </c>
    </row>
    <row r="224" spans="1:65" s="2" customFormat="1" ht="21.75" customHeight="1">
      <c r="A224" s="33"/>
      <c r="B224" s="149"/>
      <c r="C224" s="167" t="s">
        <v>226</v>
      </c>
      <c r="D224" s="167" t="s">
        <v>175</v>
      </c>
      <c r="E224" s="168" t="s">
        <v>254</v>
      </c>
      <c r="F224" s="169" t="s">
        <v>255</v>
      </c>
      <c r="G224" s="170" t="s">
        <v>213</v>
      </c>
      <c r="H224" s="171">
        <v>6</v>
      </c>
      <c r="I224" s="172"/>
      <c r="J224" s="173">
        <f>ROUND(I224*H224,2)</f>
        <v>0</v>
      </c>
      <c r="K224" s="174"/>
      <c r="L224" s="34"/>
      <c r="M224" s="175" t="s">
        <v>1</v>
      </c>
      <c r="N224" s="176" t="s">
        <v>40</v>
      </c>
      <c r="O224" s="59"/>
      <c r="P224" s="161">
        <f>O224*H224</f>
        <v>0</v>
      </c>
      <c r="Q224" s="161">
        <v>9.0000000000000006E-5</v>
      </c>
      <c r="R224" s="161">
        <f>Q224*H224</f>
        <v>5.4000000000000001E-4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179</v>
      </c>
      <c r="AT224" s="163" t="s">
        <v>175</v>
      </c>
      <c r="AU224" s="163" t="s">
        <v>87</v>
      </c>
      <c r="AY224" s="18" t="s">
        <v>167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179</v>
      </c>
      <c r="BM224" s="163" t="s">
        <v>256</v>
      </c>
    </row>
    <row r="225" spans="1:65" s="13" customFormat="1" ht="12">
      <c r="B225" s="177"/>
      <c r="D225" s="178" t="s">
        <v>181</v>
      </c>
      <c r="E225" s="179" t="s">
        <v>1</v>
      </c>
      <c r="F225" s="180" t="s">
        <v>257</v>
      </c>
      <c r="H225" s="179" t="s">
        <v>1</v>
      </c>
      <c r="I225" s="181"/>
      <c r="L225" s="177"/>
      <c r="M225" s="182"/>
      <c r="N225" s="183"/>
      <c r="O225" s="183"/>
      <c r="P225" s="183"/>
      <c r="Q225" s="183"/>
      <c r="R225" s="183"/>
      <c r="S225" s="183"/>
      <c r="T225" s="184"/>
      <c r="AT225" s="179" t="s">
        <v>181</v>
      </c>
      <c r="AU225" s="179" t="s">
        <v>87</v>
      </c>
      <c r="AV225" s="13" t="s">
        <v>81</v>
      </c>
      <c r="AW225" s="13" t="s">
        <v>29</v>
      </c>
      <c r="AX225" s="13" t="s">
        <v>74</v>
      </c>
      <c r="AY225" s="179" t="s">
        <v>167</v>
      </c>
    </row>
    <row r="226" spans="1:65" s="14" customFormat="1" ht="12">
      <c r="B226" s="185"/>
      <c r="D226" s="178" t="s">
        <v>181</v>
      </c>
      <c r="E226" s="186" t="s">
        <v>1</v>
      </c>
      <c r="F226" s="187" t="s">
        <v>258</v>
      </c>
      <c r="H226" s="188">
        <v>3.2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181</v>
      </c>
      <c r="AU226" s="186" t="s">
        <v>87</v>
      </c>
      <c r="AV226" s="14" t="s">
        <v>87</v>
      </c>
      <c r="AW226" s="14" t="s">
        <v>29</v>
      </c>
      <c r="AX226" s="14" t="s">
        <v>74</v>
      </c>
      <c r="AY226" s="186" t="s">
        <v>167</v>
      </c>
    </row>
    <row r="227" spans="1:65" s="16" customFormat="1" ht="12">
      <c r="B227" s="201"/>
      <c r="D227" s="178" t="s">
        <v>181</v>
      </c>
      <c r="E227" s="202" t="s">
        <v>1</v>
      </c>
      <c r="F227" s="203" t="s">
        <v>259</v>
      </c>
      <c r="H227" s="204">
        <v>3.2</v>
      </c>
      <c r="I227" s="205"/>
      <c r="L227" s="201"/>
      <c r="M227" s="206"/>
      <c r="N227" s="207"/>
      <c r="O227" s="207"/>
      <c r="P227" s="207"/>
      <c r="Q227" s="207"/>
      <c r="R227" s="207"/>
      <c r="S227" s="207"/>
      <c r="T227" s="208"/>
      <c r="AT227" s="202" t="s">
        <v>181</v>
      </c>
      <c r="AU227" s="202" t="s">
        <v>87</v>
      </c>
      <c r="AV227" s="16" t="s">
        <v>187</v>
      </c>
      <c r="AW227" s="16" t="s">
        <v>29</v>
      </c>
      <c r="AX227" s="16" t="s">
        <v>74</v>
      </c>
      <c r="AY227" s="202" t="s">
        <v>167</v>
      </c>
    </row>
    <row r="228" spans="1:65" s="14" customFormat="1" ht="12">
      <c r="B228" s="185"/>
      <c r="D228" s="178" t="s">
        <v>181</v>
      </c>
      <c r="E228" s="186" t="s">
        <v>1</v>
      </c>
      <c r="F228" s="187" t="s">
        <v>260</v>
      </c>
      <c r="H228" s="188">
        <v>2.8</v>
      </c>
      <c r="I228" s="189"/>
      <c r="L228" s="185"/>
      <c r="M228" s="190"/>
      <c r="N228" s="191"/>
      <c r="O228" s="191"/>
      <c r="P228" s="191"/>
      <c r="Q228" s="191"/>
      <c r="R228" s="191"/>
      <c r="S228" s="191"/>
      <c r="T228" s="192"/>
      <c r="AT228" s="186" t="s">
        <v>181</v>
      </c>
      <c r="AU228" s="186" t="s">
        <v>87</v>
      </c>
      <c r="AV228" s="14" t="s">
        <v>87</v>
      </c>
      <c r="AW228" s="14" t="s">
        <v>29</v>
      </c>
      <c r="AX228" s="14" t="s">
        <v>74</v>
      </c>
      <c r="AY228" s="186" t="s">
        <v>167</v>
      </c>
    </row>
    <row r="229" spans="1:65" s="16" customFormat="1" ht="12">
      <c r="B229" s="201"/>
      <c r="D229" s="178" t="s">
        <v>181</v>
      </c>
      <c r="E229" s="202" t="s">
        <v>1</v>
      </c>
      <c r="F229" s="203" t="s">
        <v>261</v>
      </c>
      <c r="H229" s="204">
        <v>2.8</v>
      </c>
      <c r="I229" s="205"/>
      <c r="L229" s="201"/>
      <c r="M229" s="206"/>
      <c r="N229" s="207"/>
      <c r="O229" s="207"/>
      <c r="P229" s="207"/>
      <c r="Q229" s="207"/>
      <c r="R229" s="207"/>
      <c r="S229" s="207"/>
      <c r="T229" s="208"/>
      <c r="AT229" s="202" t="s">
        <v>181</v>
      </c>
      <c r="AU229" s="202" t="s">
        <v>87</v>
      </c>
      <c r="AV229" s="16" t="s">
        <v>187</v>
      </c>
      <c r="AW229" s="16" t="s">
        <v>29</v>
      </c>
      <c r="AX229" s="16" t="s">
        <v>74</v>
      </c>
      <c r="AY229" s="202" t="s">
        <v>167</v>
      </c>
    </row>
    <row r="230" spans="1:65" s="15" customFormat="1" ht="12">
      <c r="B230" s="193"/>
      <c r="D230" s="178" t="s">
        <v>181</v>
      </c>
      <c r="E230" s="194" t="s">
        <v>1</v>
      </c>
      <c r="F230" s="195" t="s">
        <v>186</v>
      </c>
      <c r="H230" s="196">
        <v>6</v>
      </c>
      <c r="I230" s="197"/>
      <c r="L230" s="193"/>
      <c r="M230" s="198"/>
      <c r="N230" s="199"/>
      <c r="O230" s="199"/>
      <c r="P230" s="199"/>
      <c r="Q230" s="199"/>
      <c r="R230" s="199"/>
      <c r="S230" s="199"/>
      <c r="T230" s="200"/>
      <c r="AT230" s="194" t="s">
        <v>181</v>
      </c>
      <c r="AU230" s="194" t="s">
        <v>87</v>
      </c>
      <c r="AV230" s="15" t="s">
        <v>179</v>
      </c>
      <c r="AW230" s="15" t="s">
        <v>29</v>
      </c>
      <c r="AX230" s="15" t="s">
        <v>81</v>
      </c>
      <c r="AY230" s="194" t="s">
        <v>167</v>
      </c>
    </row>
    <row r="231" spans="1:65" s="2" customFormat="1" ht="33" customHeight="1">
      <c r="A231" s="33"/>
      <c r="B231" s="149"/>
      <c r="C231" s="167" t="s">
        <v>262</v>
      </c>
      <c r="D231" s="167" t="s">
        <v>175</v>
      </c>
      <c r="E231" s="168" t="s">
        <v>263</v>
      </c>
      <c r="F231" s="169" t="s">
        <v>264</v>
      </c>
      <c r="G231" s="170" t="s">
        <v>230</v>
      </c>
      <c r="H231" s="171">
        <v>4.8479999999999999</v>
      </c>
      <c r="I231" s="172"/>
      <c r="J231" s="173">
        <f>ROUND(I231*H231,2)</f>
        <v>0</v>
      </c>
      <c r="K231" s="174"/>
      <c r="L231" s="34"/>
      <c r="M231" s="175" t="s">
        <v>1</v>
      </c>
      <c r="N231" s="176" t="s">
        <v>40</v>
      </c>
      <c r="O231" s="59"/>
      <c r="P231" s="161">
        <f>O231*H231</f>
        <v>0</v>
      </c>
      <c r="Q231" s="161">
        <v>0</v>
      </c>
      <c r="R231" s="161">
        <f>Q231*H231</f>
        <v>0</v>
      </c>
      <c r="S231" s="161">
        <v>1.6</v>
      </c>
      <c r="T231" s="162">
        <f>S231*H231</f>
        <v>7.7568000000000001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179</v>
      </c>
      <c r="AT231" s="163" t="s">
        <v>175</v>
      </c>
      <c r="AU231" s="163" t="s">
        <v>87</v>
      </c>
      <c r="AY231" s="18" t="s">
        <v>167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179</v>
      </c>
      <c r="BM231" s="163" t="s">
        <v>265</v>
      </c>
    </row>
    <row r="232" spans="1:65" s="13" customFormat="1" ht="12">
      <c r="B232" s="177"/>
      <c r="D232" s="178" t="s">
        <v>181</v>
      </c>
      <c r="E232" s="179" t="s">
        <v>1</v>
      </c>
      <c r="F232" s="180" t="s">
        <v>257</v>
      </c>
      <c r="H232" s="179" t="s">
        <v>1</v>
      </c>
      <c r="I232" s="181"/>
      <c r="L232" s="177"/>
      <c r="M232" s="182"/>
      <c r="N232" s="183"/>
      <c r="O232" s="183"/>
      <c r="P232" s="183"/>
      <c r="Q232" s="183"/>
      <c r="R232" s="183"/>
      <c r="S232" s="183"/>
      <c r="T232" s="184"/>
      <c r="AT232" s="179" t="s">
        <v>181</v>
      </c>
      <c r="AU232" s="179" t="s">
        <v>87</v>
      </c>
      <c r="AV232" s="13" t="s">
        <v>81</v>
      </c>
      <c r="AW232" s="13" t="s">
        <v>29</v>
      </c>
      <c r="AX232" s="13" t="s">
        <v>74</v>
      </c>
      <c r="AY232" s="179" t="s">
        <v>167</v>
      </c>
    </row>
    <row r="233" spans="1:65" s="14" customFormat="1" ht="12">
      <c r="B233" s="185"/>
      <c r="D233" s="178" t="s">
        <v>181</v>
      </c>
      <c r="E233" s="186" t="s">
        <v>1</v>
      </c>
      <c r="F233" s="187" t="s">
        <v>266</v>
      </c>
      <c r="H233" s="188">
        <v>2.5920000000000001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6" t="s">
        <v>181</v>
      </c>
      <c r="AU233" s="186" t="s">
        <v>87</v>
      </c>
      <c r="AV233" s="14" t="s">
        <v>87</v>
      </c>
      <c r="AW233" s="14" t="s">
        <v>29</v>
      </c>
      <c r="AX233" s="14" t="s">
        <v>74</v>
      </c>
      <c r="AY233" s="186" t="s">
        <v>167</v>
      </c>
    </row>
    <row r="234" spans="1:65" s="16" customFormat="1" ht="12">
      <c r="B234" s="201"/>
      <c r="D234" s="178" t="s">
        <v>181</v>
      </c>
      <c r="E234" s="202" t="s">
        <v>1</v>
      </c>
      <c r="F234" s="203" t="s">
        <v>259</v>
      </c>
      <c r="H234" s="204">
        <v>2.5920000000000001</v>
      </c>
      <c r="I234" s="205"/>
      <c r="L234" s="201"/>
      <c r="M234" s="206"/>
      <c r="N234" s="207"/>
      <c r="O234" s="207"/>
      <c r="P234" s="207"/>
      <c r="Q234" s="207"/>
      <c r="R234" s="207"/>
      <c r="S234" s="207"/>
      <c r="T234" s="208"/>
      <c r="AT234" s="202" t="s">
        <v>181</v>
      </c>
      <c r="AU234" s="202" t="s">
        <v>87</v>
      </c>
      <c r="AV234" s="16" t="s">
        <v>187</v>
      </c>
      <c r="AW234" s="16" t="s">
        <v>29</v>
      </c>
      <c r="AX234" s="16" t="s">
        <v>74</v>
      </c>
      <c r="AY234" s="202" t="s">
        <v>167</v>
      </c>
    </row>
    <row r="235" spans="1:65" s="14" customFormat="1" ht="12">
      <c r="B235" s="185"/>
      <c r="D235" s="178" t="s">
        <v>181</v>
      </c>
      <c r="E235" s="186" t="s">
        <v>1</v>
      </c>
      <c r="F235" s="187" t="s">
        <v>267</v>
      </c>
      <c r="H235" s="188">
        <v>2.016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6" t="s">
        <v>181</v>
      </c>
      <c r="AU235" s="186" t="s">
        <v>87</v>
      </c>
      <c r="AV235" s="14" t="s">
        <v>87</v>
      </c>
      <c r="AW235" s="14" t="s">
        <v>29</v>
      </c>
      <c r="AX235" s="14" t="s">
        <v>74</v>
      </c>
      <c r="AY235" s="186" t="s">
        <v>167</v>
      </c>
    </row>
    <row r="236" spans="1:65" s="16" customFormat="1" ht="12">
      <c r="B236" s="201"/>
      <c r="D236" s="178" t="s">
        <v>181</v>
      </c>
      <c r="E236" s="202" t="s">
        <v>1</v>
      </c>
      <c r="F236" s="203" t="s">
        <v>261</v>
      </c>
      <c r="H236" s="204">
        <v>2.016</v>
      </c>
      <c r="I236" s="205"/>
      <c r="L236" s="201"/>
      <c r="M236" s="206"/>
      <c r="N236" s="207"/>
      <c r="O236" s="207"/>
      <c r="P236" s="207"/>
      <c r="Q236" s="207"/>
      <c r="R236" s="207"/>
      <c r="S236" s="207"/>
      <c r="T236" s="208"/>
      <c r="AT236" s="202" t="s">
        <v>181</v>
      </c>
      <c r="AU236" s="202" t="s">
        <v>87</v>
      </c>
      <c r="AV236" s="16" t="s">
        <v>187</v>
      </c>
      <c r="AW236" s="16" t="s">
        <v>29</v>
      </c>
      <c r="AX236" s="16" t="s">
        <v>74</v>
      </c>
      <c r="AY236" s="202" t="s">
        <v>167</v>
      </c>
    </row>
    <row r="237" spans="1:65" s="13" customFormat="1" ht="12">
      <c r="B237" s="177"/>
      <c r="D237" s="178" t="s">
        <v>181</v>
      </c>
      <c r="E237" s="179" t="s">
        <v>1</v>
      </c>
      <c r="F237" s="180" t="s">
        <v>268</v>
      </c>
      <c r="H237" s="179" t="s">
        <v>1</v>
      </c>
      <c r="I237" s="181"/>
      <c r="L237" s="177"/>
      <c r="M237" s="182"/>
      <c r="N237" s="183"/>
      <c r="O237" s="183"/>
      <c r="P237" s="183"/>
      <c r="Q237" s="183"/>
      <c r="R237" s="183"/>
      <c r="S237" s="183"/>
      <c r="T237" s="184"/>
      <c r="AT237" s="179" t="s">
        <v>181</v>
      </c>
      <c r="AU237" s="179" t="s">
        <v>87</v>
      </c>
      <c r="AV237" s="13" t="s">
        <v>81</v>
      </c>
      <c r="AW237" s="13" t="s">
        <v>29</v>
      </c>
      <c r="AX237" s="13" t="s">
        <v>74</v>
      </c>
      <c r="AY237" s="179" t="s">
        <v>167</v>
      </c>
    </row>
    <row r="238" spans="1:65" s="14" customFormat="1" ht="12">
      <c r="B238" s="185"/>
      <c r="D238" s="178" t="s">
        <v>181</v>
      </c>
      <c r="E238" s="186" t="s">
        <v>1</v>
      </c>
      <c r="F238" s="187" t="s">
        <v>269</v>
      </c>
      <c r="H238" s="188">
        <v>0.24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181</v>
      </c>
      <c r="AU238" s="186" t="s">
        <v>87</v>
      </c>
      <c r="AV238" s="14" t="s">
        <v>87</v>
      </c>
      <c r="AW238" s="14" t="s">
        <v>29</v>
      </c>
      <c r="AX238" s="14" t="s">
        <v>74</v>
      </c>
      <c r="AY238" s="186" t="s">
        <v>167</v>
      </c>
    </row>
    <row r="239" spans="1:65" s="16" customFormat="1" ht="12">
      <c r="B239" s="201"/>
      <c r="D239" s="178" t="s">
        <v>181</v>
      </c>
      <c r="E239" s="202" t="s">
        <v>1</v>
      </c>
      <c r="F239" s="203" t="s">
        <v>270</v>
      </c>
      <c r="H239" s="204">
        <v>0.24</v>
      </c>
      <c r="I239" s="205"/>
      <c r="L239" s="201"/>
      <c r="M239" s="206"/>
      <c r="N239" s="207"/>
      <c r="O239" s="207"/>
      <c r="P239" s="207"/>
      <c r="Q239" s="207"/>
      <c r="R239" s="207"/>
      <c r="S239" s="207"/>
      <c r="T239" s="208"/>
      <c r="AT239" s="202" t="s">
        <v>181</v>
      </c>
      <c r="AU239" s="202" t="s">
        <v>87</v>
      </c>
      <c r="AV239" s="16" t="s">
        <v>187</v>
      </c>
      <c r="AW239" s="16" t="s">
        <v>29</v>
      </c>
      <c r="AX239" s="16" t="s">
        <v>74</v>
      </c>
      <c r="AY239" s="202" t="s">
        <v>167</v>
      </c>
    </row>
    <row r="240" spans="1:65" s="15" customFormat="1" ht="12">
      <c r="B240" s="193"/>
      <c r="D240" s="178" t="s">
        <v>181</v>
      </c>
      <c r="E240" s="194" t="s">
        <v>1</v>
      </c>
      <c r="F240" s="195" t="s">
        <v>186</v>
      </c>
      <c r="H240" s="196">
        <v>4.8479999999999999</v>
      </c>
      <c r="I240" s="197"/>
      <c r="L240" s="193"/>
      <c r="M240" s="198"/>
      <c r="N240" s="199"/>
      <c r="O240" s="199"/>
      <c r="P240" s="199"/>
      <c r="Q240" s="199"/>
      <c r="R240" s="199"/>
      <c r="S240" s="199"/>
      <c r="T240" s="200"/>
      <c r="AT240" s="194" t="s">
        <v>181</v>
      </c>
      <c r="AU240" s="194" t="s">
        <v>87</v>
      </c>
      <c r="AV240" s="15" t="s">
        <v>179</v>
      </c>
      <c r="AW240" s="15" t="s">
        <v>29</v>
      </c>
      <c r="AX240" s="15" t="s">
        <v>81</v>
      </c>
      <c r="AY240" s="194" t="s">
        <v>167</v>
      </c>
    </row>
    <row r="241" spans="1:65" s="2" customFormat="1" ht="21.75" customHeight="1">
      <c r="A241" s="33"/>
      <c r="B241" s="149"/>
      <c r="C241" s="167" t="s">
        <v>271</v>
      </c>
      <c r="D241" s="167" t="s">
        <v>175</v>
      </c>
      <c r="E241" s="168" t="s">
        <v>272</v>
      </c>
      <c r="F241" s="169" t="s">
        <v>273</v>
      </c>
      <c r="G241" s="170" t="s">
        <v>213</v>
      </c>
      <c r="H241" s="171">
        <v>5.8</v>
      </c>
      <c r="I241" s="172"/>
      <c r="J241" s="173">
        <f>ROUND(I241*H241,2)</f>
        <v>0</v>
      </c>
      <c r="K241" s="174"/>
      <c r="L241" s="34"/>
      <c r="M241" s="175" t="s">
        <v>1</v>
      </c>
      <c r="N241" s="176" t="s">
        <v>40</v>
      </c>
      <c r="O241" s="59"/>
      <c r="P241" s="161">
        <f>O241*H241</f>
        <v>0</v>
      </c>
      <c r="Q241" s="161">
        <v>0</v>
      </c>
      <c r="R241" s="161">
        <f>Q241*H241</f>
        <v>0</v>
      </c>
      <c r="S241" s="161">
        <v>0</v>
      </c>
      <c r="T241" s="162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179</v>
      </c>
      <c r="AT241" s="163" t="s">
        <v>175</v>
      </c>
      <c r="AU241" s="163" t="s">
        <v>87</v>
      </c>
      <c r="AY241" s="18" t="s">
        <v>167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87</v>
      </c>
      <c r="BK241" s="164">
        <f>ROUND(I241*H241,2)</f>
        <v>0</v>
      </c>
      <c r="BL241" s="18" t="s">
        <v>179</v>
      </c>
      <c r="BM241" s="163" t="s">
        <v>274</v>
      </c>
    </row>
    <row r="242" spans="1:65" s="13" customFormat="1" ht="12">
      <c r="B242" s="177"/>
      <c r="D242" s="178" t="s">
        <v>181</v>
      </c>
      <c r="E242" s="179" t="s">
        <v>1</v>
      </c>
      <c r="F242" s="180" t="s">
        <v>275</v>
      </c>
      <c r="H242" s="179" t="s">
        <v>1</v>
      </c>
      <c r="I242" s="181"/>
      <c r="L242" s="177"/>
      <c r="M242" s="182"/>
      <c r="N242" s="183"/>
      <c r="O242" s="183"/>
      <c r="P242" s="183"/>
      <c r="Q242" s="183"/>
      <c r="R242" s="183"/>
      <c r="S242" s="183"/>
      <c r="T242" s="184"/>
      <c r="AT242" s="179" t="s">
        <v>181</v>
      </c>
      <c r="AU242" s="179" t="s">
        <v>87</v>
      </c>
      <c r="AV242" s="13" t="s">
        <v>81</v>
      </c>
      <c r="AW242" s="13" t="s">
        <v>29</v>
      </c>
      <c r="AX242" s="13" t="s">
        <v>74</v>
      </c>
      <c r="AY242" s="179" t="s">
        <v>167</v>
      </c>
    </row>
    <row r="243" spans="1:65" s="14" customFormat="1" ht="12">
      <c r="B243" s="185"/>
      <c r="D243" s="178" t="s">
        <v>181</v>
      </c>
      <c r="E243" s="186" t="s">
        <v>1</v>
      </c>
      <c r="F243" s="187" t="s">
        <v>276</v>
      </c>
      <c r="H243" s="188">
        <v>5.8</v>
      </c>
      <c r="I243" s="189"/>
      <c r="L243" s="185"/>
      <c r="M243" s="190"/>
      <c r="N243" s="191"/>
      <c r="O243" s="191"/>
      <c r="P243" s="191"/>
      <c r="Q243" s="191"/>
      <c r="R243" s="191"/>
      <c r="S243" s="191"/>
      <c r="T243" s="192"/>
      <c r="AT243" s="186" t="s">
        <v>181</v>
      </c>
      <c r="AU243" s="186" t="s">
        <v>87</v>
      </c>
      <c r="AV243" s="14" t="s">
        <v>87</v>
      </c>
      <c r="AW243" s="14" t="s">
        <v>29</v>
      </c>
      <c r="AX243" s="14" t="s">
        <v>74</v>
      </c>
      <c r="AY243" s="186" t="s">
        <v>167</v>
      </c>
    </row>
    <row r="244" spans="1:65" s="16" customFormat="1" ht="12">
      <c r="B244" s="201"/>
      <c r="D244" s="178" t="s">
        <v>181</v>
      </c>
      <c r="E244" s="202" t="s">
        <v>1</v>
      </c>
      <c r="F244" s="203" t="s">
        <v>206</v>
      </c>
      <c r="H244" s="204">
        <v>5.8</v>
      </c>
      <c r="I244" s="205"/>
      <c r="L244" s="201"/>
      <c r="M244" s="206"/>
      <c r="N244" s="207"/>
      <c r="O244" s="207"/>
      <c r="P244" s="207"/>
      <c r="Q244" s="207"/>
      <c r="R244" s="207"/>
      <c r="S244" s="207"/>
      <c r="T244" s="208"/>
      <c r="AT244" s="202" t="s">
        <v>181</v>
      </c>
      <c r="AU244" s="202" t="s">
        <v>87</v>
      </c>
      <c r="AV244" s="16" t="s">
        <v>187</v>
      </c>
      <c r="AW244" s="16" t="s">
        <v>29</v>
      </c>
      <c r="AX244" s="16" t="s">
        <v>74</v>
      </c>
      <c r="AY244" s="202" t="s">
        <v>167</v>
      </c>
    </row>
    <row r="245" spans="1:65" s="15" customFormat="1" ht="12">
      <c r="B245" s="193"/>
      <c r="D245" s="178" t="s">
        <v>181</v>
      </c>
      <c r="E245" s="194" t="s">
        <v>1</v>
      </c>
      <c r="F245" s="195" t="s">
        <v>186</v>
      </c>
      <c r="H245" s="196">
        <v>5.8</v>
      </c>
      <c r="I245" s="197"/>
      <c r="L245" s="193"/>
      <c r="M245" s="198"/>
      <c r="N245" s="199"/>
      <c r="O245" s="199"/>
      <c r="P245" s="199"/>
      <c r="Q245" s="199"/>
      <c r="R245" s="199"/>
      <c r="S245" s="199"/>
      <c r="T245" s="200"/>
      <c r="AT245" s="194" t="s">
        <v>181</v>
      </c>
      <c r="AU245" s="194" t="s">
        <v>87</v>
      </c>
      <c r="AV245" s="15" t="s">
        <v>179</v>
      </c>
      <c r="AW245" s="15" t="s">
        <v>29</v>
      </c>
      <c r="AX245" s="15" t="s">
        <v>81</v>
      </c>
      <c r="AY245" s="194" t="s">
        <v>167</v>
      </c>
    </row>
    <row r="246" spans="1:65" s="2" customFormat="1" ht="21.75" customHeight="1">
      <c r="A246" s="33"/>
      <c r="B246" s="149"/>
      <c r="C246" s="167" t="s">
        <v>277</v>
      </c>
      <c r="D246" s="167" t="s">
        <v>175</v>
      </c>
      <c r="E246" s="168" t="s">
        <v>278</v>
      </c>
      <c r="F246" s="169" t="s">
        <v>279</v>
      </c>
      <c r="G246" s="170" t="s">
        <v>213</v>
      </c>
      <c r="H246" s="171">
        <v>3.6</v>
      </c>
      <c r="I246" s="172"/>
      <c r="J246" s="173">
        <f>ROUND(I246*H246,2)</f>
        <v>0</v>
      </c>
      <c r="K246" s="174"/>
      <c r="L246" s="34"/>
      <c r="M246" s="175" t="s">
        <v>1</v>
      </c>
      <c r="N246" s="176" t="s">
        <v>40</v>
      </c>
      <c r="O246" s="59"/>
      <c r="P246" s="161">
        <f>O246*H246</f>
        <v>0</v>
      </c>
      <c r="Q246" s="161">
        <v>8.0000000000000007E-5</v>
      </c>
      <c r="R246" s="161">
        <f>Q246*H246</f>
        <v>2.8800000000000001E-4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179</v>
      </c>
      <c r="AT246" s="163" t="s">
        <v>175</v>
      </c>
      <c r="AU246" s="163" t="s">
        <v>87</v>
      </c>
      <c r="AY246" s="18" t="s">
        <v>167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179</v>
      </c>
      <c r="BM246" s="163" t="s">
        <v>280</v>
      </c>
    </row>
    <row r="247" spans="1:65" s="13" customFormat="1" ht="12">
      <c r="B247" s="177"/>
      <c r="D247" s="178" t="s">
        <v>181</v>
      </c>
      <c r="E247" s="179" t="s">
        <v>1</v>
      </c>
      <c r="F247" s="180" t="s">
        <v>281</v>
      </c>
      <c r="H247" s="179" t="s">
        <v>1</v>
      </c>
      <c r="I247" s="181"/>
      <c r="L247" s="177"/>
      <c r="M247" s="182"/>
      <c r="N247" s="183"/>
      <c r="O247" s="183"/>
      <c r="P247" s="183"/>
      <c r="Q247" s="183"/>
      <c r="R247" s="183"/>
      <c r="S247" s="183"/>
      <c r="T247" s="184"/>
      <c r="AT247" s="179" t="s">
        <v>181</v>
      </c>
      <c r="AU247" s="179" t="s">
        <v>87</v>
      </c>
      <c r="AV247" s="13" t="s">
        <v>81</v>
      </c>
      <c r="AW247" s="13" t="s">
        <v>29</v>
      </c>
      <c r="AX247" s="13" t="s">
        <v>74</v>
      </c>
      <c r="AY247" s="179" t="s">
        <v>167</v>
      </c>
    </row>
    <row r="248" spans="1:65" s="14" customFormat="1" ht="12">
      <c r="B248" s="185"/>
      <c r="D248" s="178" t="s">
        <v>181</v>
      </c>
      <c r="E248" s="186" t="s">
        <v>1</v>
      </c>
      <c r="F248" s="187" t="s">
        <v>282</v>
      </c>
      <c r="H248" s="188">
        <v>3.6</v>
      </c>
      <c r="I248" s="189"/>
      <c r="L248" s="185"/>
      <c r="M248" s="190"/>
      <c r="N248" s="191"/>
      <c r="O248" s="191"/>
      <c r="P248" s="191"/>
      <c r="Q248" s="191"/>
      <c r="R248" s="191"/>
      <c r="S248" s="191"/>
      <c r="T248" s="192"/>
      <c r="AT248" s="186" t="s">
        <v>181</v>
      </c>
      <c r="AU248" s="186" t="s">
        <v>87</v>
      </c>
      <c r="AV248" s="14" t="s">
        <v>87</v>
      </c>
      <c r="AW248" s="14" t="s">
        <v>29</v>
      </c>
      <c r="AX248" s="14" t="s">
        <v>74</v>
      </c>
      <c r="AY248" s="186" t="s">
        <v>167</v>
      </c>
    </row>
    <row r="249" spans="1:65" s="16" customFormat="1" ht="12">
      <c r="B249" s="201"/>
      <c r="D249" s="178" t="s">
        <v>181</v>
      </c>
      <c r="E249" s="202" t="s">
        <v>1</v>
      </c>
      <c r="F249" s="203" t="s">
        <v>270</v>
      </c>
      <c r="H249" s="204">
        <v>3.6</v>
      </c>
      <c r="I249" s="205"/>
      <c r="L249" s="201"/>
      <c r="M249" s="206"/>
      <c r="N249" s="207"/>
      <c r="O249" s="207"/>
      <c r="P249" s="207"/>
      <c r="Q249" s="207"/>
      <c r="R249" s="207"/>
      <c r="S249" s="207"/>
      <c r="T249" s="208"/>
      <c r="AT249" s="202" t="s">
        <v>181</v>
      </c>
      <c r="AU249" s="202" t="s">
        <v>87</v>
      </c>
      <c r="AV249" s="16" t="s">
        <v>187</v>
      </c>
      <c r="AW249" s="16" t="s">
        <v>29</v>
      </c>
      <c r="AX249" s="16" t="s">
        <v>74</v>
      </c>
      <c r="AY249" s="202" t="s">
        <v>167</v>
      </c>
    </row>
    <row r="250" spans="1:65" s="15" customFormat="1" ht="12">
      <c r="B250" s="193"/>
      <c r="D250" s="178" t="s">
        <v>181</v>
      </c>
      <c r="E250" s="194" t="s">
        <v>1</v>
      </c>
      <c r="F250" s="195" t="s">
        <v>186</v>
      </c>
      <c r="H250" s="196">
        <v>3.6</v>
      </c>
      <c r="I250" s="197"/>
      <c r="L250" s="193"/>
      <c r="M250" s="198"/>
      <c r="N250" s="199"/>
      <c r="O250" s="199"/>
      <c r="P250" s="199"/>
      <c r="Q250" s="199"/>
      <c r="R250" s="199"/>
      <c r="S250" s="199"/>
      <c r="T250" s="200"/>
      <c r="AT250" s="194" t="s">
        <v>181</v>
      </c>
      <c r="AU250" s="194" t="s">
        <v>87</v>
      </c>
      <c r="AV250" s="15" t="s">
        <v>179</v>
      </c>
      <c r="AW250" s="15" t="s">
        <v>29</v>
      </c>
      <c r="AX250" s="15" t="s">
        <v>81</v>
      </c>
      <c r="AY250" s="194" t="s">
        <v>167</v>
      </c>
    </row>
    <row r="251" spans="1:65" s="2" customFormat="1" ht="33" customHeight="1">
      <c r="A251" s="33"/>
      <c r="B251" s="149"/>
      <c r="C251" s="167" t="s">
        <v>283</v>
      </c>
      <c r="D251" s="167" t="s">
        <v>175</v>
      </c>
      <c r="E251" s="168" t="s">
        <v>284</v>
      </c>
      <c r="F251" s="169" t="s">
        <v>285</v>
      </c>
      <c r="G251" s="170" t="s">
        <v>213</v>
      </c>
      <c r="H251" s="171">
        <v>6</v>
      </c>
      <c r="I251" s="172"/>
      <c r="J251" s="173">
        <f>ROUND(I251*H251,2)</f>
        <v>0</v>
      </c>
      <c r="K251" s="174"/>
      <c r="L251" s="34"/>
      <c r="M251" s="175" t="s">
        <v>1</v>
      </c>
      <c r="N251" s="176" t="s">
        <v>40</v>
      </c>
      <c r="O251" s="59"/>
      <c r="P251" s="161">
        <f>O251*H251</f>
        <v>0</v>
      </c>
      <c r="Q251" s="161">
        <v>1.8079999999999999E-2</v>
      </c>
      <c r="R251" s="161">
        <f>Q251*H251</f>
        <v>0.10847999999999999</v>
      </c>
      <c r="S251" s="161">
        <v>0</v>
      </c>
      <c r="T251" s="162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179</v>
      </c>
      <c r="AT251" s="163" t="s">
        <v>175</v>
      </c>
      <c r="AU251" s="163" t="s">
        <v>87</v>
      </c>
      <c r="AY251" s="18" t="s">
        <v>167</v>
      </c>
      <c r="BE251" s="164">
        <f>IF(N251="základná",J251,0)</f>
        <v>0</v>
      </c>
      <c r="BF251" s="164">
        <f>IF(N251="znížená",J251,0)</f>
        <v>0</v>
      </c>
      <c r="BG251" s="164">
        <f>IF(N251="zákl. prenesená",J251,0)</f>
        <v>0</v>
      </c>
      <c r="BH251" s="164">
        <f>IF(N251="zníž. prenesená",J251,0)</f>
        <v>0</v>
      </c>
      <c r="BI251" s="164">
        <f>IF(N251="nulová",J251,0)</f>
        <v>0</v>
      </c>
      <c r="BJ251" s="18" t="s">
        <v>87</v>
      </c>
      <c r="BK251" s="164">
        <f>ROUND(I251*H251,2)</f>
        <v>0</v>
      </c>
      <c r="BL251" s="18" t="s">
        <v>179</v>
      </c>
      <c r="BM251" s="163" t="s">
        <v>286</v>
      </c>
    </row>
    <row r="252" spans="1:65" s="13" customFormat="1" ht="12">
      <c r="B252" s="177"/>
      <c r="D252" s="178" t="s">
        <v>181</v>
      </c>
      <c r="E252" s="179" t="s">
        <v>1</v>
      </c>
      <c r="F252" s="180" t="s">
        <v>257</v>
      </c>
      <c r="H252" s="179" t="s">
        <v>1</v>
      </c>
      <c r="I252" s="181"/>
      <c r="L252" s="177"/>
      <c r="M252" s="182"/>
      <c r="N252" s="183"/>
      <c r="O252" s="183"/>
      <c r="P252" s="183"/>
      <c r="Q252" s="183"/>
      <c r="R252" s="183"/>
      <c r="S252" s="183"/>
      <c r="T252" s="184"/>
      <c r="AT252" s="179" t="s">
        <v>181</v>
      </c>
      <c r="AU252" s="179" t="s">
        <v>87</v>
      </c>
      <c r="AV252" s="13" t="s">
        <v>81</v>
      </c>
      <c r="AW252" s="13" t="s">
        <v>29</v>
      </c>
      <c r="AX252" s="13" t="s">
        <v>74</v>
      </c>
      <c r="AY252" s="179" t="s">
        <v>167</v>
      </c>
    </row>
    <row r="253" spans="1:65" s="14" customFormat="1" ht="12">
      <c r="B253" s="185"/>
      <c r="D253" s="178" t="s">
        <v>181</v>
      </c>
      <c r="E253" s="186" t="s">
        <v>1</v>
      </c>
      <c r="F253" s="187" t="s">
        <v>258</v>
      </c>
      <c r="H253" s="188">
        <v>3.2</v>
      </c>
      <c r="I253" s="189"/>
      <c r="L253" s="185"/>
      <c r="M253" s="190"/>
      <c r="N253" s="191"/>
      <c r="O253" s="191"/>
      <c r="P253" s="191"/>
      <c r="Q253" s="191"/>
      <c r="R253" s="191"/>
      <c r="S253" s="191"/>
      <c r="T253" s="192"/>
      <c r="AT253" s="186" t="s">
        <v>181</v>
      </c>
      <c r="AU253" s="186" t="s">
        <v>87</v>
      </c>
      <c r="AV253" s="14" t="s">
        <v>87</v>
      </c>
      <c r="AW253" s="14" t="s">
        <v>29</v>
      </c>
      <c r="AX253" s="14" t="s">
        <v>74</v>
      </c>
      <c r="AY253" s="186" t="s">
        <v>167</v>
      </c>
    </row>
    <row r="254" spans="1:65" s="16" customFormat="1" ht="12">
      <c r="B254" s="201"/>
      <c r="D254" s="178" t="s">
        <v>181</v>
      </c>
      <c r="E254" s="202" t="s">
        <v>1</v>
      </c>
      <c r="F254" s="203" t="s">
        <v>259</v>
      </c>
      <c r="H254" s="204">
        <v>3.2</v>
      </c>
      <c r="I254" s="205"/>
      <c r="L254" s="201"/>
      <c r="M254" s="206"/>
      <c r="N254" s="207"/>
      <c r="O254" s="207"/>
      <c r="P254" s="207"/>
      <c r="Q254" s="207"/>
      <c r="R254" s="207"/>
      <c r="S254" s="207"/>
      <c r="T254" s="208"/>
      <c r="AT254" s="202" t="s">
        <v>181</v>
      </c>
      <c r="AU254" s="202" t="s">
        <v>87</v>
      </c>
      <c r="AV254" s="16" t="s">
        <v>187</v>
      </c>
      <c r="AW254" s="16" t="s">
        <v>29</v>
      </c>
      <c r="AX254" s="16" t="s">
        <v>74</v>
      </c>
      <c r="AY254" s="202" t="s">
        <v>167</v>
      </c>
    </row>
    <row r="255" spans="1:65" s="14" customFormat="1" ht="12">
      <c r="B255" s="185"/>
      <c r="D255" s="178" t="s">
        <v>181</v>
      </c>
      <c r="E255" s="186" t="s">
        <v>1</v>
      </c>
      <c r="F255" s="187" t="s">
        <v>260</v>
      </c>
      <c r="H255" s="188">
        <v>2.8</v>
      </c>
      <c r="I255" s="189"/>
      <c r="L255" s="185"/>
      <c r="M255" s="190"/>
      <c r="N255" s="191"/>
      <c r="O255" s="191"/>
      <c r="P255" s="191"/>
      <c r="Q255" s="191"/>
      <c r="R255" s="191"/>
      <c r="S255" s="191"/>
      <c r="T255" s="192"/>
      <c r="AT255" s="186" t="s">
        <v>181</v>
      </c>
      <c r="AU255" s="186" t="s">
        <v>87</v>
      </c>
      <c r="AV255" s="14" t="s">
        <v>87</v>
      </c>
      <c r="AW255" s="14" t="s">
        <v>29</v>
      </c>
      <c r="AX255" s="14" t="s">
        <v>74</v>
      </c>
      <c r="AY255" s="186" t="s">
        <v>167</v>
      </c>
    </row>
    <row r="256" spans="1:65" s="16" customFormat="1" ht="12">
      <c r="B256" s="201"/>
      <c r="D256" s="178" t="s">
        <v>181</v>
      </c>
      <c r="E256" s="202" t="s">
        <v>1</v>
      </c>
      <c r="F256" s="203" t="s">
        <v>261</v>
      </c>
      <c r="H256" s="204">
        <v>2.8</v>
      </c>
      <c r="I256" s="205"/>
      <c r="L256" s="201"/>
      <c r="M256" s="206"/>
      <c r="N256" s="207"/>
      <c r="O256" s="207"/>
      <c r="P256" s="207"/>
      <c r="Q256" s="207"/>
      <c r="R256" s="207"/>
      <c r="S256" s="207"/>
      <c r="T256" s="208"/>
      <c r="AT256" s="202" t="s">
        <v>181</v>
      </c>
      <c r="AU256" s="202" t="s">
        <v>87</v>
      </c>
      <c r="AV256" s="16" t="s">
        <v>187</v>
      </c>
      <c r="AW256" s="16" t="s">
        <v>29</v>
      </c>
      <c r="AX256" s="16" t="s">
        <v>74</v>
      </c>
      <c r="AY256" s="202" t="s">
        <v>167</v>
      </c>
    </row>
    <row r="257" spans="1:65" s="15" customFormat="1" ht="12">
      <c r="B257" s="193"/>
      <c r="D257" s="178" t="s">
        <v>181</v>
      </c>
      <c r="E257" s="194" t="s">
        <v>1</v>
      </c>
      <c r="F257" s="195" t="s">
        <v>186</v>
      </c>
      <c r="H257" s="196">
        <v>6</v>
      </c>
      <c r="I257" s="197"/>
      <c r="L257" s="193"/>
      <c r="M257" s="198"/>
      <c r="N257" s="199"/>
      <c r="O257" s="199"/>
      <c r="P257" s="199"/>
      <c r="Q257" s="199"/>
      <c r="R257" s="199"/>
      <c r="S257" s="199"/>
      <c r="T257" s="200"/>
      <c r="AT257" s="194" t="s">
        <v>181</v>
      </c>
      <c r="AU257" s="194" t="s">
        <v>87</v>
      </c>
      <c r="AV257" s="15" t="s">
        <v>179</v>
      </c>
      <c r="AW257" s="15" t="s">
        <v>29</v>
      </c>
      <c r="AX257" s="15" t="s">
        <v>81</v>
      </c>
      <c r="AY257" s="194" t="s">
        <v>167</v>
      </c>
    </row>
    <row r="258" spans="1:65" s="2" customFormat="1" ht="33" customHeight="1">
      <c r="A258" s="33"/>
      <c r="B258" s="149"/>
      <c r="C258" s="167" t="s">
        <v>287</v>
      </c>
      <c r="D258" s="167" t="s">
        <v>175</v>
      </c>
      <c r="E258" s="168" t="s">
        <v>288</v>
      </c>
      <c r="F258" s="169" t="s">
        <v>289</v>
      </c>
      <c r="G258" s="170" t="s">
        <v>290</v>
      </c>
      <c r="H258" s="171">
        <v>650</v>
      </c>
      <c r="I258" s="172"/>
      <c r="J258" s="173">
        <f>ROUND(I258*H258,2)</f>
        <v>0</v>
      </c>
      <c r="K258" s="174"/>
      <c r="L258" s="34"/>
      <c r="M258" s="175" t="s">
        <v>1</v>
      </c>
      <c r="N258" s="176" t="s">
        <v>40</v>
      </c>
      <c r="O258" s="59"/>
      <c r="P258" s="161">
        <f>O258*H258</f>
        <v>0</v>
      </c>
      <c r="Q258" s="161">
        <v>3.0000000000000001E-5</v>
      </c>
      <c r="R258" s="161">
        <f>Q258*H258</f>
        <v>1.95E-2</v>
      </c>
      <c r="S258" s="161">
        <v>6.4000000000000005E-4</v>
      </c>
      <c r="T258" s="162">
        <f>S258*H258</f>
        <v>0.41600000000000004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179</v>
      </c>
      <c r="AT258" s="163" t="s">
        <v>175</v>
      </c>
      <c r="AU258" s="163" t="s">
        <v>87</v>
      </c>
      <c r="AY258" s="18" t="s">
        <v>167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179</v>
      </c>
      <c r="BM258" s="163" t="s">
        <v>291</v>
      </c>
    </row>
    <row r="259" spans="1:65" s="13" customFormat="1" ht="12">
      <c r="B259" s="177"/>
      <c r="D259" s="178" t="s">
        <v>181</v>
      </c>
      <c r="E259" s="179" t="s">
        <v>1</v>
      </c>
      <c r="F259" s="180" t="s">
        <v>292</v>
      </c>
      <c r="H259" s="179" t="s">
        <v>1</v>
      </c>
      <c r="I259" s="181"/>
      <c r="L259" s="177"/>
      <c r="M259" s="182"/>
      <c r="N259" s="183"/>
      <c r="O259" s="183"/>
      <c r="P259" s="183"/>
      <c r="Q259" s="183"/>
      <c r="R259" s="183"/>
      <c r="S259" s="183"/>
      <c r="T259" s="184"/>
      <c r="AT259" s="179" t="s">
        <v>181</v>
      </c>
      <c r="AU259" s="179" t="s">
        <v>87</v>
      </c>
      <c r="AV259" s="13" t="s">
        <v>81</v>
      </c>
      <c r="AW259" s="13" t="s">
        <v>29</v>
      </c>
      <c r="AX259" s="13" t="s">
        <v>74</v>
      </c>
      <c r="AY259" s="179" t="s">
        <v>167</v>
      </c>
    </row>
    <row r="260" spans="1:65" s="14" customFormat="1" ht="12">
      <c r="B260" s="185"/>
      <c r="D260" s="178" t="s">
        <v>181</v>
      </c>
      <c r="E260" s="186" t="s">
        <v>1</v>
      </c>
      <c r="F260" s="187" t="s">
        <v>293</v>
      </c>
      <c r="H260" s="188">
        <v>40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6" t="s">
        <v>181</v>
      </c>
      <c r="AU260" s="186" t="s">
        <v>87</v>
      </c>
      <c r="AV260" s="14" t="s">
        <v>87</v>
      </c>
      <c r="AW260" s="14" t="s">
        <v>29</v>
      </c>
      <c r="AX260" s="14" t="s">
        <v>74</v>
      </c>
      <c r="AY260" s="186" t="s">
        <v>167</v>
      </c>
    </row>
    <row r="261" spans="1:65" s="14" customFormat="1" ht="12">
      <c r="B261" s="185"/>
      <c r="D261" s="178" t="s">
        <v>181</v>
      </c>
      <c r="E261" s="186" t="s">
        <v>1</v>
      </c>
      <c r="F261" s="187" t="s">
        <v>294</v>
      </c>
      <c r="H261" s="188">
        <v>100</v>
      </c>
      <c r="I261" s="189"/>
      <c r="L261" s="185"/>
      <c r="M261" s="190"/>
      <c r="N261" s="191"/>
      <c r="O261" s="191"/>
      <c r="P261" s="191"/>
      <c r="Q261" s="191"/>
      <c r="R261" s="191"/>
      <c r="S261" s="191"/>
      <c r="T261" s="192"/>
      <c r="AT261" s="186" t="s">
        <v>181</v>
      </c>
      <c r="AU261" s="186" t="s">
        <v>87</v>
      </c>
      <c r="AV261" s="14" t="s">
        <v>87</v>
      </c>
      <c r="AW261" s="14" t="s">
        <v>29</v>
      </c>
      <c r="AX261" s="14" t="s">
        <v>74</v>
      </c>
      <c r="AY261" s="186" t="s">
        <v>167</v>
      </c>
    </row>
    <row r="262" spans="1:65" s="14" customFormat="1" ht="12">
      <c r="B262" s="185"/>
      <c r="D262" s="178" t="s">
        <v>181</v>
      </c>
      <c r="E262" s="186" t="s">
        <v>1</v>
      </c>
      <c r="F262" s="187" t="s">
        <v>295</v>
      </c>
      <c r="H262" s="188">
        <v>40</v>
      </c>
      <c r="I262" s="189"/>
      <c r="L262" s="185"/>
      <c r="M262" s="190"/>
      <c r="N262" s="191"/>
      <c r="O262" s="191"/>
      <c r="P262" s="191"/>
      <c r="Q262" s="191"/>
      <c r="R262" s="191"/>
      <c r="S262" s="191"/>
      <c r="T262" s="192"/>
      <c r="AT262" s="186" t="s">
        <v>181</v>
      </c>
      <c r="AU262" s="186" t="s">
        <v>87</v>
      </c>
      <c r="AV262" s="14" t="s">
        <v>87</v>
      </c>
      <c r="AW262" s="14" t="s">
        <v>29</v>
      </c>
      <c r="AX262" s="14" t="s">
        <v>74</v>
      </c>
      <c r="AY262" s="186" t="s">
        <v>167</v>
      </c>
    </row>
    <row r="263" spans="1:65" s="14" customFormat="1" ht="12">
      <c r="B263" s="185"/>
      <c r="D263" s="178" t="s">
        <v>181</v>
      </c>
      <c r="E263" s="186" t="s">
        <v>1</v>
      </c>
      <c r="F263" s="187" t="s">
        <v>296</v>
      </c>
      <c r="H263" s="188">
        <v>120</v>
      </c>
      <c r="I263" s="189"/>
      <c r="L263" s="185"/>
      <c r="M263" s="190"/>
      <c r="N263" s="191"/>
      <c r="O263" s="191"/>
      <c r="P263" s="191"/>
      <c r="Q263" s="191"/>
      <c r="R263" s="191"/>
      <c r="S263" s="191"/>
      <c r="T263" s="192"/>
      <c r="AT263" s="186" t="s">
        <v>181</v>
      </c>
      <c r="AU263" s="186" t="s">
        <v>87</v>
      </c>
      <c r="AV263" s="14" t="s">
        <v>87</v>
      </c>
      <c r="AW263" s="14" t="s">
        <v>29</v>
      </c>
      <c r="AX263" s="14" t="s">
        <v>74</v>
      </c>
      <c r="AY263" s="186" t="s">
        <v>167</v>
      </c>
    </row>
    <row r="264" spans="1:65" s="14" customFormat="1" ht="12">
      <c r="B264" s="185"/>
      <c r="D264" s="178" t="s">
        <v>181</v>
      </c>
      <c r="E264" s="186" t="s">
        <v>1</v>
      </c>
      <c r="F264" s="187" t="s">
        <v>297</v>
      </c>
      <c r="H264" s="188">
        <v>20</v>
      </c>
      <c r="I264" s="189"/>
      <c r="L264" s="185"/>
      <c r="M264" s="190"/>
      <c r="N264" s="191"/>
      <c r="O264" s="191"/>
      <c r="P264" s="191"/>
      <c r="Q264" s="191"/>
      <c r="R264" s="191"/>
      <c r="S264" s="191"/>
      <c r="T264" s="192"/>
      <c r="AT264" s="186" t="s">
        <v>181</v>
      </c>
      <c r="AU264" s="186" t="s">
        <v>87</v>
      </c>
      <c r="AV264" s="14" t="s">
        <v>87</v>
      </c>
      <c r="AW264" s="14" t="s">
        <v>29</v>
      </c>
      <c r="AX264" s="14" t="s">
        <v>74</v>
      </c>
      <c r="AY264" s="186" t="s">
        <v>167</v>
      </c>
    </row>
    <row r="265" spans="1:65" s="14" customFormat="1" ht="12">
      <c r="B265" s="185"/>
      <c r="D265" s="178" t="s">
        <v>181</v>
      </c>
      <c r="E265" s="186" t="s">
        <v>1</v>
      </c>
      <c r="F265" s="187" t="s">
        <v>298</v>
      </c>
      <c r="H265" s="188">
        <v>30</v>
      </c>
      <c r="I265" s="189"/>
      <c r="L265" s="185"/>
      <c r="M265" s="190"/>
      <c r="N265" s="191"/>
      <c r="O265" s="191"/>
      <c r="P265" s="191"/>
      <c r="Q265" s="191"/>
      <c r="R265" s="191"/>
      <c r="S265" s="191"/>
      <c r="T265" s="192"/>
      <c r="AT265" s="186" t="s">
        <v>181</v>
      </c>
      <c r="AU265" s="186" t="s">
        <v>87</v>
      </c>
      <c r="AV265" s="14" t="s">
        <v>87</v>
      </c>
      <c r="AW265" s="14" t="s">
        <v>29</v>
      </c>
      <c r="AX265" s="14" t="s">
        <v>74</v>
      </c>
      <c r="AY265" s="186" t="s">
        <v>167</v>
      </c>
    </row>
    <row r="266" spans="1:65" s="14" customFormat="1" ht="12">
      <c r="B266" s="185"/>
      <c r="D266" s="178" t="s">
        <v>181</v>
      </c>
      <c r="E266" s="186" t="s">
        <v>1</v>
      </c>
      <c r="F266" s="187" t="s">
        <v>299</v>
      </c>
      <c r="H266" s="188">
        <v>150</v>
      </c>
      <c r="I266" s="189"/>
      <c r="L266" s="185"/>
      <c r="M266" s="190"/>
      <c r="N266" s="191"/>
      <c r="O266" s="191"/>
      <c r="P266" s="191"/>
      <c r="Q266" s="191"/>
      <c r="R266" s="191"/>
      <c r="S266" s="191"/>
      <c r="T266" s="192"/>
      <c r="AT266" s="186" t="s">
        <v>181</v>
      </c>
      <c r="AU266" s="186" t="s">
        <v>87</v>
      </c>
      <c r="AV266" s="14" t="s">
        <v>87</v>
      </c>
      <c r="AW266" s="14" t="s">
        <v>29</v>
      </c>
      <c r="AX266" s="14" t="s">
        <v>74</v>
      </c>
      <c r="AY266" s="186" t="s">
        <v>167</v>
      </c>
    </row>
    <row r="267" spans="1:65" s="14" customFormat="1" ht="12">
      <c r="B267" s="185"/>
      <c r="D267" s="178" t="s">
        <v>181</v>
      </c>
      <c r="E267" s="186" t="s">
        <v>1</v>
      </c>
      <c r="F267" s="187" t="s">
        <v>300</v>
      </c>
      <c r="H267" s="188">
        <v>150</v>
      </c>
      <c r="I267" s="189"/>
      <c r="L267" s="185"/>
      <c r="M267" s="190"/>
      <c r="N267" s="191"/>
      <c r="O267" s="191"/>
      <c r="P267" s="191"/>
      <c r="Q267" s="191"/>
      <c r="R267" s="191"/>
      <c r="S267" s="191"/>
      <c r="T267" s="192"/>
      <c r="AT267" s="186" t="s">
        <v>181</v>
      </c>
      <c r="AU267" s="186" t="s">
        <v>87</v>
      </c>
      <c r="AV267" s="14" t="s">
        <v>87</v>
      </c>
      <c r="AW267" s="14" t="s">
        <v>29</v>
      </c>
      <c r="AX267" s="14" t="s">
        <v>74</v>
      </c>
      <c r="AY267" s="186" t="s">
        <v>167</v>
      </c>
    </row>
    <row r="268" spans="1:65" s="16" customFormat="1" ht="12">
      <c r="B268" s="201"/>
      <c r="D268" s="178" t="s">
        <v>181</v>
      </c>
      <c r="E268" s="202" t="s">
        <v>1</v>
      </c>
      <c r="F268" s="203" t="s">
        <v>301</v>
      </c>
      <c r="H268" s="204">
        <v>650</v>
      </c>
      <c r="I268" s="205"/>
      <c r="L268" s="201"/>
      <c r="M268" s="206"/>
      <c r="N268" s="207"/>
      <c r="O268" s="207"/>
      <c r="P268" s="207"/>
      <c r="Q268" s="207"/>
      <c r="R268" s="207"/>
      <c r="S268" s="207"/>
      <c r="T268" s="208"/>
      <c r="AT268" s="202" t="s">
        <v>181</v>
      </c>
      <c r="AU268" s="202" t="s">
        <v>87</v>
      </c>
      <c r="AV268" s="16" t="s">
        <v>187</v>
      </c>
      <c r="AW268" s="16" t="s">
        <v>29</v>
      </c>
      <c r="AX268" s="16" t="s">
        <v>74</v>
      </c>
      <c r="AY268" s="202" t="s">
        <v>167</v>
      </c>
    </row>
    <row r="269" spans="1:65" s="15" customFormat="1" ht="12">
      <c r="B269" s="193"/>
      <c r="D269" s="178" t="s">
        <v>181</v>
      </c>
      <c r="E269" s="194" t="s">
        <v>1</v>
      </c>
      <c r="F269" s="195" t="s">
        <v>186</v>
      </c>
      <c r="H269" s="196">
        <v>650</v>
      </c>
      <c r="I269" s="197"/>
      <c r="L269" s="193"/>
      <c r="M269" s="198"/>
      <c r="N269" s="199"/>
      <c r="O269" s="199"/>
      <c r="P269" s="199"/>
      <c r="Q269" s="199"/>
      <c r="R269" s="199"/>
      <c r="S269" s="199"/>
      <c r="T269" s="200"/>
      <c r="AT269" s="194" t="s">
        <v>181</v>
      </c>
      <c r="AU269" s="194" t="s">
        <v>87</v>
      </c>
      <c r="AV269" s="15" t="s">
        <v>179</v>
      </c>
      <c r="AW269" s="15" t="s">
        <v>29</v>
      </c>
      <c r="AX269" s="15" t="s">
        <v>81</v>
      </c>
      <c r="AY269" s="194" t="s">
        <v>167</v>
      </c>
    </row>
    <row r="270" spans="1:65" s="2" customFormat="1" ht="21.75" customHeight="1">
      <c r="A270" s="33"/>
      <c r="B270" s="149"/>
      <c r="C270" s="167" t="s">
        <v>302</v>
      </c>
      <c r="D270" s="167" t="s">
        <v>175</v>
      </c>
      <c r="E270" s="168" t="s">
        <v>303</v>
      </c>
      <c r="F270" s="169" t="s">
        <v>304</v>
      </c>
      <c r="G270" s="170" t="s">
        <v>213</v>
      </c>
      <c r="H270" s="171">
        <v>7</v>
      </c>
      <c r="I270" s="172"/>
      <c r="J270" s="173">
        <f>ROUND(I270*H270,2)</f>
        <v>0</v>
      </c>
      <c r="K270" s="174"/>
      <c r="L270" s="34"/>
      <c r="M270" s="175" t="s">
        <v>1</v>
      </c>
      <c r="N270" s="176" t="s">
        <v>40</v>
      </c>
      <c r="O270" s="59"/>
      <c r="P270" s="161">
        <f>O270*H270</f>
        <v>0</v>
      </c>
      <c r="Q270" s="161">
        <v>0</v>
      </c>
      <c r="R270" s="161">
        <f>Q270*H270</f>
        <v>0</v>
      </c>
      <c r="S270" s="161">
        <v>0.01</v>
      </c>
      <c r="T270" s="162">
        <f>S270*H270</f>
        <v>7.0000000000000007E-2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179</v>
      </c>
      <c r="AT270" s="163" t="s">
        <v>175</v>
      </c>
      <c r="AU270" s="163" t="s">
        <v>87</v>
      </c>
      <c r="AY270" s="18" t="s">
        <v>167</v>
      </c>
      <c r="BE270" s="164">
        <f>IF(N270="základná",J270,0)</f>
        <v>0</v>
      </c>
      <c r="BF270" s="164">
        <f>IF(N270="znížená",J270,0)</f>
        <v>0</v>
      </c>
      <c r="BG270" s="164">
        <f>IF(N270="zákl. prenesená",J270,0)</f>
        <v>0</v>
      </c>
      <c r="BH270" s="164">
        <f>IF(N270="zníž. prenesená",J270,0)</f>
        <v>0</v>
      </c>
      <c r="BI270" s="164">
        <f>IF(N270="nulová",J270,0)</f>
        <v>0</v>
      </c>
      <c r="BJ270" s="18" t="s">
        <v>87</v>
      </c>
      <c r="BK270" s="164">
        <f>ROUND(I270*H270,2)</f>
        <v>0</v>
      </c>
      <c r="BL270" s="18" t="s">
        <v>179</v>
      </c>
      <c r="BM270" s="163" t="s">
        <v>305</v>
      </c>
    </row>
    <row r="271" spans="1:65" s="14" customFormat="1" ht="12">
      <c r="B271" s="185"/>
      <c r="D271" s="178" t="s">
        <v>181</v>
      </c>
      <c r="E271" s="186" t="s">
        <v>1</v>
      </c>
      <c r="F271" s="187" t="s">
        <v>306</v>
      </c>
      <c r="H271" s="188">
        <v>7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181</v>
      </c>
      <c r="AU271" s="186" t="s">
        <v>87</v>
      </c>
      <c r="AV271" s="14" t="s">
        <v>87</v>
      </c>
      <c r="AW271" s="14" t="s">
        <v>29</v>
      </c>
      <c r="AX271" s="14" t="s">
        <v>74</v>
      </c>
      <c r="AY271" s="186" t="s">
        <v>167</v>
      </c>
    </row>
    <row r="272" spans="1:65" s="16" customFormat="1" ht="12">
      <c r="B272" s="201"/>
      <c r="D272" s="178" t="s">
        <v>181</v>
      </c>
      <c r="E272" s="202" t="s">
        <v>1</v>
      </c>
      <c r="F272" s="203" t="s">
        <v>307</v>
      </c>
      <c r="H272" s="204">
        <v>7</v>
      </c>
      <c r="I272" s="205"/>
      <c r="L272" s="201"/>
      <c r="M272" s="206"/>
      <c r="N272" s="207"/>
      <c r="O272" s="207"/>
      <c r="P272" s="207"/>
      <c r="Q272" s="207"/>
      <c r="R272" s="207"/>
      <c r="S272" s="207"/>
      <c r="T272" s="208"/>
      <c r="AT272" s="202" t="s">
        <v>181</v>
      </c>
      <c r="AU272" s="202" t="s">
        <v>87</v>
      </c>
      <c r="AV272" s="16" t="s">
        <v>187</v>
      </c>
      <c r="AW272" s="16" t="s">
        <v>29</v>
      </c>
      <c r="AX272" s="16" t="s">
        <v>74</v>
      </c>
      <c r="AY272" s="202" t="s">
        <v>167</v>
      </c>
    </row>
    <row r="273" spans="1:65" s="15" customFormat="1" ht="12">
      <c r="B273" s="193"/>
      <c r="D273" s="178" t="s">
        <v>181</v>
      </c>
      <c r="E273" s="194" t="s">
        <v>1</v>
      </c>
      <c r="F273" s="195" t="s">
        <v>186</v>
      </c>
      <c r="H273" s="196">
        <v>7</v>
      </c>
      <c r="I273" s="197"/>
      <c r="L273" s="193"/>
      <c r="M273" s="198"/>
      <c r="N273" s="199"/>
      <c r="O273" s="199"/>
      <c r="P273" s="199"/>
      <c r="Q273" s="199"/>
      <c r="R273" s="199"/>
      <c r="S273" s="199"/>
      <c r="T273" s="200"/>
      <c r="AT273" s="194" t="s">
        <v>181</v>
      </c>
      <c r="AU273" s="194" t="s">
        <v>87</v>
      </c>
      <c r="AV273" s="15" t="s">
        <v>179</v>
      </c>
      <c r="AW273" s="15" t="s">
        <v>29</v>
      </c>
      <c r="AX273" s="15" t="s">
        <v>81</v>
      </c>
      <c r="AY273" s="194" t="s">
        <v>167</v>
      </c>
    </row>
    <row r="274" spans="1:65" s="2" customFormat="1" ht="33" customHeight="1">
      <c r="A274" s="33"/>
      <c r="B274" s="149"/>
      <c r="C274" s="167" t="s">
        <v>308</v>
      </c>
      <c r="D274" s="167" t="s">
        <v>175</v>
      </c>
      <c r="E274" s="168" t="s">
        <v>309</v>
      </c>
      <c r="F274" s="169" t="s">
        <v>310</v>
      </c>
      <c r="G274" s="170" t="s">
        <v>213</v>
      </c>
      <c r="H274" s="171">
        <v>200</v>
      </c>
      <c r="I274" s="172"/>
      <c r="J274" s="173">
        <f>ROUND(I274*H274,2)</f>
        <v>0</v>
      </c>
      <c r="K274" s="174"/>
      <c r="L274" s="34"/>
      <c r="M274" s="175" t="s">
        <v>1</v>
      </c>
      <c r="N274" s="176" t="s">
        <v>40</v>
      </c>
      <c r="O274" s="59"/>
      <c r="P274" s="161">
        <f>O274*H274</f>
        <v>0</v>
      </c>
      <c r="Q274" s="161">
        <v>0</v>
      </c>
      <c r="R274" s="161">
        <f>Q274*H274</f>
        <v>0</v>
      </c>
      <c r="S274" s="161">
        <v>2.7E-2</v>
      </c>
      <c r="T274" s="162">
        <f>S274*H274</f>
        <v>5.4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179</v>
      </c>
      <c r="AT274" s="163" t="s">
        <v>175</v>
      </c>
      <c r="AU274" s="163" t="s">
        <v>87</v>
      </c>
      <c r="AY274" s="18" t="s">
        <v>167</v>
      </c>
      <c r="BE274" s="164">
        <f>IF(N274="základná",J274,0)</f>
        <v>0</v>
      </c>
      <c r="BF274" s="164">
        <f>IF(N274="znížená",J274,0)</f>
        <v>0</v>
      </c>
      <c r="BG274" s="164">
        <f>IF(N274="zákl. prenesená",J274,0)</f>
        <v>0</v>
      </c>
      <c r="BH274" s="164">
        <f>IF(N274="zníž. prenesená",J274,0)</f>
        <v>0</v>
      </c>
      <c r="BI274" s="164">
        <f>IF(N274="nulová",J274,0)</f>
        <v>0</v>
      </c>
      <c r="BJ274" s="18" t="s">
        <v>87</v>
      </c>
      <c r="BK274" s="164">
        <f>ROUND(I274*H274,2)</f>
        <v>0</v>
      </c>
      <c r="BL274" s="18" t="s">
        <v>179</v>
      </c>
      <c r="BM274" s="163" t="s">
        <v>311</v>
      </c>
    </row>
    <row r="275" spans="1:65" s="14" customFormat="1" ht="12">
      <c r="B275" s="185"/>
      <c r="D275" s="178" t="s">
        <v>181</v>
      </c>
      <c r="E275" s="186" t="s">
        <v>1</v>
      </c>
      <c r="F275" s="187" t="s">
        <v>312</v>
      </c>
      <c r="H275" s="188">
        <v>100</v>
      </c>
      <c r="I275" s="189"/>
      <c r="L275" s="185"/>
      <c r="M275" s="190"/>
      <c r="N275" s="191"/>
      <c r="O275" s="191"/>
      <c r="P275" s="191"/>
      <c r="Q275" s="191"/>
      <c r="R275" s="191"/>
      <c r="S275" s="191"/>
      <c r="T275" s="192"/>
      <c r="AT275" s="186" t="s">
        <v>181</v>
      </c>
      <c r="AU275" s="186" t="s">
        <v>87</v>
      </c>
      <c r="AV275" s="14" t="s">
        <v>87</v>
      </c>
      <c r="AW275" s="14" t="s">
        <v>29</v>
      </c>
      <c r="AX275" s="14" t="s">
        <v>74</v>
      </c>
      <c r="AY275" s="186" t="s">
        <v>167</v>
      </c>
    </row>
    <row r="276" spans="1:65" s="14" customFormat="1" ht="12">
      <c r="B276" s="185"/>
      <c r="D276" s="178" t="s">
        <v>181</v>
      </c>
      <c r="E276" s="186" t="s">
        <v>1</v>
      </c>
      <c r="F276" s="187" t="s">
        <v>312</v>
      </c>
      <c r="H276" s="188">
        <v>100</v>
      </c>
      <c r="I276" s="189"/>
      <c r="L276" s="185"/>
      <c r="M276" s="190"/>
      <c r="N276" s="191"/>
      <c r="O276" s="191"/>
      <c r="P276" s="191"/>
      <c r="Q276" s="191"/>
      <c r="R276" s="191"/>
      <c r="S276" s="191"/>
      <c r="T276" s="192"/>
      <c r="AT276" s="186" t="s">
        <v>181</v>
      </c>
      <c r="AU276" s="186" t="s">
        <v>87</v>
      </c>
      <c r="AV276" s="14" t="s">
        <v>87</v>
      </c>
      <c r="AW276" s="14" t="s">
        <v>29</v>
      </c>
      <c r="AX276" s="14" t="s">
        <v>74</v>
      </c>
      <c r="AY276" s="186" t="s">
        <v>167</v>
      </c>
    </row>
    <row r="277" spans="1:65" s="15" customFormat="1" ht="12">
      <c r="B277" s="193"/>
      <c r="D277" s="178" t="s">
        <v>181</v>
      </c>
      <c r="E277" s="194" t="s">
        <v>1</v>
      </c>
      <c r="F277" s="195" t="s">
        <v>186</v>
      </c>
      <c r="H277" s="196">
        <v>200</v>
      </c>
      <c r="I277" s="197"/>
      <c r="L277" s="193"/>
      <c r="M277" s="198"/>
      <c r="N277" s="199"/>
      <c r="O277" s="199"/>
      <c r="P277" s="199"/>
      <c r="Q277" s="199"/>
      <c r="R277" s="199"/>
      <c r="S277" s="199"/>
      <c r="T277" s="200"/>
      <c r="AT277" s="194" t="s">
        <v>181</v>
      </c>
      <c r="AU277" s="194" t="s">
        <v>87</v>
      </c>
      <c r="AV277" s="15" t="s">
        <v>179</v>
      </c>
      <c r="AW277" s="15" t="s">
        <v>29</v>
      </c>
      <c r="AX277" s="15" t="s">
        <v>81</v>
      </c>
      <c r="AY277" s="194" t="s">
        <v>167</v>
      </c>
    </row>
    <row r="278" spans="1:65" s="2" customFormat="1" ht="33" customHeight="1">
      <c r="A278" s="33"/>
      <c r="B278" s="149"/>
      <c r="C278" s="167" t="s">
        <v>313</v>
      </c>
      <c r="D278" s="167" t="s">
        <v>175</v>
      </c>
      <c r="E278" s="168" t="s">
        <v>314</v>
      </c>
      <c r="F278" s="169" t="s">
        <v>315</v>
      </c>
      <c r="G278" s="170" t="s">
        <v>213</v>
      </c>
      <c r="H278" s="171">
        <v>40</v>
      </c>
      <c r="I278" s="172"/>
      <c r="J278" s="173">
        <f>ROUND(I278*H278,2)</f>
        <v>0</v>
      </c>
      <c r="K278" s="174"/>
      <c r="L278" s="34"/>
      <c r="M278" s="175" t="s">
        <v>1</v>
      </c>
      <c r="N278" s="176" t="s">
        <v>40</v>
      </c>
      <c r="O278" s="59"/>
      <c r="P278" s="161">
        <f>O278*H278</f>
        <v>0</v>
      </c>
      <c r="Q278" s="161">
        <v>0</v>
      </c>
      <c r="R278" s="161">
        <f>Q278*H278</f>
        <v>0</v>
      </c>
      <c r="S278" s="161">
        <v>0.10100000000000001</v>
      </c>
      <c r="T278" s="162">
        <f>S278*H278</f>
        <v>4.04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179</v>
      </c>
      <c r="AT278" s="163" t="s">
        <v>175</v>
      </c>
      <c r="AU278" s="163" t="s">
        <v>87</v>
      </c>
      <c r="AY278" s="18" t="s">
        <v>167</v>
      </c>
      <c r="BE278" s="164">
        <f>IF(N278="základná",J278,0)</f>
        <v>0</v>
      </c>
      <c r="BF278" s="164">
        <f>IF(N278="znížená",J278,0)</f>
        <v>0</v>
      </c>
      <c r="BG278" s="164">
        <f>IF(N278="zákl. prenesená",J278,0)</f>
        <v>0</v>
      </c>
      <c r="BH278" s="164">
        <f>IF(N278="zníž. prenesená",J278,0)</f>
        <v>0</v>
      </c>
      <c r="BI278" s="164">
        <f>IF(N278="nulová",J278,0)</f>
        <v>0</v>
      </c>
      <c r="BJ278" s="18" t="s">
        <v>87</v>
      </c>
      <c r="BK278" s="164">
        <f>ROUND(I278*H278,2)</f>
        <v>0</v>
      </c>
      <c r="BL278" s="18" t="s">
        <v>179</v>
      </c>
      <c r="BM278" s="163" t="s">
        <v>316</v>
      </c>
    </row>
    <row r="279" spans="1:65" s="13" customFormat="1" ht="12">
      <c r="B279" s="177"/>
      <c r="D279" s="178" t="s">
        <v>181</v>
      </c>
      <c r="E279" s="179" t="s">
        <v>1</v>
      </c>
      <c r="F279" s="180" t="s">
        <v>317</v>
      </c>
      <c r="H279" s="179" t="s">
        <v>1</v>
      </c>
      <c r="I279" s="181"/>
      <c r="L279" s="177"/>
      <c r="M279" s="182"/>
      <c r="N279" s="183"/>
      <c r="O279" s="183"/>
      <c r="P279" s="183"/>
      <c r="Q279" s="183"/>
      <c r="R279" s="183"/>
      <c r="S279" s="183"/>
      <c r="T279" s="184"/>
      <c r="AT279" s="179" t="s">
        <v>181</v>
      </c>
      <c r="AU279" s="179" t="s">
        <v>87</v>
      </c>
      <c r="AV279" s="13" t="s">
        <v>81</v>
      </c>
      <c r="AW279" s="13" t="s">
        <v>29</v>
      </c>
      <c r="AX279" s="13" t="s">
        <v>74</v>
      </c>
      <c r="AY279" s="179" t="s">
        <v>167</v>
      </c>
    </row>
    <row r="280" spans="1:65" s="14" customFormat="1" ht="12">
      <c r="B280" s="185"/>
      <c r="D280" s="178" t="s">
        <v>181</v>
      </c>
      <c r="E280" s="186" t="s">
        <v>1</v>
      </c>
      <c r="F280" s="187" t="s">
        <v>7</v>
      </c>
      <c r="H280" s="188">
        <v>20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181</v>
      </c>
      <c r="AU280" s="186" t="s">
        <v>87</v>
      </c>
      <c r="AV280" s="14" t="s">
        <v>87</v>
      </c>
      <c r="AW280" s="14" t="s">
        <v>29</v>
      </c>
      <c r="AX280" s="14" t="s">
        <v>74</v>
      </c>
      <c r="AY280" s="186" t="s">
        <v>167</v>
      </c>
    </row>
    <row r="281" spans="1:65" s="16" customFormat="1" ht="12">
      <c r="B281" s="201"/>
      <c r="D281" s="178" t="s">
        <v>181</v>
      </c>
      <c r="E281" s="202" t="s">
        <v>1</v>
      </c>
      <c r="F281" s="203" t="s">
        <v>206</v>
      </c>
      <c r="H281" s="204">
        <v>20</v>
      </c>
      <c r="I281" s="205"/>
      <c r="L281" s="201"/>
      <c r="M281" s="206"/>
      <c r="N281" s="207"/>
      <c r="O281" s="207"/>
      <c r="P281" s="207"/>
      <c r="Q281" s="207"/>
      <c r="R281" s="207"/>
      <c r="S281" s="207"/>
      <c r="T281" s="208"/>
      <c r="AT281" s="202" t="s">
        <v>181</v>
      </c>
      <c r="AU281" s="202" t="s">
        <v>87</v>
      </c>
      <c r="AV281" s="16" t="s">
        <v>187</v>
      </c>
      <c r="AW281" s="16" t="s">
        <v>29</v>
      </c>
      <c r="AX281" s="16" t="s">
        <v>74</v>
      </c>
      <c r="AY281" s="202" t="s">
        <v>167</v>
      </c>
    </row>
    <row r="282" spans="1:65" s="13" customFormat="1" ht="12">
      <c r="B282" s="177"/>
      <c r="D282" s="178" t="s">
        <v>181</v>
      </c>
      <c r="E282" s="179" t="s">
        <v>1</v>
      </c>
      <c r="F282" s="180" t="s">
        <v>317</v>
      </c>
      <c r="H282" s="179" t="s">
        <v>1</v>
      </c>
      <c r="I282" s="181"/>
      <c r="L282" s="177"/>
      <c r="M282" s="182"/>
      <c r="N282" s="183"/>
      <c r="O282" s="183"/>
      <c r="P282" s="183"/>
      <c r="Q282" s="183"/>
      <c r="R282" s="183"/>
      <c r="S282" s="183"/>
      <c r="T282" s="184"/>
      <c r="AT282" s="179" t="s">
        <v>181</v>
      </c>
      <c r="AU282" s="179" t="s">
        <v>87</v>
      </c>
      <c r="AV282" s="13" t="s">
        <v>81</v>
      </c>
      <c r="AW282" s="13" t="s">
        <v>29</v>
      </c>
      <c r="AX282" s="13" t="s">
        <v>74</v>
      </c>
      <c r="AY282" s="179" t="s">
        <v>167</v>
      </c>
    </row>
    <row r="283" spans="1:65" s="14" customFormat="1" ht="12">
      <c r="B283" s="185"/>
      <c r="D283" s="178" t="s">
        <v>181</v>
      </c>
      <c r="E283" s="186" t="s">
        <v>1</v>
      </c>
      <c r="F283" s="187" t="s">
        <v>7</v>
      </c>
      <c r="H283" s="188">
        <v>20</v>
      </c>
      <c r="I283" s="189"/>
      <c r="L283" s="185"/>
      <c r="M283" s="190"/>
      <c r="N283" s="191"/>
      <c r="O283" s="191"/>
      <c r="P283" s="191"/>
      <c r="Q283" s="191"/>
      <c r="R283" s="191"/>
      <c r="S283" s="191"/>
      <c r="T283" s="192"/>
      <c r="AT283" s="186" t="s">
        <v>181</v>
      </c>
      <c r="AU283" s="186" t="s">
        <v>87</v>
      </c>
      <c r="AV283" s="14" t="s">
        <v>87</v>
      </c>
      <c r="AW283" s="14" t="s">
        <v>29</v>
      </c>
      <c r="AX283" s="14" t="s">
        <v>74</v>
      </c>
      <c r="AY283" s="186" t="s">
        <v>167</v>
      </c>
    </row>
    <row r="284" spans="1:65" s="16" customFormat="1" ht="12">
      <c r="B284" s="201"/>
      <c r="D284" s="178" t="s">
        <v>181</v>
      </c>
      <c r="E284" s="202" t="s">
        <v>1</v>
      </c>
      <c r="F284" s="203" t="s">
        <v>209</v>
      </c>
      <c r="H284" s="204">
        <v>20</v>
      </c>
      <c r="I284" s="205"/>
      <c r="L284" s="201"/>
      <c r="M284" s="206"/>
      <c r="N284" s="207"/>
      <c r="O284" s="207"/>
      <c r="P284" s="207"/>
      <c r="Q284" s="207"/>
      <c r="R284" s="207"/>
      <c r="S284" s="207"/>
      <c r="T284" s="208"/>
      <c r="AT284" s="202" t="s">
        <v>181</v>
      </c>
      <c r="AU284" s="202" t="s">
        <v>87</v>
      </c>
      <c r="AV284" s="16" t="s">
        <v>187</v>
      </c>
      <c r="AW284" s="16" t="s">
        <v>29</v>
      </c>
      <c r="AX284" s="16" t="s">
        <v>74</v>
      </c>
      <c r="AY284" s="202" t="s">
        <v>167</v>
      </c>
    </row>
    <row r="285" spans="1:65" s="15" customFormat="1" ht="12">
      <c r="B285" s="193"/>
      <c r="D285" s="178" t="s">
        <v>181</v>
      </c>
      <c r="E285" s="194" t="s">
        <v>1</v>
      </c>
      <c r="F285" s="195" t="s">
        <v>186</v>
      </c>
      <c r="H285" s="196">
        <v>40</v>
      </c>
      <c r="I285" s="197"/>
      <c r="L285" s="193"/>
      <c r="M285" s="198"/>
      <c r="N285" s="199"/>
      <c r="O285" s="199"/>
      <c r="P285" s="199"/>
      <c r="Q285" s="199"/>
      <c r="R285" s="199"/>
      <c r="S285" s="199"/>
      <c r="T285" s="200"/>
      <c r="AT285" s="194" t="s">
        <v>181</v>
      </c>
      <c r="AU285" s="194" t="s">
        <v>87</v>
      </c>
      <c r="AV285" s="15" t="s">
        <v>179</v>
      </c>
      <c r="AW285" s="15" t="s">
        <v>29</v>
      </c>
      <c r="AX285" s="15" t="s">
        <v>81</v>
      </c>
      <c r="AY285" s="194" t="s">
        <v>167</v>
      </c>
    </row>
    <row r="286" spans="1:65" s="2" customFormat="1" ht="33" customHeight="1">
      <c r="A286" s="33"/>
      <c r="B286" s="149"/>
      <c r="C286" s="167" t="s">
        <v>318</v>
      </c>
      <c r="D286" s="167" t="s">
        <v>175</v>
      </c>
      <c r="E286" s="168" t="s">
        <v>319</v>
      </c>
      <c r="F286" s="169" t="s">
        <v>320</v>
      </c>
      <c r="G286" s="170" t="s">
        <v>178</v>
      </c>
      <c r="H286" s="171">
        <v>42.7</v>
      </c>
      <c r="I286" s="172"/>
      <c r="J286" s="173">
        <f>ROUND(I286*H286,2)</f>
        <v>0</v>
      </c>
      <c r="K286" s="174"/>
      <c r="L286" s="34"/>
      <c r="M286" s="175" t="s">
        <v>1</v>
      </c>
      <c r="N286" s="176" t="s">
        <v>40</v>
      </c>
      <c r="O286" s="59"/>
      <c r="P286" s="161">
        <f>O286*H286</f>
        <v>0</v>
      </c>
      <c r="Q286" s="161">
        <v>0</v>
      </c>
      <c r="R286" s="161">
        <f>Q286*H286</f>
        <v>0</v>
      </c>
      <c r="S286" s="161">
        <v>0.05</v>
      </c>
      <c r="T286" s="162">
        <f>S286*H286</f>
        <v>2.1350000000000002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179</v>
      </c>
      <c r="AT286" s="163" t="s">
        <v>175</v>
      </c>
      <c r="AU286" s="163" t="s">
        <v>87</v>
      </c>
      <c r="AY286" s="18" t="s">
        <v>167</v>
      </c>
      <c r="BE286" s="164">
        <f>IF(N286="základná",J286,0)</f>
        <v>0</v>
      </c>
      <c r="BF286" s="164">
        <f>IF(N286="znížená",J286,0)</f>
        <v>0</v>
      </c>
      <c r="BG286" s="164">
        <f>IF(N286="zákl. prenesená",J286,0)</f>
        <v>0</v>
      </c>
      <c r="BH286" s="164">
        <f>IF(N286="zníž. prenesená",J286,0)</f>
        <v>0</v>
      </c>
      <c r="BI286" s="164">
        <f>IF(N286="nulová",J286,0)</f>
        <v>0</v>
      </c>
      <c r="BJ286" s="18" t="s">
        <v>87</v>
      </c>
      <c r="BK286" s="164">
        <f>ROUND(I286*H286,2)</f>
        <v>0</v>
      </c>
      <c r="BL286" s="18" t="s">
        <v>179</v>
      </c>
      <c r="BM286" s="163" t="s">
        <v>321</v>
      </c>
    </row>
    <row r="287" spans="1:65" s="13" customFormat="1" ht="12">
      <c r="B287" s="177"/>
      <c r="D287" s="178" t="s">
        <v>181</v>
      </c>
      <c r="E287" s="179" t="s">
        <v>1</v>
      </c>
      <c r="F287" s="180" t="s">
        <v>322</v>
      </c>
      <c r="H287" s="179" t="s">
        <v>1</v>
      </c>
      <c r="I287" s="181"/>
      <c r="L287" s="177"/>
      <c r="M287" s="182"/>
      <c r="N287" s="183"/>
      <c r="O287" s="183"/>
      <c r="P287" s="183"/>
      <c r="Q287" s="183"/>
      <c r="R287" s="183"/>
      <c r="S287" s="183"/>
      <c r="T287" s="184"/>
      <c r="AT287" s="179" t="s">
        <v>181</v>
      </c>
      <c r="AU287" s="179" t="s">
        <v>87</v>
      </c>
      <c r="AV287" s="13" t="s">
        <v>81</v>
      </c>
      <c r="AW287" s="13" t="s">
        <v>29</v>
      </c>
      <c r="AX287" s="13" t="s">
        <v>74</v>
      </c>
      <c r="AY287" s="179" t="s">
        <v>167</v>
      </c>
    </row>
    <row r="288" spans="1:65" s="14" customFormat="1" ht="12">
      <c r="B288" s="185"/>
      <c r="D288" s="178" t="s">
        <v>181</v>
      </c>
      <c r="E288" s="186" t="s">
        <v>1</v>
      </c>
      <c r="F288" s="187" t="s">
        <v>323</v>
      </c>
      <c r="H288" s="188">
        <v>42.7</v>
      </c>
      <c r="I288" s="189"/>
      <c r="L288" s="185"/>
      <c r="M288" s="190"/>
      <c r="N288" s="191"/>
      <c r="O288" s="191"/>
      <c r="P288" s="191"/>
      <c r="Q288" s="191"/>
      <c r="R288" s="191"/>
      <c r="S288" s="191"/>
      <c r="T288" s="192"/>
      <c r="AT288" s="186" t="s">
        <v>181</v>
      </c>
      <c r="AU288" s="186" t="s">
        <v>87</v>
      </c>
      <c r="AV288" s="14" t="s">
        <v>87</v>
      </c>
      <c r="AW288" s="14" t="s">
        <v>29</v>
      </c>
      <c r="AX288" s="14" t="s">
        <v>74</v>
      </c>
      <c r="AY288" s="186" t="s">
        <v>167</v>
      </c>
    </row>
    <row r="289" spans="1:65" s="16" customFormat="1" ht="12">
      <c r="B289" s="201"/>
      <c r="D289" s="178" t="s">
        <v>181</v>
      </c>
      <c r="E289" s="202" t="s">
        <v>1</v>
      </c>
      <c r="F289" s="203" t="s">
        <v>199</v>
      </c>
      <c r="H289" s="204">
        <v>42.7</v>
      </c>
      <c r="I289" s="205"/>
      <c r="L289" s="201"/>
      <c r="M289" s="206"/>
      <c r="N289" s="207"/>
      <c r="O289" s="207"/>
      <c r="P289" s="207"/>
      <c r="Q289" s="207"/>
      <c r="R289" s="207"/>
      <c r="S289" s="207"/>
      <c r="T289" s="208"/>
      <c r="AT289" s="202" t="s">
        <v>181</v>
      </c>
      <c r="AU289" s="202" t="s">
        <v>87</v>
      </c>
      <c r="AV289" s="16" t="s">
        <v>187</v>
      </c>
      <c r="AW289" s="16" t="s">
        <v>29</v>
      </c>
      <c r="AX289" s="16" t="s">
        <v>74</v>
      </c>
      <c r="AY289" s="202" t="s">
        <v>167</v>
      </c>
    </row>
    <row r="290" spans="1:65" s="15" customFormat="1" ht="12">
      <c r="B290" s="193"/>
      <c r="D290" s="178" t="s">
        <v>181</v>
      </c>
      <c r="E290" s="194" t="s">
        <v>1</v>
      </c>
      <c r="F290" s="195" t="s">
        <v>186</v>
      </c>
      <c r="H290" s="196">
        <v>42.7</v>
      </c>
      <c r="I290" s="197"/>
      <c r="L290" s="193"/>
      <c r="M290" s="198"/>
      <c r="N290" s="199"/>
      <c r="O290" s="199"/>
      <c r="P290" s="199"/>
      <c r="Q290" s="199"/>
      <c r="R290" s="199"/>
      <c r="S290" s="199"/>
      <c r="T290" s="200"/>
      <c r="AT290" s="194" t="s">
        <v>181</v>
      </c>
      <c r="AU290" s="194" t="s">
        <v>87</v>
      </c>
      <c r="AV290" s="15" t="s">
        <v>179</v>
      </c>
      <c r="AW290" s="15" t="s">
        <v>29</v>
      </c>
      <c r="AX290" s="15" t="s">
        <v>81</v>
      </c>
      <c r="AY290" s="194" t="s">
        <v>167</v>
      </c>
    </row>
    <row r="291" spans="1:65" s="2" customFormat="1" ht="33" customHeight="1">
      <c r="A291" s="33"/>
      <c r="B291" s="149"/>
      <c r="C291" s="167" t="s">
        <v>324</v>
      </c>
      <c r="D291" s="167" t="s">
        <v>175</v>
      </c>
      <c r="E291" s="168" t="s">
        <v>325</v>
      </c>
      <c r="F291" s="169" t="s">
        <v>326</v>
      </c>
      <c r="G291" s="170" t="s">
        <v>178</v>
      </c>
      <c r="H291" s="171">
        <v>111.473</v>
      </c>
      <c r="I291" s="172"/>
      <c r="J291" s="173">
        <f>ROUND(I291*H291,2)</f>
        <v>0</v>
      </c>
      <c r="K291" s="174"/>
      <c r="L291" s="34"/>
      <c r="M291" s="175" t="s">
        <v>1</v>
      </c>
      <c r="N291" s="176" t="s">
        <v>40</v>
      </c>
      <c r="O291" s="59"/>
      <c r="P291" s="161">
        <f>O291*H291</f>
        <v>0</v>
      </c>
      <c r="Q291" s="161">
        <v>0</v>
      </c>
      <c r="R291" s="161">
        <f>Q291*H291</f>
        <v>0</v>
      </c>
      <c r="S291" s="161">
        <v>4.5999999999999999E-2</v>
      </c>
      <c r="T291" s="162">
        <f>S291*H291</f>
        <v>5.127758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3" t="s">
        <v>179</v>
      </c>
      <c r="AT291" s="163" t="s">
        <v>175</v>
      </c>
      <c r="AU291" s="163" t="s">
        <v>87</v>
      </c>
      <c r="AY291" s="18" t="s">
        <v>167</v>
      </c>
      <c r="BE291" s="164">
        <f>IF(N291="základná",J291,0)</f>
        <v>0</v>
      </c>
      <c r="BF291" s="164">
        <f>IF(N291="znížená",J291,0)</f>
        <v>0</v>
      </c>
      <c r="BG291" s="164">
        <f>IF(N291="zákl. prenesená",J291,0)</f>
        <v>0</v>
      </c>
      <c r="BH291" s="164">
        <f>IF(N291="zníž. prenesená",J291,0)</f>
        <v>0</v>
      </c>
      <c r="BI291" s="164">
        <f>IF(N291="nulová",J291,0)</f>
        <v>0</v>
      </c>
      <c r="BJ291" s="18" t="s">
        <v>87</v>
      </c>
      <c r="BK291" s="164">
        <f>ROUND(I291*H291,2)</f>
        <v>0</v>
      </c>
      <c r="BL291" s="18" t="s">
        <v>179</v>
      </c>
      <c r="BM291" s="163" t="s">
        <v>327</v>
      </c>
    </row>
    <row r="292" spans="1:65" s="13" customFormat="1" ht="12">
      <c r="B292" s="177"/>
      <c r="D292" s="178" t="s">
        <v>181</v>
      </c>
      <c r="E292" s="179" t="s">
        <v>1</v>
      </c>
      <c r="F292" s="180" t="s">
        <v>328</v>
      </c>
      <c r="H292" s="179" t="s">
        <v>1</v>
      </c>
      <c r="I292" s="181"/>
      <c r="L292" s="177"/>
      <c r="M292" s="182"/>
      <c r="N292" s="183"/>
      <c r="O292" s="183"/>
      <c r="P292" s="183"/>
      <c r="Q292" s="183"/>
      <c r="R292" s="183"/>
      <c r="S292" s="183"/>
      <c r="T292" s="184"/>
      <c r="AT292" s="179" t="s">
        <v>181</v>
      </c>
      <c r="AU292" s="179" t="s">
        <v>87</v>
      </c>
      <c r="AV292" s="13" t="s">
        <v>81</v>
      </c>
      <c r="AW292" s="13" t="s">
        <v>29</v>
      </c>
      <c r="AX292" s="13" t="s">
        <v>74</v>
      </c>
      <c r="AY292" s="179" t="s">
        <v>167</v>
      </c>
    </row>
    <row r="293" spans="1:65" s="14" customFormat="1" ht="12">
      <c r="B293" s="185"/>
      <c r="D293" s="178" t="s">
        <v>181</v>
      </c>
      <c r="E293" s="186" t="s">
        <v>1</v>
      </c>
      <c r="F293" s="187" t="s">
        <v>329</v>
      </c>
      <c r="H293" s="188">
        <v>27.6</v>
      </c>
      <c r="I293" s="189"/>
      <c r="L293" s="185"/>
      <c r="M293" s="190"/>
      <c r="N293" s="191"/>
      <c r="O293" s="191"/>
      <c r="P293" s="191"/>
      <c r="Q293" s="191"/>
      <c r="R293" s="191"/>
      <c r="S293" s="191"/>
      <c r="T293" s="192"/>
      <c r="AT293" s="186" t="s">
        <v>181</v>
      </c>
      <c r="AU293" s="186" t="s">
        <v>87</v>
      </c>
      <c r="AV293" s="14" t="s">
        <v>87</v>
      </c>
      <c r="AW293" s="14" t="s">
        <v>29</v>
      </c>
      <c r="AX293" s="14" t="s">
        <v>74</v>
      </c>
      <c r="AY293" s="186" t="s">
        <v>167</v>
      </c>
    </row>
    <row r="294" spans="1:65" s="14" customFormat="1" ht="12">
      <c r="B294" s="185"/>
      <c r="D294" s="178" t="s">
        <v>181</v>
      </c>
      <c r="E294" s="186" t="s">
        <v>1</v>
      </c>
      <c r="F294" s="187" t="s">
        <v>330</v>
      </c>
      <c r="H294" s="188">
        <v>-0.24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6" t="s">
        <v>181</v>
      </c>
      <c r="AU294" s="186" t="s">
        <v>87</v>
      </c>
      <c r="AV294" s="14" t="s">
        <v>87</v>
      </c>
      <c r="AW294" s="14" t="s">
        <v>29</v>
      </c>
      <c r="AX294" s="14" t="s">
        <v>74</v>
      </c>
      <c r="AY294" s="186" t="s">
        <v>167</v>
      </c>
    </row>
    <row r="295" spans="1:65" s="14" customFormat="1" ht="12">
      <c r="B295" s="185"/>
      <c r="D295" s="178" t="s">
        <v>181</v>
      </c>
      <c r="E295" s="186" t="s">
        <v>1</v>
      </c>
      <c r="F295" s="187" t="s">
        <v>331</v>
      </c>
      <c r="H295" s="188">
        <v>-1.26</v>
      </c>
      <c r="I295" s="189"/>
      <c r="L295" s="185"/>
      <c r="M295" s="190"/>
      <c r="N295" s="191"/>
      <c r="O295" s="191"/>
      <c r="P295" s="191"/>
      <c r="Q295" s="191"/>
      <c r="R295" s="191"/>
      <c r="S295" s="191"/>
      <c r="T295" s="192"/>
      <c r="AT295" s="186" t="s">
        <v>181</v>
      </c>
      <c r="AU295" s="186" t="s">
        <v>87</v>
      </c>
      <c r="AV295" s="14" t="s">
        <v>87</v>
      </c>
      <c r="AW295" s="14" t="s">
        <v>29</v>
      </c>
      <c r="AX295" s="14" t="s">
        <v>74</v>
      </c>
      <c r="AY295" s="186" t="s">
        <v>167</v>
      </c>
    </row>
    <row r="296" spans="1:65" s="14" customFormat="1" ht="12">
      <c r="B296" s="185"/>
      <c r="D296" s="178" t="s">
        <v>181</v>
      </c>
      <c r="E296" s="186" t="s">
        <v>1</v>
      </c>
      <c r="F296" s="187" t="s">
        <v>332</v>
      </c>
      <c r="H296" s="188">
        <v>43.552999999999997</v>
      </c>
      <c r="I296" s="189"/>
      <c r="L296" s="185"/>
      <c r="M296" s="190"/>
      <c r="N296" s="191"/>
      <c r="O296" s="191"/>
      <c r="P296" s="191"/>
      <c r="Q296" s="191"/>
      <c r="R296" s="191"/>
      <c r="S296" s="191"/>
      <c r="T296" s="192"/>
      <c r="AT296" s="186" t="s">
        <v>181</v>
      </c>
      <c r="AU296" s="186" t="s">
        <v>87</v>
      </c>
      <c r="AV296" s="14" t="s">
        <v>87</v>
      </c>
      <c r="AW296" s="14" t="s">
        <v>29</v>
      </c>
      <c r="AX296" s="14" t="s">
        <v>74</v>
      </c>
      <c r="AY296" s="186" t="s">
        <v>167</v>
      </c>
    </row>
    <row r="297" spans="1:65" s="14" customFormat="1" ht="12">
      <c r="B297" s="185"/>
      <c r="D297" s="178" t="s">
        <v>181</v>
      </c>
      <c r="E297" s="186" t="s">
        <v>1</v>
      </c>
      <c r="F297" s="187" t="s">
        <v>333</v>
      </c>
      <c r="H297" s="188">
        <v>-0.48</v>
      </c>
      <c r="I297" s="189"/>
      <c r="L297" s="185"/>
      <c r="M297" s="190"/>
      <c r="N297" s="191"/>
      <c r="O297" s="191"/>
      <c r="P297" s="191"/>
      <c r="Q297" s="191"/>
      <c r="R297" s="191"/>
      <c r="S297" s="191"/>
      <c r="T297" s="192"/>
      <c r="AT297" s="186" t="s">
        <v>181</v>
      </c>
      <c r="AU297" s="186" t="s">
        <v>87</v>
      </c>
      <c r="AV297" s="14" t="s">
        <v>87</v>
      </c>
      <c r="AW297" s="14" t="s">
        <v>29</v>
      </c>
      <c r="AX297" s="14" t="s">
        <v>74</v>
      </c>
      <c r="AY297" s="186" t="s">
        <v>167</v>
      </c>
    </row>
    <row r="298" spans="1:65" s="14" customFormat="1" ht="12">
      <c r="B298" s="185"/>
      <c r="D298" s="178" t="s">
        <v>181</v>
      </c>
      <c r="E298" s="186" t="s">
        <v>1</v>
      </c>
      <c r="F298" s="187" t="s">
        <v>334</v>
      </c>
      <c r="H298" s="188">
        <v>-1.26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181</v>
      </c>
      <c r="AU298" s="186" t="s">
        <v>87</v>
      </c>
      <c r="AV298" s="14" t="s">
        <v>87</v>
      </c>
      <c r="AW298" s="14" t="s">
        <v>29</v>
      </c>
      <c r="AX298" s="14" t="s">
        <v>74</v>
      </c>
      <c r="AY298" s="186" t="s">
        <v>167</v>
      </c>
    </row>
    <row r="299" spans="1:65" s="14" customFormat="1" ht="12">
      <c r="B299" s="185"/>
      <c r="D299" s="178" t="s">
        <v>181</v>
      </c>
      <c r="E299" s="186" t="s">
        <v>1</v>
      </c>
      <c r="F299" s="187" t="s">
        <v>335</v>
      </c>
      <c r="H299" s="188">
        <v>43.56</v>
      </c>
      <c r="I299" s="189"/>
      <c r="L299" s="185"/>
      <c r="M299" s="190"/>
      <c r="N299" s="191"/>
      <c r="O299" s="191"/>
      <c r="P299" s="191"/>
      <c r="Q299" s="191"/>
      <c r="R299" s="191"/>
      <c r="S299" s="191"/>
      <c r="T299" s="192"/>
      <c r="AT299" s="186" t="s">
        <v>181</v>
      </c>
      <c r="AU299" s="186" t="s">
        <v>87</v>
      </c>
      <c r="AV299" s="14" t="s">
        <v>87</v>
      </c>
      <c r="AW299" s="14" t="s">
        <v>29</v>
      </c>
      <c r="AX299" s="14" t="s">
        <v>74</v>
      </c>
      <c r="AY299" s="186" t="s">
        <v>167</v>
      </c>
    </row>
    <row r="300" spans="1:65" s="16" customFormat="1" ht="12">
      <c r="B300" s="201"/>
      <c r="D300" s="178" t="s">
        <v>181</v>
      </c>
      <c r="E300" s="202" t="s">
        <v>1</v>
      </c>
      <c r="F300" s="203" t="s">
        <v>199</v>
      </c>
      <c r="H300" s="204">
        <v>111.473</v>
      </c>
      <c r="I300" s="205"/>
      <c r="L300" s="201"/>
      <c r="M300" s="206"/>
      <c r="N300" s="207"/>
      <c r="O300" s="207"/>
      <c r="P300" s="207"/>
      <c r="Q300" s="207"/>
      <c r="R300" s="207"/>
      <c r="S300" s="207"/>
      <c r="T300" s="208"/>
      <c r="AT300" s="202" t="s">
        <v>181</v>
      </c>
      <c r="AU300" s="202" t="s">
        <v>87</v>
      </c>
      <c r="AV300" s="16" t="s">
        <v>187</v>
      </c>
      <c r="AW300" s="16" t="s">
        <v>29</v>
      </c>
      <c r="AX300" s="16" t="s">
        <v>74</v>
      </c>
      <c r="AY300" s="202" t="s">
        <v>167</v>
      </c>
    </row>
    <row r="301" spans="1:65" s="15" customFormat="1" ht="12">
      <c r="B301" s="193"/>
      <c r="D301" s="178" t="s">
        <v>181</v>
      </c>
      <c r="E301" s="194" t="s">
        <v>1</v>
      </c>
      <c r="F301" s="195" t="s">
        <v>186</v>
      </c>
      <c r="H301" s="196">
        <v>111.473</v>
      </c>
      <c r="I301" s="197"/>
      <c r="L301" s="193"/>
      <c r="M301" s="198"/>
      <c r="N301" s="199"/>
      <c r="O301" s="199"/>
      <c r="P301" s="199"/>
      <c r="Q301" s="199"/>
      <c r="R301" s="199"/>
      <c r="S301" s="199"/>
      <c r="T301" s="200"/>
      <c r="AT301" s="194" t="s">
        <v>181</v>
      </c>
      <c r="AU301" s="194" t="s">
        <v>87</v>
      </c>
      <c r="AV301" s="15" t="s">
        <v>179</v>
      </c>
      <c r="AW301" s="15" t="s">
        <v>29</v>
      </c>
      <c r="AX301" s="15" t="s">
        <v>81</v>
      </c>
      <c r="AY301" s="194" t="s">
        <v>167</v>
      </c>
    </row>
    <row r="302" spans="1:65" s="12" customFormat="1" ht="23" customHeight="1">
      <c r="B302" s="138"/>
      <c r="D302" s="139" t="s">
        <v>73</v>
      </c>
      <c r="E302" s="165" t="s">
        <v>336</v>
      </c>
      <c r="F302" s="165" t="s">
        <v>337</v>
      </c>
      <c r="I302" s="141"/>
      <c r="J302" s="166">
        <f>BK302</f>
        <v>0</v>
      </c>
      <c r="L302" s="138"/>
      <c r="M302" s="143"/>
      <c r="N302" s="144"/>
      <c r="O302" s="144"/>
      <c r="P302" s="145">
        <f>SUM(P303:P368)</f>
        <v>0</v>
      </c>
      <c r="Q302" s="144"/>
      <c r="R302" s="145">
        <f>SUM(R303:R368)</f>
        <v>0</v>
      </c>
      <c r="S302" s="144"/>
      <c r="T302" s="146">
        <f>SUM(T303:T368)</f>
        <v>8.9708459999999999</v>
      </c>
      <c r="AR302" s="139" t="s">
        <v>81</v>
      </c>
      <c r="AT302" s="147" t="s">
        <v>73</v>
      </c>
      <c r="AU302" s="147" t="s">
        <v>81</v>
      </c>
      <c r="AY302" s="139" t="s">
        <v>167</v>
      </c>
      <c r="BK302" s="148">
        <f>SUM(BK303:BK368)</f>
        <v>0</v>
      </c>
    </row>
    <row r="303" spans="1:65" s="2" customFormat="1" ht="21.75" customHeight="1">
      <c r="A303" s="33"/>
      <c r="B303" s="149"/>
      <c r="C303" s="167" t="s">
        <v>7</v>
      </c>
      <c r="D303" s="167" t="s">
        <v>175</v>
      </c>
      <c r="E303" s="168" t="s">
        <v>338</v>
      </c>
      <c r="F303" s="169" t="s">
        <v>339</v>
      </c>
      <c r="G303" s="170" t="s">
        <v>340</v>
      </c>
      <c r="H303" s="171">
        <v>109</v>
      </c>
      <c r="I303" s="172"/>
      <c r="J303" s="173">
        <f>ROUND(I303*H303,2)</f>
        <v>0</v>
      </c>
      <c r="K303" s="174"/>
      <c r="L303" s="34"/>
      <c r="M303" s="175" t="s">
        <v>1</v>
      </c>
      <c r="N303" s="176" t="s">
        <v>40</v>
      </c>
      <c r="O303" s="59"/>
      <c r="P303" s="161">
        <f>O303*H303</f>
        <v>0</v>
      </c>
      <c r="Q303" s="161">
        <v>0</v>
      </c>
      <c r="R303" s="161">
        <f>Q303*H303</f>
        <v>0</v>
      </c>
      <c r="S303" s="161">
        <v>0.06</v>
      </c>
      <c r="T303" s="162">
        <f>S303*H303</f>
        <v>6.54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179</v>
      </c>
      <c r="AT303" s="163" t="s">
        <v>175</v>
      </c>
      <c r="AU303" s="163" t="s">
        <v>87</v>
      </c>
      <c r="AY303" s="18" t="s">
        <v>167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8" t="s">
        <v>87</v>
      </c>
      <c r="BK303" s="164">
        <f>ROUND(I303*H303,2)</f>
        <v>0</v>
      </c>
      <c r="BL303" s="18" t="s">
        <v>179</v>
      </c>
      <c r="BM303" s="163" t="s">
        <v>341</v>
      </c>
    </row>
    <row r="304" spans="1:65" s="13" customFormat="1" ht="12">
      <c r="B304" s="177"/>
      <c r="D304" s="178" t="s">
        <v>181</v>
      </c>
      <c r="E304" s="179" t="s">
        <v>1</v>
      </c>
      <c r="F304" s="180" t="s">
        <v>215</v>
      </c>
      <c r="H304" s="179" t="s">
        <v>1</v>
      </c>
      <c r="I304" s="181"/>
      <c r="L304" s="177"/>
      <c r="M304" s="182"/>
      <c r="N304" s="183"/>
      <c r="O304" s="183"/>
      <c r="P304" s="183"/>
      <c r="Q304" s="183"/>
      <c r="R304" s="183"/>
      <c r="S304" s="183"/>
      <c r="T304" s="184"/>
      <c r="AT304" s="179" t="s">
        <v>181</v>
      </c>
      <c r="AU304" s="179" t="s">
        <v>87</v>
      </c>
      <c r="AV304" s="13" t="s">
        <v>81</v>
      </c>
      <c r="AW304" s="13" t="s">
        <v>29</v>
      </c>
      <c r="AX304" s="13" t="s">
        <v>74</v>
      </c>
      <c r="AY304" s="179" t="s">
        <v>167</v>
      </c>
    </row>
    <row r="305" spans="2:51" s="14" customFormat="1" ht="12">
      <c r="B305" s="185"/>
      <c r="D305" s="178" t="s">
        <v>181</v>
      </c>
      <c r="E305" s="186" t="s">
        <v>1</v>
      </c>
      <c r="F305" s="187" t="s">
        <v>342</v>
      </c>
      <c r="H305" s="188">
        <v>3</v>
      </c>
      <c r="I305" s="189"/>
      <c r="L305" s="185"/>
      <c r="M305" s="190"/>
      <c r="N305" s="191"/>
      <c r="O305" s="191"/>
      <c r="P305" s="191"/>
      <c r="Q305" s="191"/>
      <c r="R305" s="191"/>
      <c r="S305" s="191"/>
      <c r="T305" s="192"/>
      <c r="AT305" s="186" t="s">
        <v>181</v>
      </c>
      <c r="AU305" s="186" t="s">
        <v>87</v>
      </c>
      <c r="AV305" s="14" t="s">
        <v>87</v>
      </c>
      <c r="AW305" s="14" t="s">
        <v>29</v>
      </c>
      <c r="AX305" s="14" t="s">
        <v>74</v>
      </c>
      <c r="AY305" s="186" t="s">
        <v>167</v>
      </c>
    </row>
    <row r="306" spans="2:51" s="16" customFormat="1" ht="12">
      <c r="B306" s="201"/>
      <c r="D306" s="178" t="s">
        <v>181</v>
      </c>
      <c r="E306" s="202" t="s">
        <v>1</v>
      </c>
      <c r="F306" s="203" t="s">
        <v>217</v>
      </c>
      <c r="H306" s="204">
        <v>3</v>
      </c>
      <c r="I306" s="205"/>
      <c r="L306" s="201"/>
      <c r="M306" s="206"/>
      <c r="N306" s="207"/>
      <c r="O306" s="207"/>
      <c r="P306" s="207"/>
      <c r="Q306" s="207"/>
      <c r="R306" s="207"/>
      <c r="S306" s="207"/>
      <c r="T306" s="208"/>
      <c r="AT306" s="202" t="s">
        <v>181</v>
      </c>
      <c r="AU306" s="202" t="s">
        <v>87</v>
      </c>
      <c r="AV306" s="16" t="s">
        <v>187</v>
      </c>
      <c r="AW306" s="16" t="s">
        <v>29</v>
      </c>
      <c r="AX306" s="16" t="s">
        <v>74</v>
      </c>
      <c r="AY306" s="202" t="s">
        <v>167</v>
      </c>
    </row>
    <row r="307" spans="2:51" s="14" customFormat="1" ht="12">
      <c r="B307" s="185"/>
      <c r="D307" s="178" t="s">
        <v>181</v>
      </c>
      <c r="E307" s="186" t="s">
        <v>1</v>
      </c>
      <c r="F307" s="187" t="s">
        <v>343</v>
      </c>
      <c r="H307" s="188">
        <v>6</v>
      </c>
      <c r="I307" s="189"/>
      <c r="L307" s="185"/>
      <c r="M307" s="190"/>
      <c r="N307" s="191"/>
      <c r="O307" s="191"/>
      <c r="P307" s="191"/>
      <c r="Q307" s="191"/>
      <c r="R307" s="191"/>
      <c r="S307" s="191"/>
      <c r="T307" s="192"/>
      <c r="AT307" s="186" t="s">
        <v>181</v>
      </c>
      <c r="AU307" s="186" t="s">
        <v>87</v>
      </c>
      <c r="AV307" s="14" t="s">
        <v>87</v>
      </c>
      <c r="AW307" s="14" t="s">
        <v>29</v>
      </c>
      <c r="AX307" s="14" t="s">
        <v>74</v>
      </c>
      <c r="AY307" s="186" t="s">
        <v>167</v>
      </c>
    </row>
    <row r="308" spans="2:51" s="14" customFormat="1" ht="12">
      <c r="B308" s="185"/>
      <c r="D308" s="178" t="s">
        <v>181</v>
      </c>
      <c r="E308" s="186" t="s">
        <v>1</v>
      </c>
      <c r="F308" s="187" t="s">
        <v>344</v>
      </c>
      <c r="H308" s="188">
        <v>27</v>
      </c>
      <c r="I308" s="189"/>
      <c r="L308" s="185"/>
      <c r="M308" s="190"/>
      <c r="N308" s="191"/>
      <c r="O308" s="191"/>
      <c r="P308" s="191"/>
      <c r="Q308" s="191"/>
      <c r="R308" s="191"/>
      <c r="S308" s="191"/>
      <c r="T308" s="192"/>
      <c r="AT308" s="186" t="s">
        <v>181</v>
      </c>
      <c r="AU308" s="186" t="s">
        <v>87</v>
      </c>
      <c r="AV308" s="14" t="s">
        <v>87</v>
      </c>
      <c r="AW308" s="14" t="s">
        <v>29</v>
      </c>
      <c r="AX308" s="14" t="s">
        <v>74</v>
      </c>
      <c r="AY308" s="186" t="s">
        <v>167</v>
      </c>
    </row>
    <row r="309" spans="2:51" s="14" customFormat="1" ht="12">
      <c r="B309" s="185"/>
      <c r="D309" s="178" t="s">
        <v>181</v>
      </c>
      <c r="E309" s="186" t="s">
        <v>1</v>
      </c>
      <c r="F309" s="187" t="s">
        <v>345</v>
      </c>
      <c r="H309" s="188">
        <v>2</v>
      </c>
      <c r="I309" s="189"/>
      <c r="L309" s="185"/>
      <c r="M309" s="190"/>
      <c r="N309" s="191"/>
      <c r="O309" s="191"/>
      <c r="P309" s="191"/>
      <c r="Q309" s="191"/>
      <c r="R309" s="191"/>
      <c r="S309" s="191"/>
      <c r="T309" s="192"/>
      <c r="AT309" s="186" t="s">
        <v>181</v>
      </c>
      <c r="AU309" s="186" t="s">
        <v>87</v>
      </c>
      <c r="AV309" s="14" t="s">
        <v>87</v>
      </c>
      <c r="AW309" s="14" t="s">
        <v>29</v>
      </c>
      <c r="AX309" s="14" t="s">
        <v>74</v>
      </c>
      <c r="AY309" s="186" t="s">
        <v>167</v>
      </c>
    </row>
    <row r="310" spans="2:51" s="14" customFormat="1" ht="12">
      <c r="B310" s="185"/>
      <c r="D310" s="178" t="s">
        <v>181</v>
      </c>
      <c r="E310" s="186" t="s">
        <v>1</v>
      </c>
      <c r="F310" s="187" t="s">
        <v>346</v>
      </c>
      <c r="H310" s="188">
        <v>8</v>
      </c>
      <c r="I310" s="189"/>
      <c r="L310" s="185"/>
      <c r="M310" s="190"/>
      <c r="N310" s="191"/>
      <c r="O310" s="191"/>
      <c r="P310" s="191"/>
      <c r="Q310" s="191"/>
      <c r="R310" s="191"/>
      <c r="S310" s="191"/>
      <c r="T310" s="192"/>
      <c r="AT310" s="186" t="s">
        <v>181</v>
      </c>
      <c r="AU310" s="186" t="s">
        <v>87</v>
      </c>
      <c r="AV310" s="14" t="s">
        <v>87</v>
      </c>
      <c r="AW310" s="14" t="s">
        <v>29</v>
      </c>
      <c r="AX310" s="14" t="s">
        <v>74</v>
      </c>
      <c r="AY310" s="186" t="s">
        <v>167</v>
      </c>
    </row>
    <row r="311" spans="2:51" s="14" customFormat="1" ht="12">
      <c r="B311" s="185"/>
      <c r="D311" s="178" t="s">
        <v>181</v>
      </c>
      <c r="E311" s="186" t="s">
        <v>1</v>
      </c>
      <c r="F311" s="187" t="s">
        <v>347</v>
      </c>
      <c r="H311" s="188">
        <v>4</v>
      </c>
      <c r="I311" s="189"/>
      <c r="L311" s="185"/>
      <c r="M311" s="190"/>
      <c r="N311" s="191"/>
      <c r="O311" s="191"/>
      <c r="P311" s="191"/>
      <c r="Q311" s="191"/>
      <c r="R311" s="191"/>
      <c r="S311" s="191"/>
      <c r="T311" s="192"/>
      <c r="AT311" s="186" t="s">
        <v>181</v>
      </c>
      <c r="AU311" s="186" t="s">
        <v>87</v>
      </c>
      <c r="AV311" s="14" t="s">
        <v>87</v>
      </c>
      <c r="AW311" s="14" t="s">
        <v>29</v>
      </c>
      <c r="AX311" s="14" t="s">
        <v>74</v>
      </c>
      <c r="AY311" s="186" t="s">
        <v>167</v>
      </c>
    </row>
    <row r="312" spans="2:51" s="14" customFormat="1" ht="12">
      <c r="B312" s="185"/>
      <c r="D312" s="178" t="s">
        <v>181</v>
      </c>
      <c r="E312" s="186" t="s">
        <v>1</v>
      </c>
      <c r="F312" s="187" t="s">
        <v>348</v>
      </c>
      <c r="H312" s="188">
        <v>2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181</v>
      </c>
      <c r="AU312" s="186" t="s">
        <v>87</v>
      </c>
      <c r="AV312" s="14" t="s">
        <v>87</v>
      </c>
      <c r="AW312" s="14" t="s">
        <v>29</v>
      </c>
      <c r="AX312" s="14" t="s">
        <v>74</v>
      </c>
      <c r="AY312" s="186" t="s">
        <v>167</v>
      </c>
    </row>
    <row r="313" spans="2:51" s="16" customFormat="1" ht="12">
      <c r="B313" s="201"/>
      <c r="D313" s="178" t="s">
        <v>181</v>
      </c>
      <c r="E313" s="202" t="s">
        <v>1</v>
      </c>
      <c r="F313" s="203" t="s">
        <v>206</v>
      </c>
      <c r="H313" s="204">
        <v>49</v>
      </c>
      <c r="I313" s="205"/>
      <c r="L313" s="201"/>
      <c r="M313" s="206"/>
      <c r="N313" s="207"/>
      <c r="O313" s="207"/>
      <c r="P313" s="207"/>
      <c r="Q313" s="207"/>
      <c r="R313" s="207"/>
      <c r="S313" s="207"/>
      <c r="T313" s="208"/>
      <c r="AT313" s="202" t="s">
        <v>181</v>
      </c>
      <c r="AU313" s="202" t="s">
        <v>87</v>
      </c>
      <c r="AV313" s="16" t="s">
        <v>187</v>
      </c>
      <c r="AW313" s="16" t="s">
        <v>29</v>
      </c>
      <c r="AX313" s="16" t="s">
        <v>74</v>
      </c>
      <c r="AY313" s="202" t="s">
        <v>167</v>
      </c>
    </row>
    <row r="314" spans="2:51" s="14" customFormat="1" ht="12">
      <c r="B314" s="185"/>
      <c r="D314" s="178" t="s">
        <v>181</v>
      </c>
      <c r="E314" s="186" t="s">
        <v>1</v>
      </c>
      <c r="F314" s="187" t="s">
        <v>349</v>
      </c>
      <c r="H314" s="188">
        <v>8</v>
      </c>
      <c r="I314" s="189"/>
      <c r="L314" s="185"/>
      <c r="M314" s="190"/>
      <c r="N314" s="191"/>
      <c r="O314" s="191"/>
      <c r="P314" s="191"/>
      <c r="Q314" s="191"/>
      <c r="R314" s="191"/>
      <c r="S314" s="191"/>
      <c r="T314" s="192"/>
      <c r="AT314" s="186" t="s">
        <v>181</v>
      </c>
      <c r="AU314" s="186" t="s">
        <v>87</v>
      </c>
      <c r="AV314" s="14" t="s">
        <v>87</v>
      </c>
      <c r="AW314" s="14" t="s">
        <v>29</v>
      </c>
      <c r="AX314" s="14" t="s">
        <v>74</v>
      </c>
      <c r="AY314" s="186" t="s">
        <v>167</v>
      </c>
    </row>
    <row r="315" spans="2:51" s="14" customFormat="1" ht="12">
      <c r="B315" s="185"/>
      <c r="D315" s="178" t="s">
        <v>181</v>
      </c>
      <c r="E315" s="186" t="s">
        <v>1</v>
      </c>
      <c r="F315" s="187" t="s">
        <v>344</v>
      </c>
      <c r="H315" s="188">
        <v>27</v>
      </c>
      <c r="I315" s="189"/>
      <c r="L315" s="185"/>
      <c r="M315" s="190"/>
      <c r="N315" s="191"/>
      <c r="O315" s="191"/>
      <c r="P315" s="191"/>
      <c r="Q315" s="191"/>
      <c r="R315" s="191"/>
      <c r="S315" s="191"/>
      <c r="T315" s="192"/>
      <c r="AT315" s="186" t="s">
        <v>181</v>
      </c>
      <c r="AU315" s="186" t="s">
        <v>87</v>
      </c>
      <c r="AV315" s="14" t="s">
        <v>87</v>
      </c>
      <c r="AW315" s="14" t="s">
        <v>29</v>
      </c>
      <c r="AX315" s="14" t="s">
        <v>74</v>
      </c>
      <c r="AY315" s="186" t="s">
        <v>167</v>
      </c>
    </row>
    <row r="316" spans="2:51" s="14" customFormat="1" ht="12">
      <c r="B316" s="185"/>
      <c r="D316" s="178" t="s">
        <v>181</v>
      </c>
      <c r="E316" s="186" t="s">
        <v>1</v>
      </c>
      <c r="F316" s="187" t="s">
        <v>345</v>
      </c>
      <c r="H316" s="188">
        <v>2</v>
      </c>
      <c r="I316" s="189"/>
      <c r="L316" s="185"/>
      <c r="M316" s="190"/>
      <c r="N316" s="191"/>
      <c r="O316" s="191"/>
      <c r="P316" s="191"/>
      <c r="Q316" s="191"/>
      <c r="R316" s="191"/>
      <c r="S316" s="191"/>
      <c r="T316" s="192"/>
      <c r="AT316" s="186" t="s">
        <v>181</v>
      </c>
      <c r="AU316" s="186" t="s">
        <v>87</v>
      </c>
      <c r="AV316" s="14" t="s">
        <v>87</v>
      </c>
      <c r="AW316" s="14" t="s">
        <v>29</v>
      </c>
      <c r="AX316" s="14" t="s">
        <v>74</v>
      </c>
      <c r="AY316" s="186" t="s">
        <v>167</v>
      </c>
    </row>
    <row r="317" spans="2:51" s="14" customFormat="1" ht="12">
      <c r="B317" s="185"/>
      <c r="D317" s="178" t="s">
        <v>181</v>
      </c>
      <c r="E317" s="186" t="s">
        <v>1</v>
      </c>
      <c r="F317" s="187" t="s">
        <v>346</v>
      </c>
      <c r="H317" s="188">
        <v>8</v>
      </c>
      <c r="I317" s="189"/>
      <c r="L317" s="185"/>
      <c r="M317" s="190"/>
      <c r="N317" s="191"/>
      <c r="O317" s="191"/>
      <c r="P317" s="191"/>
      <c r="Q317" s="191"/>
      <c r="R317" s="191"/>
      <c r="S317" s="191"/>
      <c r="T317" s="192"/>
      <c r="AT317" s="186" t="s">
        <v>181</v>
      </c>
      <c r="AU317" s="186" t="s">
        <v>87</v>
      </c>
      <c r="AV317" s="14" t="s">
        <v>87</v>
      </c>
      <c r="AW317" s="14" t="s">
        <v>29</v>
      </c>
      <c r="AX317" s="14" t="s">
        <v>74</v>
      </c>
      <c r="AY317" s="186" t="s">
        <v>167</v>
      </c>
    </row>
    <row r="318" spans="2:51" s="14" customFormat="1" ht="12">
      <c r="B318" s="185"/>
      <c r="D318" s="178" t="s">
        <v>181</v>
      </c>
      <c r="E318" s="186" t="s">
        <v>1</v>
      </c>
      <c r="F318" s="187" t="s">
        <v>347</v>
      </c>
      <c r="H318" s="188">
        <v>4</v>
      </c>
      <c r="I318" s="189"/>
      <c r="L318" s="185"/>
      <c r="M318" s="190"/>
      <c r="N318" s="191"/>
      <c r="O318" s="191"/>
      <c r="P318" s="191"/>
      <c r="Q318" s="191"/>
      <c r="R318" s="191"/>
      <c r="S318" s="191"/>
      <c r="T318" s="192"/>
      <c r="AT318" s="186" t="s">
        <v>181</v>
      </c>
      <c r="AU318" s="186" t="s">
        <v>87</v>
      </c>
      <c r="AV318" s="14" t="s">
        <v>87</v>
      </c>
      <c r="AW318" s="14" t="s">
        <v>29</v>
      </c>
      <c r="AX318" s="14" t="s">
        <v>74</v>
      </c>
      <c r="AY318" s="186" t="s">
        <v>167</v>
      </c>
    </row>
    <row r="319" spans="2:51" s="14" customFormat="1" ht="12">
      <c r="B319" s="185"/>
      <c r="D319" s="178" t="s">
        <v>181</v>
      </c>
      <c r="E319" s="186" t="s">
        <v>1</v>
      </c>
      <c r="F319" s="187" t="s">
        <v>348</v>
      </c>
      <c r="H319" s="188">
        <v>2</v>
      </c>
      <c r="I319" s="189"/>
      <c r="L319" s="185"/>
      <c r="M319" s="190"/>
      <c r="N319" s="191"/>
      <c r="O319" s="191"/>
      <c r="P319" s="191"/>
      <c r="Q319" s="191"/>
      <c r="R319" s="191"/>
      <c r="S319" s="191"/>
      <c r="T319" s="192"/>
      <c r="AT319" s="186" t="s">
        <v>181</v>
      </c>
      <c r="AU319" s="186" t="s">
        <v>87</v>
      </c>
      <c r="AV319" s="14" t="s">
        <v>87</v>
      </c>
      <c r="AW319" s="14" t="s">
        <v>29</v>
      </c>
      <c r="AX319" s="14" t="s">
        <v>74</v>
      </c>
      <c r="AY319" s="186" t="s">
        <v>167</v>
      </c>
    </row>
    <row r="320" spans="2:51" s="14" customFormat="1" ht="12">
      <c r="B320" s="185"/>
      <c r="D320" s="178" t="s">
        <v>181</v>
      </c>
      <c r="E320" s="186" t="s">
        <v>1</v>
      </c>
      <c r="F320" s="187" t="s">
        <v>350</v>
      </c>
      <c r="H320" s="188">
        <v>6</v>
      </c>
      <c r="I320" s="189"/>
      <c r="L320" s="185"/>
      <c r="M320" s="190"/>
      <c r="N320" s="191"/>
      <c r="O320" s="191"/>
      <c r="P320" s="191"/>
      <c r="Q320" s="191"/>
      <c r="R320" s="191"/>
      <c r="S320" s="191"/>
      <c r="T320" s="192"/>
      <c r="AT320" s="186" t="s">
        <v>181</v>
      </c>
      <c r="AU320" s="186" t="s">
        <v>87</v>
      </c>
      <c r="AV320" s="14" t="s">
        <v>87</v>
      </c>
      <c r="AW320" s="14" t="s">
        <v>29</v>
      </c>
      <c r="AX320" s="14" t="s">
        <v>74</v>
      </c>
      <c r="AY320" s="186" t="s">
        <v>167</v>
      </c>
    </row>
    <row r="321" spans="1:65" s="16" customFormat="1" ht="12">
      <c r="B321" s="201"/>
      <c r="D321" s="178" t="s">
        <v>181</v>
      </c>
      <c r="E321" s="202" t="s">
        <v>1</v>
      </c>
      <c r="F321" s="203" t="s">
        <v>209</v>
      </c>
      <c r="H321" s="204">
        <v>57</v>
      </c>
      <c r="I321" s="205"/>
      <c r="L321" s="201"/>
      <c r="M321" s="206"/>
      <c r="N321" s="207"/>
      <c r="O321" s="207"/>
      <c r="P321" s="207"/>
      <c r="Q321" s="207"/>
      <c r="R321" s="207"/>
      <c r="S321" s="207"/>
      <c r="T321" s="208"/>
      <c r="AT321" s="202" t="s">
        <v>181</v>
      </c>
      <c r="AU321" s="202" t="s">
        <v>87</v>
      </c>
      <c r="AV321" s="16" t="s">
        <v>187</v>
      </c>
      <c r="AW321" s="16" t="s">
        <v>29</v>
      </c>
      <c r="AX321" s="16" t="s">
        <v>74</v>
      </c>
      <c r="AY321" s="202" t="s">
        <v>167</v>
      </c>
    </row>
    <row r="322" spans="1:65" s="15" customFormat="1" ht="12">
      <c r="B322" s="193"/>
      <c r="D322" s="178" t="s">
        <v>181</v>
      </c>
      <c r="E322" s="194" t="s">
        <v>1</v>
      </c>
      <c r="F322" s="195" t="s">
        <v>186</v>
      </c>
      <c r="H322" s="196">
        <v>109</v>
      </c>
      <c r="I322" s="197"/>
      <c r="L322" s="193"/>
      <c r="M322" s="198"/>
      <c r="N322" s="199"/>
      <c r="O322" s="199"/>
      <c r="P322" s="199"/>
      <c r="Q322" s="199"/>
      <c r="R322" s="199"/>
      <c r="S322" s="199"/>
      <c r="T322" s="200"/>
      <c r="AT322" s="194" t="s">
        <v>181</v>
      </c>
      <c r="AU322" s="194" t="s">
        <v>87</v>
      </c>
      <c r="AV322" s="15" t="s">
        <v>179</v>
      </c>
      <c r="AW322" s="15" t="s">
        <v>29</v>
      </c>
      <c r="AX322" s="15" t="s">
        <v>81</v>
      </c>
      <c r="AY322" s="194" t="s">
        <v>167</v>
      </c>
    </row>
    <row r="323" spans="1:65" s="2" customFormat="1" ht="21.75" customHeight="1">
      <c r="A323" s="33"/>
      <c r="B323" s="149"/>
      <c r="C323" s="167" t="s">
        <v>351</v>
      </c>
      <c r="D323" s="167" t="s">
        <v>175</v>
      </c>
      <c r="E323" s="168" t="s">
        <v>352</v>
      </c>
      <c r="F323" s="169" t="s">
        <v>353</v>
      </c>
      <c r="G323" s="170" t="s">
        <v>213</v>
      </c>
      <c r="H323" s="171">
        <v>356.04399999999998</v>
      </c>
      <c r="I323" s="172"/>
      <c r="J323" s="173">
        <f>ROUND(I323*H323,2)</f>
        <v>0</v>
      </c>
      <c r="K323" s="174"/>
      <c r="L323" s="34"/>
      <c r="M323" s="175" t="s">
        <v>1</v>
      </c>
      <c r="N323" s="176" t="s">
        <v>40</v>
      </c>
      <c r="O323" s="59"/>
      <c r="P323" s="161">
        <f>O323*H323</f>
        <v>0</v>
      </c>
      <c r="Q323" s="161">
        <v>0</v>
      </c>
      <c r="R323" s="161">
        <f>Q323*H323</f>
        <v>0</v>
      </c>
      <c r="S323" s="161">
        <v>5.0000000000000001E-3</v>
      </c>
      <c r="T323" s="162">
        <f>S323*H323</f>
        <v>1.7802199999999999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179</v>
      </c>
      <c r="AT323" s="163" t="s">
        <v>175</v>
      </c>
      <c r="AU323" s="163" t="s">
        <v>87</v>
      </c>
      <c r="AY323" s="18" t="s">
        <v>167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87</v>
      </c>
      <c r="BK323" s="164">
        <f>ROUND(I323*H323,2)</f>
        <v>0</v>
      </c>
      <c r="BL323" s="18" t="s">
        <v>179</v>
      </c>
      <c r="BM323" s="163" t="s">
        <v>354</v>
      </c>
    </row>
    <row r="324" spans="1:65" s="13" customFormat="1" ht="12">
      <c r="B324" s="177"/>
      <c r="D324" s="178" t="s">
        <v>181</v>
      </c>
      <c r="E324" s="179" t="s">
        <v>1</v>
      </c>
      <c r="F324" s="180" t="s">
        <v>240</v>
      </c>
      <c r="H324" s="179" t="s">
        <v>1</v>
      </c>
      <c r="I324" s="181"/>
      <c r="L324" s="177"/>
      <c r="M324" s="182"/>
      <c r="N324" s="183"/>
      <c r="O324" s="183"/>
      <c r="P324" s="183"/>
      <c r="Q324" s="183"/>
      <c r="R324" s="183"/>
      <c r="S324" s="183"/>
      <c r="T324" s="184"/>
      <c r="AT324" s="179" t="s">
        <v>181</v>
      </c>
      <c r="AU324" s="179" t="s">
        <v>87</v>
      </c>
      <c r="AV324" s="13" t="s">
        <v>81</v>
      </c>
      <c r="AW324" s="13" t="s">
        <v>29</v>
      </c>
      <c r="AX324" s="13" t="s">
        <v>74</v>
      </c>
      <c r="AY324" s="179" t="s">
        <v>167</v>
      </c>
    </row>
    <row r="325" spans="1:65" s="14" customFormat="1" ht="12">
      <c r="B325" s="185"/>
      <c r="D325" s="178" t="s">
        <v>181</v>
      </c>
      <c r="E325" s="186" t="s">
        <v>1</v>
      </c>
      <c r="F325" s="187" t="s">
        <v>355</v>
      </c>
      <c r="H325" s="188">
        <v>6</v>
      </c>
      <c r="I325" s="189"/>
      <c r="L325" s="185"/>
      <c r="M325" s="190"/>
      <c r="N325" s="191"/>
      <c r="O325" s="191"/>
      <c r="P325" s="191"/>
      <c r="Q325" s="191"/>
      <c r="R325" s="191"/>
      <c r="S325" s="191"/>
      <c r="T325" s="192"/>
      <c r="AT325" s="186" t="s">
        <v>181</v>
      </c>
      <c r="AU325" s="186" t="s">
        <v>87</v>
      </c>
      <c r="AV325" s="14" t="s">
        <v>87</v>
      </c>
      <c r="AW325" s="14" t="s">
        <v>29</v>
      </c>
      <c r="AX325" s="14" t="s">
        <v>74</v>
      </c>
      <c r="AY325" s="186" t="s">
        <v>167</v>
      </c>
    </row>
    <row r="326" spans="1:65" s="16" customFormat="1" ht="12">
      <c r="B326" s="201"/>
      <c r="D326" s="178" t="s">
        <v>181</v>
      </c>
      <c r="E326" s="202" t="s">
        <v>1</v>
      </c>
      <c r="F326" s="203" t="s">
        <v>356</v>
      </c>
      <c r="H326" s="204">
        <v>6</v>
      </c>
      <c r="I326" s="205"/>
      <c r="L326" s="201"/>
      <c r="M326" s="206"/>
      <c r="N326" s="207"/>
      <c r="O326" s="207"/>
      <c r="P326" s="207"/>
      <c r="Q326" s="207"/>
      <c r="R326" s="207"/>
      <c r="S326" s="207"/>
      <c r="T326" s="208"/>
      <c r="AT326" s="202" t="s">
        <v>181</v>
      </c>
      <c r="AU326" s="202" t="s">
        <v>87</v>
      </c>
      <c r="AV326" s="16" t="s">
        <v>187</v>
      </c>
      <c r="AW326" s="16" t="s">
        <v>29</v>
      </c>
      <c r="AX326" s="16" t="s">
        <v>74</v>
      </c>
      <c r="AY326" s="202" t="s">
        <v>167</v>
      </c>
    </row>
    <row r="327" spans="1:65" s="14" customFormat="1" ht="12">
      <c r="B327" s="185"/>
      <c r="D327" s="178" t="s">
        <v>181</v>
      </c>
      <c r="E327" s="186" t="s">
        <v>1</v>
      </c>
      <c r="F327" s="187" t="s">
        <v>218</v>
      </c>
      <c r="H327" s="188">
        <v>22.5</v>
      </c>
      <c r="I327" s="189"/>
      <c r="L327" s="185"/>
      <c r="M327" s="190"/>
      <c r="N327" s="191"/>
      <c r="O327" s="191"/>
      <c r="P327" s="191"/>
      <c r="Q327" s="191"/>
      <c r="R327" s="191"/>
      <c r="S327" s="191"/>
      <c r="T327" s="192"/>
      <c r="AT327" s="186" t="s">
        <v>181</v>
      </c>
      <c r="AU327" s="186" t="s">
        <v>87</v>
      </c>
      <c r="AV327" s="14" t="s">
        <v>87</v>
      </c>
      <c r="AW327" s="14" t="s">
        <v>29</v>
      </c>
      <c r="AX327" s="14" t="s">
        <v>74</v>
      </c>
      <c r="AY327" s="186" t="s">
        <v>167</v>
      </c>
    </row>
    <row r="328" spans="1:65" s="14" customFormat="1" ht="12">
      <c r="B328" s="185"/>
      <c r="D328" s="178" t="s">
        <v>181</v>
      </c>
      <c r="E328" s="186" t="s">
        <v>1</v>
      </c>
      <c r="F328" s="187" t="s">
        <v>219</v>
      </c>
      <c r="H328" s="188">
        <v>82.26</v>
      </c>
      <c r="I328" s="189"/>
      <c r="L328" s="185"/>
      <c r="M328" s="190"/>
      <c r="N328" s="191"/>
      <c r="O328" s="191"/>
      <c r="P328" s="191"/>
      <c r="Q328" s="191"/>
      <c r="R328" s="191"/>
      <c r="S328" s="191"/>
      <c r="T328" s="192"/>
      <c r="AT328" s="186" t="s">
        <v>181</v>
      </c>
      <c r="AU328" s="186" t="s">
        <v>87</v>
      </c>
      <c r="AV328" s="14" t="s">
        <v>87</v>
      </c>
      <c r="AW328" s="14" t="s">
        <v>29</v>
      </c>
      <c r="AX328" s="14" t="s">
        <v>74</v>
      </c>
      <c r="AY328" s="186" t="s">
        <v>167</v>
      </c>
    </row>
    <row r="329" spans="1:65" s="14" customFormat="1" ht="12">
      <c r="B329" s="185"/>
      <c r="D329" s="178" t="s">
        <v>181</v>
      </c>
      <c r="E329" s="186" t="s">
        <v>1</v>
      </c>
      <c r="F329" s="187" t="s">
        <v>357</v>
      </c>
      <c r="H329" s="188">
        <v>15.112</v>
      </c>
      <c r="I329" s="189"/>
      <c r="L329" s="185"/>
      <c r="M329" s="190"/>
      <c r="N329" s="191"/>
      <c r="O329" s="191"/>
      <c r="P329" s="191"/>
      <c r="Q329" s="191"/>
      <c r="R329" s="191"/>
      <c r="S329" s="191"/>
      <c r="T329" s="192"/>
      <c r="AT329" s="186" t="s">
        <v>181</v>
      </c>
      <c r="AU329" s="186" t="s">
        <v>87</v>
      </c>
      <c r="AV329" s="14" t="s">
        <v>87</v>
      </c>
      <c r="AW329" s="14" t="s">
        <v>29</v>
      </c>
      <c r="AX329" s="14" t="s">
        <v>74</v>
      </c>
      <c r="AY329" s="186" t="s">
        <v>167</v>
      </c>
    </row>
    <row r="330" spans="1:65" s="14" customFormat="1" ht="12">
      <c r="B330" s="185"/>
      <c r="D330" s="178" t="s">
        <v>181</v>
      </c>
      <c r="E330" s="186" t="s">
        <v>1</v>
      </c>
      <c r="F330" s="187" t="s">
        <v>221</v>
      </c>
      <c r="H330" s="188">
        <v>27.2</v>
      </c>
      <c r="I330" s="189"/>
      <c r="L330" s="185"/>
      <c r="M330" s="190"/>
      <c r="N330" s="191"/>
      <c r="O330" s="191"/>
      <c r="P330" s="191"/>
      <c r="Q330" s="191"/>
      <c r="R330" s="191"/>
      <c r="S330" s="191"/>
      <c r="T330" s="192"/>
      <c r="AT330" s="186" t="s">
        <v>181</v>
      </c>
      <c r="AU330" s="186" t="s">
        <v>87</v>
      </c>
      <c r="AV330" s="14" t="s">
        <v>87</v>
      </c>
      <c r="AW330" s="14" t="s">
        <v>29</v>
      </c>
      <c r="AX330" s="14" t="s">
        <v>74</v>
      </c>
      <c r="AY330" s="186" t="s">
        <v>167</v>
      </c>
    </row>
    <row r="331" spans="1:65" s="14" customFormat="1" ht="12">
      <c r="B331" s="185"/>
      <c r="D331" s="178" t="s">
        <v>181</v>
      </c>
      <c r="E331" s="186" t="s">
        <v>1</v>
      </c>
      <c r="F331" s="187" t="s">
        <v>222</v>
      </c>
      <c r="H331" s="188">
        <v>12.34</v>
      </c>
      <c r="I331" s="189"/>
      <c r="L331" s="185"/>
      <c r="M331" s="190"/>
      <c r="N331" s="191"/>
      <c r="O331" s="191"/>
      <c r="P331" s="191"/>
      <c r="Q331" s="191"/>
      <c r="R331" s="191"/>
      <c r="S331" s="191"/>
      <c r="T331" s="192"/>
      <c r="AT331" s="186" t="s">
        <v>181</v>
      </c>
      <c r="AU331" s="186" t="s">
        <v>87</v>
      </c>
      <c r="AV331" s="14" t="s">
        <v>87</v>
      </c>
      <c r="AW331" s="14" t="s">
        <v>29</v>
      </c>
      <c r="AX331" s="14" t="s">
        <v>74</v>
      </c>
      <c r="AY331" s="186" t="s">
        <v>167</v>
      </c>
    </row>
    <row r="332" spans="1:65" s="14" customFormat="1" ht="12">
      <c r="B332" s="185"/>
      <c r="D332" s="178" t="s">
        <v>181</v>
      </c>
      <c r="E332" s="186" t="s">
        <v>1</v>
      </c>
      <c r="F332" s="187" t="s">
        <v>223</v>
      </c>
      <c r="H332" s="188">
        <v>5.12</v>
      </c>
      <c r="I332" s="189"/>
      <c r="L332" s="185"/>
      <c r="M332" s="190"/>
      <c r="N332" s="191"/>
      <c r="O332" s="191"/>
      <c r="P332" s="191"/>
      <c r="Q332" s="191"/>
      <c r="R332" s="191"/>
      <c r="S332" s="191"/>
      <c r="T332" s="192"/>
      <c r="AT332" s="186" t="s">
        <v>181</v>
      </c>
      <c r="AU332" s="186" t="s">
        <v>87</v>
      </c>
      <c r="AV332" s="14" t="s">
        <v>87</v>
      </c>
      <c r="AW332" s="14" t="s">
        <v>29</v>
      </c>
      <c r="AX332" s="14" t="s">
        <v>74</v>
      </c>
      <c r="AY332" s="186" t="s">
        <v>167</v>
      </c>
    </row>
    <row r="333" spans="1:65" s="16" customFormat="1" ht="12">
      <c r="B333" s="201"/>
      <c r="D333" s="178" t="s">
        <v>181</v>
      </c>
      <c r="E333" s="202" t="s">
        <v>1</v>
      </c>
      <c r="F333" s="203" t="s">
        <v>206</v>
      </c>
      <c r="H333" s="204">
        <v>164.53200000000001</v>
      </c>
      <c r="I333" s="205"/>
      <c r="L333" s="201"/>
      <c r="M333" s="206"/>
      <c r="N333" s="207"/>
      <c r="O333" s="207"/>
      <c r="P333" s="207"/>
      <c r="Q333" s="207"/>
      <c r="R333" s="207"/>
      <c r="S333" s="207"/>
      <c r="T333" s="208"/>
      <c r="AT333" s="202" t="s">
        <v>181</v>
      </c>
      <c r="AU333" s="202" t="s">
        <v>87</v>
      </c>
      <c r="AV333" s="16" t="s">
        <v>187</v>
      </c>
      <c r="AW333" s="16" t="s">
        <v>29</v>
      </c>
      <c r="AX333" s="16" t="s">
        <v>74</v>
      </c>
      <c r="AY333" s="202" t="s">
        <v>167</v>
      </c>
    </row>
    <row r="334" spans="1:65" s="14" customFormat="1" ht="12">
      <c r="B334" s="185"/>
      <c r="D334" s="178" t="s">
        <v>181</v>
      </c>
      <c r="E334" s="186" t="s">
        <v>1</v>
      </c>
      <c r="F334" s="187" t="s">
        <v>224</v>
      </c>
      <c r="H334" s="188">
        <v>30</v>
      </c>
      <c r="I334" s="189"/>
      <c r="L334" s="185"/>
      <c r="M334" s="190"/>
      <c r="N334" s="191"/>
      <c r="O334" s="191"/>
      <c r="P334" s="191"/>
      <c r="Q334" s="191"/>
      <c r="R334" s="191"/>
      <c r="S334" s="191"/>
      <c r="T334" s="192"/>
      <c r="AT334" s="186" t="s">
        <v>181</v>
      </c>
      <c r="AU334" s="186" t="s">
        <v>87</v>
      </c>
      <c r="AV334" s="14" t="s">
        <v>87</v>
      </c>
      <c r="AW334" s="14" t="s">
        <v>29</v>
      </c>
      <c r="AX334" s="14" t="s">
        <v>74</v>
      </c>
      <c r="AY334" s="186" t="s">
        <v>167</v>
      </c>
    </row>
    <row r="335" spans="1:65" s="14" customFormat="1" ht="12">
      <c r="B335" s="185"/>
      <c r="D335" s="178" t="s">
        <v>181</v>
      </c>
      <c r="E335" s="186" t="s">
        <v>1</v>
      </c>
      <c r="F335" s="187" t="s">
        <v>219</v>
      </c>
      <c r="H335" s="188">
        <v>82.26</v>
      </c>
      <c r="I335" s="189"/>
      <c r="L335" s="185"/>
      <c r="M335" s="190"/>
      <c r="N335" s="191"/>
      <c r="O335" s="191"/>
      <c r="P335" s="191"/>
      <c r="Q335" s="191"/>
      <c r="R335" s="191"/>
      <c r="S335" s="191"/>
      <c r="T335" s="192"/>
      <c r="AT335" s="186" t="s">
        <v>181</v>
      </c>
      <c r="AU335" s="186" t="s">
        <v>87</v>
      </c>
      <c r="AV335" s="14" t="s">
        <v>87</v>
      </c>
      <c r="AW335" s="14" t="s">
        <v>29</v>
      </c>
      <c r="AX335" s="14" t="s">
        <v>74</v>
      </c>
      <c r="AY335" s="186" t="s">
        <v>167</v>
      </c>
    </row>
    <row r="336" spans="1:65" s="14" customFormat="1" ht="12">
      <c r="B336" s="185"/>
      <c r="D336" s="178" t="s">
        <v>181</v>
      </c>
      <c r="E336" s="186" t="s">
        <v>1</v>
      </c>
      <c r="F336" s="187" t="s">
        <v>357</v>
      </c>
      <c r="H336" s="188">
        <v>15.112</v>
      </c>
      <c r="I336" s="189"/>
      <c r="L336" s="185"/>
      <c r="M336" s="190"/>
      <c r="N336" s="191"/>
      <c r="O336" s="191"/>
      <c r="P336" s="191"/>
      <c r="Q336" s="191"/>
      <c r="R336" s="191"/>
      <c r="S336" s="191"/>
      <c r="T336" s="192"/>
      <c r="AT336" s="186" t="s">
        <v>181</v>
      </c>
      <c r="AU336" s="186" t="s">
        <v>87</v>
      </c>
      <c r="AV336" s="14" t="s">
        <v>87</v>
      </c>
      <c r="AW336" s="14" t="s">
        <v>29</v>
      </c>
      <c r="AX336" s="14" t="s">
        <v>74</v>
      </c>
      <c r="AY336" s="186" t="s">
        <v>167</v>
      </c>
    </row>
    <row r="337" spans="1:65" s="14" customFormat="1" ht="12">
      <c r="B337" s="185"/>
      <c r="D337" s="178" t="s">
        <v>181</v>
      </c>
      <c r="E337" s="186" t="s">
        <v>1</v>
      </c>
      <c r="F337" s="187" t="s">
        <v>221</v>
      </c>
      <c r="H337" s="188">
        <v>27.2</v>
      </c>
      <c r="I337" s="189"/>
      <c r="L337" s="185"/>
      <c r="M337" s="190"/>
      <c r="N337" s="191"/>
      <c r="O337" s="191"/>
      <c r="P337" s="191"/>
      <c r="Q337" s="191"/>
      <c r="R337" s="191"/>
      <c r="S337" s="191"/>
      <c r="T337" s="192"/>
      <c r="AT337" s="186" t="s">
        <v>181</v>
      </c>
      <c r="AU337" s="186" t="s">
        <v>87</v>
      </c>
      <c r="AV337" s="14" t="s">
        <v>87</v>
      </c>
      <c r="AW337" s="14" t="s">
        <v>29</v>
      </c>
      <c r="AX337" s="14" t="s">
        <v>74</v>
      </c>
      <c r="AY337" s="186" t="s">
        <v>167</v>
      </c>
    </row>
    <row r="338" spans="1:65" s="14" customFormat="1" ht="12">
      <c r="B338" s="185"/>
      <c r="D338" s="178" t="s">
        <v>181</v>
      </c>
      <c r="E338" s="186" t="s">
        <v>1</v>
      </c>
      <c r="F338" s="187" t="s">
        <v>222</v>
      </c>
      <c r="H338" s="188">
        <v>12.34</v>
      </c>
      <c r="I338" s="189"/>
      <c r="L338" s="185"/>
      <c r="M338" s="190"/>
      <c r="N338" s="191"/>
      <c r="O338" s="191"/>
      <c r="P338" s="191"/>
      <c r="Q338" s="191"/>
      <c r="R338" s="191"/>
      <c r="S338" s="191"/>
      <c r="T338" s="192"/>
      <c r="AT338" s="186" t="s">
        <v>181</v>
      </c>
      <c r="AU338" s="186" t="s">
        <v>87</v>
      </c>
      <c r="AV338" s="14" t="s">
        <v>87</v>
      </c>
      <c r="AW338" s="14" t="s">
        <v>29</v>
      </c>
      <c r="AX338" s="14" t="s">
        <v>74</v>
      </c>
      <c r="AY338" s="186" t="s">
        <v>167</v>
      </c>
    </row>
    <row r="339" spans="1:65" s="14" customFormat="1" ht="12">
      <c r="B339" s="185"/>
      <c r="D339" s="178" t="s">
        <v>181</v>
      </c>
      <c r="E339" s="186" t="s">
        <v>1</v>
      </c>
      <c r="F339" s="187" t="s">
        <v>223</v>
      </c>
      <c r="H339" s="188">
        <v>5.12</v>
      </c>
      <c r="I339" s="189"/>
      <c r="L339" s="185"/>
      <c r="M339" s="190"/>
      <c r="N339" s="191"/>
      <c r="O339" s="191"/>
      <c r="P339" s="191"/>
      <c r="Q339" s="191"/>
      <c r="R339" s="191"/>
      <c r="S339" s="191"/>
      <c r="T339" s="192"/>
      <c r="AT339" s="186" t="s">
        <v>181</v>
      </c>
      <c r="AU339" s="186" t="s">
        <v>87</v>
      </c>
      <c r="AV339" s="14" t="s">
        <v>87</v>
      </c>
      <c r="AW339" s="14" t="s">
        <v>29</v>
      </c>
      <c r="AX339" s="14" t="s">
        <v>74</v>
      </c>
      <c r="AY339" s="186" t="s">
        <v>167</v>
      </c>
    </row>
    <row r="340" spans="1:65" s="14" customFormat="1" ht="12">
      <c r="B340" s="185"/>
      <c r="D340" s="178" t="s">
        <v>181</v>
      </c>
      <c r="E340" s="186" t="s">
        <v>1</v>
      </c>
      <c r="F340" s="187" t="s">
        <v>225</v>
      </c>
      <c r="H340" s="188">
        <v>13.48</v>
      </c>
      <c r="I340" s="189"/>
      <c r="L340" s="185"/>
      <c r="M340" s="190"/>
      <c r="N340" s="191"/>
      <c r="O340" s="191"/>
      <c r="P340" s="191"/>
      <c r="Q340" s="191"/>
      <c r="R340" s="191"/>
      <c r="S340" s="191"/>
      <c r="T340" s="192"/>
      <c r="AT340" s="186" t="s">
        <v>181</v>
      </c>
      <c r="AU340" s="186" t="s">
        <v>87</v>
      </c>
      <c r="AV340" s="14" t="s">
        <v>87</v>
      </c>
      <c r="AW340" s="14" t="s">
        <v>29</v>
      </c>
      <c r="AX340" s="14" t="s">
        <v>74</v>
      </c>
      <c r="AY340" s="186" t="s">
        <v>167</v>
      </c>
    </row>
    <row r="341" spans="1:65" s="16" customFormat="1" ht="12">
      <c r="B341" s="201"/>
      <c r="D341" s="178" t="s">
        <v>181</v>
      </c>
      <c r="E341" s="202" t="s">
        <v>1</v>
      </c>
      <c r="F341" s="203" t="s">
        <v>209</v>
      </c>
      <c r="H341" s="204">
        <v>185.512</v>
      </c>
      <c r="I341" s="205"/>
      <c r="L341" s="201"/>
      <c r="M341" s="206"/>
      <c r="N341" s="207"/>
      <c r="O341" s="207"/>
      <c r="P341" s="207"/>
      <c r="Q341" s="207"/>
      <c r="R341" s="207"/>
      <c r="S341" s="207"/>
      <c r="T341" s="208"/>
      <c r="AT341" s="202" t="s">
        <v>181</v>
      </c>
      <c r="AU341" s="202" t="s">
        <v>87</v>
      </c>
      <c r="AV341" s="16" t="s">
        <v>187</v>
      </c>
      <c r="AW341" s="16" t="s">
        <v>29</v>
      </c>
      <c r="AX341" s="16" t="s">
        <v>74</v>
      </c>
      <c r="AY341" s="202" t="s">
        <v>167</v>
      </c>
    </row>
    <row r="342" spans="1:65" s="15" customFormat="1" ht="12">
      <c r="B342" s="193"/>
      <c r="D342" s="178" t="s">
        <v>181</v>
      </c>
      <c r="E342" s="194" t="s">
        <v>1</v>
      </c>
      <c r="F342" s="195" t="s">
        <v>186</v>
      </c>
      <c r="H342" s="196">
        <v>356.04400000000004</v>
      </c>
      <c r="I342" s="197"/>
      <c r="L342" s="193"/>
      <c r="M342" s="198"/>
      <c r="N342" s="199"/>
      <c r="O342" s="199"/>
      <c r="P342" s="199"/>
      <c r="Q342" s="199"/>
      <c r="R342" s="199"/>
      <c r="S342" s="199"/>
      <c r="T342" s="200"/>
      <c r="AT342" s="194" t="s">
        <v>181</v>
      </c>
      <c r="AU342" s="194" t="s">
        <v>87</v>
      </c>
      <c r="AV342" s="15" t="s">
        <v>179</v>
      </c>
      <c r="AW342" s="15" t="s">
        <v>29</v>
      </c>
      <c r="AX342" s="15" t="s">
        <v>81</v>
      </c>
      <c r="AY342" s="194" t="s">
        <v>167</v>
      </c>
    </row>
    <row r="343" spans="1:65" s="2" customFormat="1" ht="21.75" customHeight="1">
      <c r="A343" s="33"/>
      <c r="B343" s="149"/>
      <c r="C343" s="167" t="s">
        <v>358</v>
      </c>
      <c r="D343" s="167" t="s">
        <v>175</v>
      </c>
      <c r="E343" s="168" t="s">
        <v>359</v>
      </c>
      <c r="F343" s="169" t="s">
        <v>360</v>
      </c>
      <c r="G343" s="170" t="s">
        <v>340</v>
      </c>
      <c r="H343" s="171">
        <v>4</v>
      </c>
      <c r="I343" s="172"/>
      <c r="J343" s="173">
        <f>ROUND(I343*H343,2)</f>
        <v>0</v>
      </c>
      <c r="K343" s="174"/>
      <c r="L343" s="34"/>
      <c r="M343" s="175" t="s">
        <v>1</v>
      </c>
      <c r="N343" s="176" t="s">
        <v>40</v>
      </c>
      <c r="O343" s="59"/>
      <c r="P343" s="161">
        <f>O343*H343</f>
        <v>0</v>
      </c>
      <c r="Q343" s="161">
        <v>0</v>
      </c>
      <c r="R343" s="161">
        <f>Q343*H343</f>
        <v>0</v>
      </c>
      <c r="S343" s="161">
        <v>0.06</v>
      </c>
      <c r="T343" s="162">
        <f>S343*H343</f>
        <v>0.24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3" t="s">
        <v>179</v>
      </c>
      <c r="AT343" s="163" t="s">
        <v>175</v>
      </c>
      <c r="AU343" s="163" t="s">
        <v>87</v>
      </c>
      <c r="AY343" s="18" t="s">
        <v>167</v>
      </c>
      <c r="BE343" s="164">
        <f>IF(N343="základná",J343,0)</f>
        <v>0</v>
      </c>
      <c r="BF343" s="164">
        <f>IF(N343="znížená",J343,0)</f>
        <v>0</v>
      </c>
      <c r="BG343" s="164">
        <f>IF(N343="zákl. prenesená",J343,0)</f>
        <v>0</v>
      </c>
      <c r="BH343" s="164">
        <f>IF(N343="zníž. prenesená",J343,0)</f>
        <v>0</v>
      </c>
      <c r="BI343" s="164">
        <f>IF(N343="nulová",J343,0)</f>
        <v>0</v>
      </c>
      <c r="BJ343" s="18" t="s">
        <v>87</v>
      </c>
      <c r="BK343" s="164">
        <f>ROUND(I343*H343,2)</f>
        <v>0</v>
      </c>
      <c r="BL343" s="18" t="s">
        <v>179</v>
      </c>
      <c r="BM343" s="163" t="s">
        <v>361</v>
      </c>
    </row>
    <row r="344" spans="1:65" s="14" customFormat="1" ht="12">
      <c r="B344" s="185"/>
      <c r="D344" s="178" t="s">
        <v>181</v>
      </c>
      <c r="E344" s="186" t="s">
        <v>1</v>
      </c>
      <c r="F344" s="187" t="s">
        <v>362</v>
      </c>
      <c r="H344" s="188">
        <v>2</v>
      </c>
      <c r="I344" s="189"/>
      <c r="L344" s="185"/>
      <c r="M344" s="190"/>
      <c r="N344" s="191"/>
      <c r="O344" s="191"/>
      <c r="P344" s="191"/>
      <c r="Q344" s="191"/>
      <c r="R344" s="191"/>
      <c r="S344" s="191"/>
      <c r="T344" s="192"/>
      <c r="AT344" s="186" t="s">
        <v>181</v>
      </c>
      <c r="AU344" s="186" t="s">
        <v>87</v>
      </c>
      <c r="AV344" s="14" t="s">
        <v>87</v>
      </c>
      <c r="AW344" s="14" t="s">
        <v>29</v>
      </c>
      <c r="AX344" s="14" t="s">
        <v>74</v>
      </c>
      <c r="AY344" s="186" t="s">
        <v>167</v>
      </c>
    </row>
    <row r="345" spans="1:65" s="14" customFormat="1" ht="12">
      <c r="B345" s="185"/>
      <c r="D345" s="178" t="s">
        <v>181</v>
      </c>
      <c r="E345" s="186" t="s">
        <v>1</v>
      </c>
      <c r="F345" s="187" t="s">
        <v>363</v>
      </c>
      <c r="H345" s="188">
        <v>2</v>
      </c>
      <c r="I345" s="189"/>
      <c r="L345" s="185"/>
      <c r="M345" s="190"/>
      <c r="N345" s="191"/>
      <c r="O345" s="191"/>
      <c r="P345" s="191"/>
      <c r="Q345" s="191"/>
      <c r="R345" s="191"/>
      <c r="S345" s="191"/>
      <c r="T345" s="192"/>
      <c r="AT345" s="186" t="s">
        <v>181</v>
      </c>
      <c r="AU345" s="186" t="s">
        <v>87</v>
      </c>
      <c r="AV345" s="14" t="s">
        <v>87</v>
      </c>
      <c r="AW345" s="14" t="s">
        <v>29</v>
      </c>
      <c r="AX345" s="14" t="s">
        <v>74</v>
      </c>
      <c r="AY345" s="186" t="s">
        <v>167</v>
      </c>
    </row>
    <row r="346" spans="1:65" s="16" customFormat="1" ht="12">
      <c r="B346" s="201"/>
      <c r="D346" s="178" t="s">
        <v>181</v>
      </c>
      <c r="E346" s="202" t="s">
        <v>1</v>
      </c>
      <c r="F346" s="203" t="s">
        <v>206</v>
      </c>
      <c r="H346" s="204">
        <v>4</v>
      </c>
      <c r="I346" s="205"/>
      <c r="L346" s="201"/>
      <c r="M346" s="206"/>
      <c r="N346" s="207"/>
      <c r="O346" s="207"/>
      <c r="P346" s="207"/>
      <c r="Q346" s="207"/>
      <c r="R346" s="207"/>
      <c r="S346" s="207"/>
      <c r="T346" s="208"/>
      <c r="AT346" s="202" t="s">
        <v>181</v>
      </c>
      <c r="AU346" s="202" t="s">
        <v>87</v>
      </c>
      <c r="AV346" s="16" t="s">
        <v>187</v>
      </c>
      <c r="AW346" s="16" t="s">
        <v>29</v>
      </c>
      <c r="AX346" s="16" t="s">
        <v>74</v>
      </c>
      <c r="AY346" s="202" t="s">
        <v>167</v>
      </c>
    </row>
    <row r="347" spans="1:65" s="15" customFormat="1" ht="12">
      <c r="B347" s="193"/>
      <c r="D347" s="178" t="s">
        <v>181</v>
      </c>
      <c r="E347" s="194" t="s">
        <v>1</v>
      </c>
      <c r="F347" s="195" t="s">
        <v>186</v>
      </c>
      <c r="H347" s="196">
        <v>4</v>
      </c>
      <c r="I347" s="197"/>
      <c r="L347" s="193"/>
      <c r="M347" s="198"/>
      <c r="N347" s="199"/>
      <c r="O347" s="199"/>
      <c r="P347" s="199"/>
      <c r="Q347" s="199"/>
      <c r="R347" s="199"/>
      <c r="S347" s="199"/>
      <c r="T347" s="200"/>
      <c r="AT347" s="194" t="s">
        <v>181</v>
      </c>
      <c r="AU347" s="194" t="s">
        <v>87</v>
      </c>
      <c r="AV347" s="15" t="s">
        <v>179</v>
      </c>
      <c r="AW347" s="15" t="s">
        <v>29</v>
      </c>
      <c r="AX347" s="15" t="s">
        <v>81</v>
      </c>
      <c r="AY347" s="194" t="s">
        <v>167</v>
      </c>
    </row>
    <row r="348" spans="1:65" s="2" customFormat="1" ht="21.75" customHeight="1">
      <c r="A348" s="33"/>
      <c r="B348" s="149"/>
      <c r="C348" s="167" t="s">
        <v>364</v>
      </c>
      <c r="D348" s="167" t="s">
        <v>175</v>
      </c>
      <c r="E348" s="168" t="s">
        <v>365</v>
      </c>
      <c r="F348" s="169" t="s">
        <v>366</v>
      </c>
      <c r="G348" s="170" t="s">
        <v>213</v>
      </c>
      <c r="H348" s="171">
        <v>16.28</v>
      </c>
      <c r="I348" s="172"/>
      <c r="J348" s="173">
        <f>ROUND(I348*H348,2)</f>
        <v>0</v>
      </c>
      <c r="K348" s="174"/>
      <c r="L348" s="34"/>
      <c r="M348" s="175" t="s">
        <v>1</v>
      </c>
      <c r="N348" s="176" t="s">
        <v>40</v>
      </c>
      <c r="O348" s="59"/>
      <c r="P348" s="161">
        <f>O348*H348</f>
        <v>0</v>
      </c>
      <c r="Q348" s="161">
        <v>0</v>
      </c>
      <c r="R348" s="161">
        <f>Q348*H348</f>
        <v>0</v>
      </c>
      <c r="S348" s="161">
        <v>1.2E-2</v>
      </c>
      <c r="T348" s="162">
        <f>S348*H348</f>
        <v>0.19536000000000001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63" t="s">
        <v>179</v>
      </c>
      <c r="AT348" s="163" t="s">
        <v>175</v>
      </c>
      <c r="AU348" s="163" t="s">
        <v>87</v>
      </c>
      <c r="AY348" s="18" t="s">
        <v>167</v>
      </c>
      <c r="BE348" s="164">
        <f>IF(N348="základná",J348,0)</f>
        <v>0</v>
      </c>
      <c r="BF348" s="164">
        <f>IF(N348="znížená",J348,0)</f>
        <v>0</v>
      </c>
      <c r="BG348" s="164">
        <f>IF(N348="zákl. prenesená",J348,0)</f>
        <v>0</v>
      </c>
      <c r="BH348" s="164">
        <f>IF(N348="zníž. prenesená",J348,0)</f>
        <v>0</v>
      </c>
      <c r="BI348" s="164">
        <f>IF(N348="nulová",J348,0)</f>
        <v>0</v>
      </c>
      <c r="BJ348" s="18" t="s">
        <v>87</v>
      </c>
      <c r="BK348" s="164">
        <f>ROUND(I348*H348,2)</f>
        <v>0</v>
      </c>
      <c r="BL348" s="18" t="s">
        <v>179</v>
      </c>
      <c r="BM348" s="163" t="s">
        <v>367</v>
      </c>
    </row>
    <row r="349" spans="1:65" s="14" customFormat="1" ht="12">
      <c r="B349" s="185"/>
      <c r="D349" s="178" t="s">
        <v>181</v>
      </c>
      <c r="E349" s="186" t="s">
        <v>1</v>
      </c>
      <c r="F349" s="187" t="s">
        <v>368</v>
      </c>
      <c r="H349" s="188">
        <v>7.8</v>
      </c>
      <c r="I349" s="189"/>
      <c r="L349" s="185"/>
      <c r="M349" s="190"/>
      <c r="N349" s="191"/>
      <c r="O349" s="191"/>
      <c r="P349" s="191"/>
      <c r="Q349" s="191"/>
      <c r="R349" s="191"/>
      <c r="S349" s="191"/>
      <c r="T349" s="192"/>
      <c r="AT349" s="186" t="s">
        <v>181</v>
      </c>
      <c r="AU349" s="186" t="s">
        <v>87</v>
      </c>
      <c r="AV349" s="14" t="s">
        <v>87</v>
      </c>
      <c r="AW349" s="14" t="s">
        <v>29</v>
      </c>
      <c r="AX349" s="14" t="s">
        <v>74</v>
      </c>
      <c r="AY349" s="186" t="s">
        <v>167</v>
      </c>
    </row>
    <row r="350" spans="1:65" s="14" customFormat="1" ht="12">
      <c r="B350" s="185"/>
      <c r="D350" s="178" t="s">
        <v>181</v>
      </c>
      <c r="E350" s="186" t="s">
        <v>1</v>
      </c>
      <c r="F350" s="187" t="s">
        <v>369</v>
      </c>
      <c r="H350" s="188">
        <v>8.48</v>
      </c>
      <c r="I350" s="189"/>
      <c r="L350" s="185"/>
      <c r="M350" s="190"/>
      <c r="N350" s="191"/>
      <c r="O350" s="191"/>
      <c r="P350" s="191"/>
      <c r="Q350" s="191"/>
      <c r="R350" s="191"/>
      <c r="S350" s="191"/>
      <c r="T350" s="192"/>
      <c r="AT350" s="186" t="s">
        <v>181</v>
      </c>
      <c r="AU350" s="186" t="s">
        <v>87</v>
      </c>
      <c r="AV350" s="14" t="s">
        <v>87</v>
      </c>
      <c r="AW350" s="14" t="s">
        <v>29</v>
      </c>
      <c r="AX350" s="14" t="s">
        <v>74</v>
      </c>
      <c r="AY350" s="186" t="s">
        <v>167</v>
      </c>
    </row>
    <row r="351" spans="1:65" s="16" customFormat="1" ht="12">
      <c r="B351" s="201"/>
      <c r="D351" s="178" t="s">
        <v>181</v>
      </c>
      <c r="E351" s="202" t="s">
        <v>1</v>
      </c>
      <c r="F351" s="203" t="s">
        <v>206</v>
      </c>
      <c r="H351" s="204">
        <v>16.28</v>
      </c>
      <c r="I351" s="205"/>
      <c r="L351" s="201"/>
      <c r="M351" s="206"/>
      <c r="N351" s="207"/>
      <c r="O351" s="207"/>
      <c r="P351" s="207"/>
      <c r="Q351" s="207"/>
      <c r="R351" s="207"/>
      <c r="S351" s="207"/>
      <c r="T351" s="208"/>
      <c r="AT351" s="202" t="s">
        <v>181</v>
      </c>
      <c r="AU351" s="202" t="s">
        <v>87</v>
      </c>
      <c r="AV351" s="16" t="s">
        <v>187</v>
      </c>
      <c r="AW351" s="16" t="s">
        <v>29</v>
      </c>
      <c r="AX351" s="16" t="s">
        <v>74</v>
      </c>
      <c r="AY351" s="202" t="s">
        <v>167</v>
      </c>
    </row>
    <row r="352" spans="1:65" s="15" customFormat="1" ht="12">
      <c r="B352" s="193"/>
      <c r="D352" s="178" t="s">
        <v>181</v>
      </c>
      <c r="E352" s="194" t="s">
        <v>1</v>
      </c>
      <c r="F352" s="195" t="s">
        <v>186</v>
      </c>
      <c r="H352" s="196">
        <v>16.28</v>
      </c>
      <c r="I352" s="197"/>
      <c r="L352" s="193"/>
      <c r="M352" s="198"/>
      <c r="N352" s="199"/>
      <c r="O352" s="199"/>
      <c r="P352" s="199"/>
      <c r="Q352" s="199"/>
      <c r="R352" s="199"/>
      <c r="S352" s="199"/>
      <c r="T352" s="200"/>
      <c r="AT352" s="194" t="s">
        <v>181</v>
      </c>
      <c r="AU352" s="194" t="s">
        <v>87</v>
      </c>
      <c r="AV352" s="15" t="s">
        <v>179</v>
      </c>
      <c r="AW352" s="15" t="s">
        <v>29</v>
      </c>
      <c r="AX352" s="15" t="s">
        <v>81</v>
      </c>
      <c r="AY352" s="194" t="s">
        <v>167</v>
      </c>
    </row>
    <row r="353" spans="1:65" s="2" customFormat="1" ht="21.75" customHeight="1">
      <c r="A353" s="33"/>
      <c r="B353" s="149"/>
      <c r="C353" s="167" t="s">
        <v>370</v>
      </c>
      <c r="D353" s="167" t="s">
        <v>175</v>
      </c>
      <c r="E353" s="168" t="s">
        <v>371</v>
      </c>
      <c r="F353" s="169" t="s">
        <v>372</v>
      </c>
      <c r="G353" s="170" t="s">
        <v>178</v>
      </c>
      <c r="H353" s="171">
        <v>56.933</v>
      </c>
      <c r="I353" s="172"/>
      <c r="J353" s="173">
        <f>ROUND(I353*H353,2)</f>
        <v>0</v>
      </c>
      <c r="K353" s="174"/>
      <c r="L353" s="34"/>
      <c r="M353" s="175" t="s">
        <v>1</v>
      </c>
      <c r="N353" s="176" t="s">
        <v>40</v>
      </c>
      <c r="O353" s="59"/>
      <c r="P353" s="161">
        <f>O353*H353</f>
        <v>0</v>
      </c>
      <c r="Q353" s="161">
        <v>0</v>
      </c>
      <c r="R353" s="161">
        <f>Q353*H353</f>
        <v>0</v>
      </c>
      <c r="S353" s="161">
        <v>2E-3</v>
      </c>
      <c r="T353" s="162">
        <f>S353*H353</f>
        <v>0.11386600000000001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3" t="s">
        <v>179</v>
      </c>
      <c r="AT353" s="163" t="s">
        <v>175</v>
      </c>
      <c r="AU353" s="163" t="s">
        <v>87</v>
      </c>
      <c r="AY353" s="18" t="s">
        <v>167</v>
      </c>
      <c r="BE353" s="164">
        <f>IF(N353="základná",J353,0)</f>
        <v>0</v>
      </c>
      <c r="BF353" s="164">
        <f>IF(N353="znížená",J353,0)</f>
        <v>0</v>
      </c>
      <c r="BG353" s="164">
        <f>IF(N353="zákl. prenesená",J353,0)</f>
        <v>0</v>
      </c>
      <c r="BH353" s="164">
        <f>IF(N353="zníž. prenesená",J353,0)</f>
        <v>0</v>
      </c>
      <c r="BI353" s="164">
        <f>IF(N353="nulová",J353,0)</f>
        <v>0</v>
      </c>
      <c r="BJ353" s="18" t="s">
        <v>87</v>
      </c>
      <c r="BK353" s="164">
        <f>ROUND(I353*H353,2)</f>
        <v>0</v>
      </c>
      <c r="BL353" s="18" t="s">
        <v>179</v>
      </c>
      <c r="BM353" s="163" t="s">
        <v>373</v>
      </c>
    </row>
    <row r="354" spans="1:65" s="14" customFormat="1" ht="12">
      <c r="B354" s="185"/>
      <c r="D354" s="178" t="s">
        <v>181</v>
      </c>
      <c r="E354" s="186" t="s">
        <v>1</v>
      </c>
      <c r="F354" s="187" t="s">
        <v>374</v>
      </c>
      <c r="H354" s="188">
        <v>46.98</v>
      </c>
      <c r="I354" s="189"/>
      <c r="L354" s="185"/>
      <c r="M354" s="190"/>
      <c r="N354" s="191"/>
      <c r="O354" s="191"/>
      <c r="P354" s="191"/>
      <c r="Q354" s="191"/>
      <c r="R354" s="191"/>
      <c r="S354" s="191"/>
      <c r="T354" s="192"/>
      <c r="AT354" s="186" t="s">
        <v>181</v>
      </c>
      <c r="AU354" s="186" t="s">
        <v>87</v>
      </c>
      <c r="AV354" s="14" t="s">
        <v>87</v>
      </c>
      <c r="AW354" s="14" t="s">
        <v>29</v>
      </c>
      <c r="AX354" s="14" t="s">
        <v>74</v>
      </c>
      <c r="AY354" s="186" t="s">
        <v>167</v>
      </c>
    </row>
    <row r="355" spans="1:65" s="16" customFormat="1" ht="12">
      <c r="B355" s="201"/>
      <c r="D355" s="178" t="s">
        <v>181</v>
      </c>
      <c r="E355" s="202" t="s">
        <v>1</v>
      </c>
      <c r="F355" s="203" t="s">
        <v>375</v>
      </c>
      <c r="H355" s="204">
        <v>46.98</v>
      </c>
      <c r="I355" s="205"/>
      <c r="L355" s="201"/>
      <c r="M355" s="206"/>
      <c r="N355" s="207"/>
      <c r="O355" s="207"/>
      <c r="P355" s="207"/>
      <c r="Q355" s="207"/>
      <c r="R355" s="207"/>
      <c r="S355" s="207"/>
      <c r="T355" s="208"/>
      <c r="AT355" s="202" t="s">
        <v>181</v>
      </c>
      <c r="AU355" s="202" t="s">
        <v>87</v>
      </c>
      <c r="AV355" s="16" t="s">
        <v>187</v>
      </c>
      <c r="AW355" s="16" t="s">
        <v>29</v>
      </c>
      <c r="AX355" s="16" t="s">
        <v>74</v>
      </c>
      <c r="AY355" s="202" t="s">
        <v>167</v>
      </c>
    </row>
    <row r="356" spans="1:65" s="14" customFormat="1" ht="12">
      <c r="B356" s="185"/>
      <c r="D356" s="178" t="s">
        <v>181</v>
      </c>
      <c r="E356" s="186" t="s">
        <v>1</v>
      </c>
      <c r="F356" s="187" t="s">
        <v>376</v>
      </c>
      <c r="H356" s="188">
        <v>9.9529999999999994</v>
      </c>
      <c r="I356" s="189"/>
      <c r="L356" s="185"/>
      <c r="M356" s="190"/>
      <c r="N356" s="191"/>
      <c r="O356" s="191"/>
      <c r="P356" s="191"/>
      <c r="Q356" s="191"/>
      <c r="R356" s="191"/>
      <c r="S356" s="191"/>
      <c r="T356" s="192"/>
      <c r="AT356" s="186" t="s">
        <v>181</v>
      </c>
      <c r="AU356" s="186" t="s">
        <v>87</v>
      </c>
      <c r="AV356" s="14" t="s">
        <v>87</v>
      </c>
      <c r="AW356" s="14" t="s">
        <v>29</v>
      </c>
      <c r="AX356" s="14" t="s">
        <v>74</v>
      </c>
      <c r="AY356" s="186" t="s">
        <v>167</v>
      </c>
    </row>
    <row r="357" spans="1:65" s="16" customFormat="1" ht="12">
      <c r="B357" s="201"/>
      <c r="D357" s="178" t="s">
        <v>181</v>
      </c>
      <c r="E357" s="202" t="s">
        <v>1</v>
      </c>
      <c r="F357" s="203" t="s">
        <v>261</v>
      </c>
      <c r="H357" s="204">
        <v>9.9529999999999994</v>
      </c>
      <c r="I357" s="205"/>
      <c r="L357" s="201"/>
      <c r="M357" s="206"/>
      <c r="N357" s="207"/>
      <c r="O357" s="207"/>
      <c r="P357" s="207"/>
      <c r="Q357" s="207"/>
      <c r="R357" s="207"/>
      <c r="S357" s="207"/>
      <c r="T357" s="208"/>
      <c r="AT357" s="202" t="s">
        <v>181</v>
      </c>
      <c r="AU357" s="202" t="s">
        <v>87</v>
      </c>
      <c r="AV357" s="16" t="s">
        <v>187</v>
      </c>
      <c r="AW357" s="16" t="s">
        <v>29</v>
      </c>
      <c r="AX357" s="16" t="s">
        <v>74</v>
      </c>
      <c r="AY357" s="202" t="s">
        <v>167</v>
      </c>
    </row>
    <row r="358" spans="1:65" s="15" customFormat="1" ht="12">
      <c r="B358" s="193"/>
      <c r="D358" s="178" t="s">
        <v>181</v>
      </c>
      <c r="E358" s="194" t="s">
        <v>1</v>
      </c>
      <c r="F358" s="195" t="s">
        <v>186</v>
      </c>
      <c r="H358" s="196">
        <v>56.933</v>
      </c>
      <c r="I358" s="197"/>
      <c r="L358" s="193"/>
      <c r="M358" s="198"/>
      <c r="N358" s="199"/>
      <c r="O358" s="199"/>
      <c r="P358" s="199"/>
      <c r="Q358" s="199"/>
      <c r="R358" s="199"/>
      <c r="S358" s="199"/>
      <c r="T358" s="200"/>
      <c r="AT358" s="194" t="s">
        <v>181</v>
      </c>
      <c r="AU358" s="194" t="s">
        <v>87</v>
      </c>
      <c r="AV358" s="15" t="s">
        <v>179</v>
      </c>
      <c r="AW358" s="15" t="s">
        <v>29</v>
      </c>
      <c r="AX358" s="15" t="s">
        <v>81</v>
      </c>
      <c r="AY358" s="194" t="s">
        <v>167</v>
      </c>
    </row>
    <row r="359" spans="1:65" s="2" customFormat="1" ht="21.75" customHeight="1">
      <c r="A359" s="33"/>
      <c r="B359" s="149"/>
      <c r="C359" s="167" t="s">
        <v>377</v>
      </c>
      <c r="D359" s="167" t="s">
        <v>175</v>
      </c>
      <c r="E359" s="168" t="s">
        <v>378</v>
      </c>
      <c r="F359" s="169" t="s">
        <v>379</v>
      </c>
      <c r="G359" s="170" t="s">
        <v>213</v>
      </c>
      <c r="H359" s="171">
        <v>6.2</v>
      </c>
      <c r="I359" s="172"/>
      <c r="J359" s="173">
        <f>ROUND(I359*H359,2)</f>
        <v>0</v>
      </c>
      <c r="K359" s="174"/>
      <c r="L359" s="34"/>
      <c r="M359" s="175" t="s">
        <v>1</v>
      </c>
      <c r="N359" s="176" t="s">
        <v>40</v>
      </c>
      <c r="O359" s="59"/>
      <c r="P359" s="161">
        <f>O359*H359</f>
        <v>0</v>
      </c>
      <c r="Q359" s="161">
        <v>0</v>
      </c>
      <c r="R359" s="161">
        <f>Q359*H359</f>
        <v>0</v>
      </c>
      <c r="S359" s="161">
        <v>1.2E-2</v>
      </c>
      <c r="T359" s="162">
        <f>S359*H359</f>
        <v>7.4400000000000008E-2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179</v>
      </c>
      <c r="AT359" s="163" t="s">
        <v>175</v>
      </c>
      <c r="AU359" s="163" t="s">
        <v>87</v>
      </c>
      <c r="AY359" s="18" t="s">
        <v>167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87</v>
      </c>
      <c r="BK359" s="164">
        <f>ROUND(I359*H359,2)</f>
        <v>0</v>
      </c>
      <c r="BL359" s="18" t="s">
        <v>179</v>
      </c>
      <c r="BM359" s="163" t="s">
        <v>380</v>
      </c>
    </row>
    <row r="360" spans="1:65" s="13" customFormat="1" ht="12">
      <c r="B360" s="177"/>
      <c r="D360" s="178" t="s">
        <v>181</v>
      </c>
      <c r="E360" s="179" t="s">
        <v>1</v>
      </c>
      <c r="F360" s="180" t="s">
        <v>381</v>
      </c>
      <c r="H360" s="179" t="s">
        <v>1</v>
      </c>
      <c r="I360" s="181"/>
      <c r="L360" s="177"/>
      <c r="M360" s="182"/>
      <c r="N360" s="183"/>
      <c r="O360" s="183"/>
      <c r="P360" s="183"/>
      <c r="Q360" s="183"/>
      <c r="R360" s="183"/>
      <c r="S360" s="183"/>
      <c r="T360" s="184"/>
      <c r="AT360" s="179" t="s">
        <v>181</v>
      </c>
      <c r="AU360" s="179" t="s">
        <v>87</v>
      </c>
      <c r="AV360" s="13" t="s">
        <v>81</v>
      </c>
      <c r="AW360" s="13" t="s">
        <v>29</v>
      </c>
      <c r="AX360" s="13" t="s">
        <v>74</v>
      </c>
      <c r="AY360" s="179" t="s">
        <v>167</v>
      </c>
    </row>
    <row r="361" spans="1:65" s="13" customFormat="1" ht="12">
      <c r="B361" s="177"/>
      <c r="D361" s="178" t="s">
        <v>181</v>
      </c>
      <c r="E361" s="179" t="s">
        <v>1</v>
      </c>
      <c r="F361" s="180" t="s">
        <v>382</v>
      </c>
      <c r="H361" s="179" t="s">
        <v>1</v>
      </c>
      <c r="I361" s="181"/>
      <c r="L361" s="177"/>
      <c r="M361" s="182"/>
      <c r="N361" s="183"/>
      <c r="O361" s="183"/>
      <c r="P361" s="183"/>
      <c r="Q361" s="183"/>
      <c r="R361" s="183"/>
      <c r="S361" s="183"/>
      <c r="T361" s="184"/>
      <c r="AT361" s="179" t="s">
        <v>181</v>
      </c>
      <c r="AU361" s="179" t="s">
        <v>87</v>
      </c>
      <c r="AV361" s="13" t="s">
        <v>81</v>
      </c>
      <c r="AW361" s="13" t="s">
        <v>29</v>
      </c>
      <c r="AX361" s="13" t="s">
        <v>74</v>
      </c>
      <c r="AY361" s="179" t="s">
        <v>167</v>
      </c>
    </row>
    <row r="362" spans="1:65" s="14" customFormat="1" ht="12">
      <c r="B362" s="185"/>
      <c r="D362" s="178" t="s">
        <v>181</v>
      </c>
      <c r="E362" s="186" t="s">
        <v>1</v>
      </c>
      <c r="F362" s="187" t="s">
        <v>383</v>
      </c>
      <c r="H362" s="188">
        <v>6.2</v>
      </c>
      <c r="I362" s="189"/>
      <c r="L362" s="185"/>
      <c r="M362" s="190"/>
      <c r="N362" s="191"/>
      <c r="O362" s="191"/>
      <c r="P362" s="191"/>
      <c r="Q362" s="191"/>
      <c r="R362" s="191"/>
      <c r="S362" s="191"/>
      <c r="T362" s="192"/>
      <c r="AT362" s="186" t="s">
        <v>181</v>
      </c>
      <c r="AU362" s="186" t="s">
        <v>87</v>
      </c>
      <c r="AV362" s="14" t="s">
        <v>87</v>
      </c>
      <c r="AW362" s="14" t="s">
        <v>29</v>
      </c>
      <c r="AX362" s="14" t="s">
        <v>74</v>
      </c>
      <c r="AY362" s="186" t="s">
        <v>167</v>
      </c>
    </row>
    <row r="363" spans="1:65" s="16" customFormat="1" ht="12">
      <c r="B363" s="201"/>
      <c r="D363" s="178" t="s">
        <v>181</v>
      </c>
      <c r="E363" s="202" t="s">
        <v>1</v>
      </c>
      <c r="F363" s="203" t="s">
        <v>384</v>
      </c>
      <c r="H363" s="204">
        <v>6.2</v>
      </c>
      <c r="I363" s="205"/>
      <c r="L363" s="201"/>
      <c r="M363" s="206"/>
      <c r="N363" s="207"/>
      <c r="O363" s="207"/>
      <c r="P363" s="207"/>
      <c r="Q363" s="207"/>
      <c r="R363" s="207"/>
      <c r="S363" s="207"/>
      <c r="T363" s="208"/>
      <c r="AT363" s="202" t="s">
        <v>181</v>
      </c>
      <c r="AU363" s="202" t="s">
        <v>87</v>
      </c>
      <c r="AV363" s="16" t="s">
        <v>187</v>
      </c>
      <c r="AW363" s="16" t="s">
        <v>29</v>
      </c>
      <c r="AX363" s="16" t="s">
        <v>74</v>
      </c>
      <c r="AY363" s="202" t="s">
        <v>167</v>
      </c>
    </row>
    <row r="364" spans="1:65" s="15" customFormat="1" ht="12">
      <c r="B364" s="193"/>
      <c r="D364" s="178" t="s">
        <v>181</v>
      </c>
      <c r="E364" s="194" t="s">
        <v>1</v>
      </c>
      <c r="F364" s="195" t="s">
        <v>186</v>
      </c>
      <c r="H364" s="196">
        <v>6.2</v>
      </c>
      <c r="I364" s="197"/>
      <c r="L364" s="193"/>
      <c r="M364" s="198"/>
      <c r="N364" s="199"/>
      <c r="O364" s="199"/>
      <c r="P364" s="199"/>
      <c r="Q364" s="199"/>
      <c r="R364" s="199"/>
      <c r="S364" s="199"/>
      <c r="T364" s="200"/>
      <c r="AT364" s="194" t="s">
        <v>181</v>
      </c>
      <c r="AU364" s="194" t="s">
        <v>87</v>
      </c>
      <c r="AV364" s="15" t="s">
        <v>179</v>
      </c>
      <c r="AW364" s="15" t="s">
        <v>29</v>
      </c>
      <c r="AX364" s="15" t="s">
        <v>81</v>
      </c>
      <c r="AY364" s="194" t="s">
        <v>167</v>
      </c>
    </row>
    <row r="365" spans="1:65" s="2" customFormat="1" ht="21.75" customHeight="1">
      <c r="A365" s="33"/>
      <c r="B365" s="149"/>
      <c r="C365" s="167" t="s">
        <v>385</v>
      </c>
      <c r="D365" s="167" t="s">
        <v>175</v>
      </c>
      <c r="E365" s="168" t="s">
        <v>386</v>
      </c>
      <c r="F365" s="169" t="s">
        <v>387</v>
      </c>
      <c r="G365" s="170" t="s">
        <v>340</v>
      </c>
      <c r="H365" s="171">
        <v>1</v>
      </c>
      <c r="I365" s="172"/>
      <c r="J365" s="173">
        <f>ROUND(I365*H365,2)</f>
        <v>0</v>
      </c>
      <c r="K365" s="174"/>
      <c r="L365" s="34"/>
      <c r="M365" s="175" t="s">
        <v>1</v>
      </c>
      <c r="N365" s="176" t="s">
        <v>40</v>
      </c>
      <c r="O365" s="59"/>
      <c r="P365" s="161">
        <f>O365*H365</f>
        <v>0</v>
      </c>
      <c r="Q365" s="161">
        <v>0</v>
      </c>
      <c r="R365" s="161">
        <f>Q365*H365</f>
        <v>0</v>
      </c>
      <c r="S365" s="161">
        <v>2.7E-2</v>
      </c>
      <c r="T365" s="162">
        <f>S365*H365</f>
        <v>2.7E-2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179</v>
      </c>
      <c r="AT365" s="163" t="s">
        <v>175</v>
      </c>
      <c r="AU365" s="163" t="s">
        <v>87</v>
      </c>
      <c r="AY365" s="18" t="s">
        <v>167</v>
      </c>
      <c r="BE365" s="164">
        <f>IF(N365="základná",J365,0)</f>
        <v>0</v>
      </c>
      <c r="BF365" s="164">
        <f>IF(N365="znížená",J365,0)</f>
        <v>0</v>
      </c>
      <c r="BG365" s="164">
        <f>IF(N365="zákl. prenesená",J365,0)</f>
        <v>0</v>
      </c>
      <c r="BH365" s="164">
        <f>IF(N365="zníž. prenesená",J365,0)</f>
        <v>0</v>
      </c>
      <c r="BI365" s="164">
        <f>IF(N365="nulová",J365,0)</f>
        <v>0</v>
      </c>
      <c r="BJ365" s="18" t="s">
        <v>87</v>
      </c>
      <c r="BK365" s="164">
        <f>ROUND(I365*H365,2)</f>
        <v>0</v>
      </c>
      <c r="BL365" s="18" t="s">
        <v>179</v>
      </c>
      <c r="BM365" s="163" t="s">
        <v>388</v>
      </c>
    </row>
    <row r="366" spans="1:65" s="14" customFormat="1" ht="12">
      <c r="B366" s="185"/>
      <c r="D366" s="178" t="s">
        <v>181</v>
      </c>
      <c r="E366" s="186" t="s">
        <v>1</v>
      </c>
      <c r="F366" s="187" t="s">
        <v>389</v>
      </c>
      <c r="H366" s="188">
        <v>1</v>
      </c>
      <c r="I366" s="189"/>
      <c r="L366" s="185"/>
      <c r="M366" s="190"/>
      <c r="N366" s="191"/>
      <c r="O366" s="191"/>
      <c r="P366" s="191"/>
      <c r="Q366" s="191"/>
      <c r="R366" s="191"/>
      <c r="S366" s="191"/>
      <c r="T366" s="192"/>
      <c r="AT366" s="186" t="s">
        <v>181</v>
      </c>
      <c r="AU366" s="186" t="s">
        <v>87</v>
      </c>
      <c r="AV366" s="14" t="s">
        <v>87</v>
      </c>
      <c r="AW366" s="14" t="s">
        <v>29</v>
      </c>
      <c r="AX366" s="14" t="s">
        <v>74</v>
      </c>
      <c r="AY366" s="186" t="s">
        <v>167</v>
      </c>
    </row>
    <row r="367" spans="1:65" s="16" customFormat="1" ht="12">
      <c r="B367" s="201"/>
      <c r="D367" s="178" t="s">
        <v>181</v>
      </c>
      <c r="E367" s="202" t="s">
        <v>1</v>
      </c>
      <c r="F367" s="203" t="s">
        <v>390</v>
      </c>
      <c r="H367" s="204">
        <v>1</v>
      </c>
      <c r="I367" s="205"/>
      <c r="L367" s="201"/>
      <c r="M367" s="206"/>
      <c r="N367" s="207"/>
      <c r="O367" s="207"/>
      <c r="P367" s="207"/>
      <c r="Q367" s="207"/>
      <c r="R367" s="207"/>
      <c r="S367" s="207"/>
      <c r="T367" s="208"/>
      <c r="AT367" s="202" t="s">
        <v>181</v>
      </c>
      <c r="AU367" s="202" t="s">
        <v>87</v>
      </c>
      <c r="AV367" s="16" t="s">
        <v>187</v>
      </c>
      <c r="AW367" s="16" t="s">
        <v>29</v>
      </c>
      <c r="AX367" s="16" t="s">
        <v>74</v>
      </c>
      <c r="AY367" s="202" t="s">
        <v>167</v>
      </c>
    </row>
    <row r="368" spans="1:65" s="15" customFormat="1" ht="12">
      <c r="B368" s="193"/>
      <c r="D368" s="178" t="s">
        <v>181</v>
      </c>
      <c r="E368" s="194" t="s">
        <v>1</v>
      </c>
      <c r="F368" s="195" t="s">
        <v>186</v>
      </c>
      <c r="H368" s="196">
        <v>1</v>
      </c>
      <c r="I368" s="197"/>
      <c r="L368" s="193"/>
      <c r="M368" s="198"/>
      <c r="N368" s="199"/>
      <c r="O368" s="199"/>
      <c r="P368" s="199"/>
      <c r="Q368" s="199"/>
      <c r="R368" s="199"/>
      <c r="S368" s="199"/>
      <c r="T368" s="200"/>
      <c r="AT368" s="194" t="s">
        <v>181</v>
      </c>
      <c r="AU368" s="194" t="s">
        <v>87</v>
      </c>
      <c r="AV368" s="15" t="s">
        <v>179</v>
      </c>
      <c r="AW368" s="15" t="s">
        <v>29</v>
      </c>
      <c r="AX368" s="15" t="s">
        <v>81</v>
      </c>
      <c r="AY368" s="194" t="s">
        <v>167</v>
      </c>
    </row>
    <row r="369" spans="1:65" s="12" customFormat="1" ht="23" customHeight="1">
      <c r="B369" s="138"/>
      <c r="D369" s="139" t="s">
        <v>73</v>
      </c>
      <c r="E369" s="165" t="s">
        <v>391</v>
      </c>
      <c r="F369" s="165" t="s">
        <v>392</v>
      </c>
      <c r="I369" s="141"/>
      <c r="J369" s="166">
        <f>BK369</f>
        <v>0</v>
      </c>
      <c r="L369" s="138"/>
      <c r="M369" s="143"/>
      <c r="N369" s="144"/>
      <c r="O369" s="144"/>
      <c r="P369" s="145">
        <f>SUM(P370:P378)</f>
        <v>0</v>
      </c>
      <c r="Q369" s="144"/>
      <c r="R369" s="145">
        <f>SUM(R370:R378)</f>
        <v>0</v>
      </c>
      <c r="S369" s="144"/>
      <c r="T369" s="146">
        <f>SUM(T370:T378)</f>
        <v>0</v>
      </c>
      <c r="AR369" s="139" t="s">
        <v>81</v>
      </c>
      <c r="AT369" s="147" t="s">
        <v>73</v>
      </c>
      <c r="AU369" s="147" t="s">
        <v>81</v>
      </c>
      <c r="AY369" s="139" t="s">
        <v>167</v>
      </c>
      <c r="BK369" s="148">
        <f>SUM(BK370:BK378)</f>
        <v>0</v>
      </c>
    </row>
    <row r="370" spans="1:65" s="2" customFormat="1" ht="21.75" customHeight="1">
      <c r="A370" s="33"/>
      <c r="B370" s="149"/>
      <c r="C370" s="167" t="s">
        <v>393</v>
      </c>
      <c r="D370" s="167" t="s">
        <v>175</v>
      </c>
      <c r="E370" s="168" t="s">
        <v>394</v>
      </c>
      <c r="F370" s="169" t="s">
        <v>395</v>
      </c>
      <c r="G370" s="170" t="s">
        <v>396</v>
      </c>
      <c r="H370" s="171">
        <v>194.30500000000001</v>
      </c>
      <c r="I370" s="172"/>
      <c r="J370" s="173">
        <f>ROUND(I370*H370,2)</f>
        <v>0</v>
      </c>
      <c r="K370" s="174"/>
      <c r="L370" s="34"/>
      <c r="M370" s="175" t="s">
        <v>1</v>
      </c>
      <c r="N370" s="176" t="s">
        <v>40</v>
      </c>
      <c r="O370" s="59"/>
      <c r="P370" s="161">
        <f>O370*H370</f>
        <v>0</v>
      </c>
      <c r="Q370" s="161">
        <v>0</v>
      </c>
      <c r="R370" s="161">
        <f>Q370*H370</f>
        <v>0</v>
      </c>
      <c r="S370" s="161">
        <v>0</v>
      </c>
      <c r="T370" s="162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3" t="s">
        <v>179</v>
      </c>
      <c r="AT370" s="163" t="s">
        <v>175</v>
      </c>
      <c r="AU370" s="163" t="s">
        <v>87</v>
      </c>
      <c r="AY370" s="18" t="s">
        <v>167</v>
      </c>
      <c r="BE370" s="164">
        <f>IF(N370="základná",J370,0)</f>
        <v>0</v>
      </c>
      <c r="BF370" s="164">
        <f>IF(N370="znížená",J370,0)</f>
        <v>0</v>
      </c>
      <c r="BG370" s="164">
        <f>IF(N370="zákl. prenesená",J370,0)</f>
        <v>0</v>
      </c>
      <c r="BH370" s="164">
        <f>IF(N370="zníž. prenesená",J370,0)</f>
        <v>0</v>
      </c>
      <c r="BI370" s="164">
        <f>IF(N370="nulová",J370,0)</f>
        <v>0</v>
      </c>
      <c r="BJ370" s="18" t="s">
        <v>87</v>
      </c>
      <c r="BK370" s="164">
        <f>ROUND(I370*H370,2)</f>
        <v>0</v>
      </c>
      <c r="BL370" s="18" t="s">
        <v>179</v>
      </c>
      <c r="BM370" s="163" t="s">
        <v>397</v>
      </c>
    </row>
    <row r="371" spans="1:65" s="2" customFormat="1" ht="21.75" customHeight="1">
      <c r="A371" s="33"/>
      <c r="B371" s="149"/>
      <c r="C371" s="167" t="s">
        <v>398</v>
      </c>
      <c r="D371" s="167" t="s">
        <v>175</v>
      </c>
      <c r="E371" s="168" t="s">
        <v>399</v>
      </c>
      <c r="F371" s="169" t="s">
        <v>400</v>
      </c>
      <c r="G371" s="170" t="s">
        <v>396</v>
      </c>
      <c r="H371" s="171">
        <v>388.61</v>
      </c>
      <c r="I371" s="172"/>
      <c r="J371" s="173">
        <f>ROUND(I371*H371,2)</f>
        <v>0</v>
      </c>
      <c r="K371" s="174"/>
      <c r="L371" s="34"/>
      <c r="M371" s="175" t="s">
        <v>1</v>
      </c>
      <c r="N371" s="176" t="s">
        <v>40</v>
      </c>
      <c r="O371" s="59"/>
      <c r="P371" s="161">
        <f>O371*H371</f>
        <v>0</v>
      </c>
      <c r="Q371" s="161">
        <v>0</v>
      </c>
      <c r="R371" s="161">
        <f>Q371*H371</f>
        <v>0</v>
      </c>
      <c r="S371" s="161">
        <v>0</v>
      </c>
      <c r="T371" s="162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3" t="s">
        <v>179</v>
      </c>
      <c r="AT371" s="163" t="s">
        <v>175</v>
      </c>
      <c r="AU371" s="163" t="s">
        <v>87</v>
      </c>
      <c r="AY371" s="18" t="s">
        <v>167</v>
      </c>
      <c r="BE371" s="164">
        <f>IF(N371="základná",J371,0)</f>
        <v>0</v>
      </c>
      <c r="BF371" s="164">
        <f>IF(N371="znížená",J371,0)</f>
        <v>0</v>
      </c>
      <c r="BG371" s="164">
        <f>IF(N371="zákl. prenesená",J371,0)</f>
        <v>0</v>
      </c>
      <c r="BH371" s="164">
        <f>IF(N371="zníž. prenesená",J371,0)</f>
        <v>0</v>
      </c>
      <c r="BI371" s="164">
        <f>IF(N371="nulová",J371,0)</f>
        <v>0</v>
      </c>
      <c r="BJ371" s="18" t="s">
        <v>87</v>
      </c>
      <c r="BK371" s="164">
        <f>ROUND(I371*H371,2)</f>
        <v>0</v>
      </c>
      <c r="BL371" s="18" t="s">
        <v>179</v>
      </c>
      <c r="BM371" s="163" t="s">
        <v>401</v>
      </c>
    </row>
    <row r="372" spans="1:65" s="14" customFormat="1" ht="12">
      <c r="B372" s="185"/>
      <c r="D372" s="178" t="s">
        <v>181</v>
      </c>
      <c r="F372" s="187" t="s">
        <v>402</v>
      </c>
      <c r="H372" s="188">
        <v>388.61</v>
      </c>
      <c r="I372" s="189"/>
      <c r="L372" s="185"/>
      <c r="M372" s="190"/>
      <c r="N372" s="191"/>
      <c r="O372" s="191"/>
      <c r="P372" s="191"/>
      <c r="Q372" s="191"/>
      <c r="R372" s="191"/>
      <c r="S372" s="191"/>
      <c r="T372" s="192"/>
      <c r="AT372" s="186" t="s">
        <v>181</v>
      </c>
      <c r="AU372" s="186" t="s">
        <v>87</v>
      </c>
      <c r="AV372" s="14" t="s">
        <v>87</v>
      </c>
      <c r="AW372" s="14" t="s">
        <v>3</v>
      </c>
      <c r="AX372" s="14" t="s">
        <v>81</v>
      </c>
      <c r="AY372" s="186" t="s">
        <v>167</v>
      </c>
    </row>
    <row r="373" spans="1:65" s="2" customFormat="1" ht="21.75" customHeight="1">
      <c r="A373" s="33"/>
      <c r="B373" s="149"/>
      <c r="C373" s="167" t="s">
        <v>403</v>
      </c>
      <c r="D373" s="167" t="s">
        <v>175</v>
      </c>
      <c r="E373" s="168" t="s">
        <v>404</v>
      </c>
      <c r="F373" s="169" t="s">
        <v>405</v>
      </c>
      <c r="G373" s="170" t="s">
        <v>396</v>
      </c>
      <c r="H373" s="171">
        <v>194.30500000000001</v>
      </c>
      <c r="I373" s="172"/>
      <c r="J373" s="173">
        <f>ROUND(I373*H373,2)</f>
        <v>0</v>
      </c>
      <c r="K373" s="174"/>
      <c r="L373" s="34"/>
      <c r="M373" s="175" t="s">
        <v>1</v>
      </c>
      <c r="N373" s="176" t="s">
        <v>40</v>
      </c>
      <c r="O373" s="59"/>
      <c r="P373" s="161">
        <f>O373*H373</f>
        <v>0</v>
      </c>
      <c r="Q373" s="161">
        <v>0</v>
      </c>
      <c r="R373" s="161">
        <f>Q373*H373</f>
        <v>0</v>
      </c>
      <c r="S373" s="161">
        <v>0</v>
      </c>
      <c r="T373" s="162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3" t="s">
        <v>179</v>
      </c>
      <c r="AT373" s="163" t="s">
        <v>175</v>
      </c>
      <c r="AU373" s="163" t="s">
        <v>87</v>
      </c>
      <c r="AY373" s="18" t="s">
        <v>167</v>
      </c>
      <c r="BE373" s="164">
        <f>IF(N373="základná",J373,0)</f>
        <v>0</v>
      </c>
      <c r="BF373" s="164">
        <f>IF(N373="znížená",J373,0)</f>
        <v>0</v>
      </c>
      <c r="BG373" s="164">
        <f>IF(N373="zákl. prenesená",J373,0)</f>
        <v>0</v>
      </c>
      <c r="BH373" s="164">
        <f>IF(N373="zníž. prenesená",J373,0)</f>
        <v>0</v>
      </c>
      <c r="BI373" s="164">
        <f>IF(N373="nulová",J373,0)</f>
        <v>0</v>
      </c>
      <c r="BJ373" s="18" t="s">
        <v>87</v>
      </c>
      <c r="BK373" s="164">
        <f>ROUND(I373*H373,2)</f>
        <v>0</v>
      </c>
      <c r="BL373" s="18" t="s">
        <v>179</v>
      </c>
      <c r="BM373" s="163" t="s">
        <v>406</v>
      </c>
    </row>
    <row r="374" spans="1:65" s="2" customFormat="1" ht="21.75" customHeight="1">
      <c r="A374" s="33"/>
      <c r="B374" s="149"/>
      <c r="C374" s="167" t="s">
        <v>407</v>
      </c>
      <c r="D374" s="167" t="s">
        <v>175</v>
      </c>
      <c r="E374" s="168" t="s">
        <v>408</v>
      </c>
      <c r="F374" s="169" t="s">
        <v>409</v>
      </c>
      <c r="G374" s="170" t="s">
        <v>396</v>
      </c>
      <c r="H374" s="171">
        <v>582.91499999999996</v>
      </c>
      <c r="I374" s="172"/>
      <c r="J374" s="173">
        <f>ROUND(I374*H374,2)</f>
        <v>0</v>
      </c>
      <c r="K374" s="174"/>
      <c r="L374" s="34"/>
      <c r="M374" s="175" t="s">
        <v>1</v>
      </c>
      <c r="N374" s="176" t="s">
        <v>40</v>
      </c>
      <c r="O374" s="59"/>
      <c r="P374" s="161">
        <f>O374*H374</f>
        <v>0</v>
      </c>
      <c r="Q374" s="161">
        <v>0</v>
      </c>
      <c r="R374" s="161">
        <f>Q374*H374</f>
        <v>0</v>
      </c>
      <c r="S374" s="161">
        <v>0</v>
      </c>
      <c r="T374" s="162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3" t="s">
        <v>179</v>
      </c>
      <c r="AT374" s="163" t="s">
        <v>175</v>
      </c>
      <c r="AU374" s="163" t="s">
        <v>87</v>
      </c>
      <c r="AY374" s="18" t="s">
        <v>167</v>
      </c>
      <c r="BE374" s="164">
        <f>IF(N374="základná",J374,0)</f>
        <v>0</v>
      </c>
      <c r="BF374" s="164">
        <f>IF(N374="znížená",J374,0)</f>
        <v>0</v>
      </c>
      <c r="BG374" s="164">
        <f>IF(N374="zákl. prenesená",J374,0)</f>
        <v>0</v>
      </c>
      <c r="BH374" s="164">
        <f>IF(N374="zníž. prenesená",J374,0)</f>
        <v>0</v>
      </c>
      <c r="BI374" s="164">
        <f>IF(N374="nulová",J374,0)</f>
        <v>0</v>
      </c>
      <c r="BJ374" s="18" t="s">
        <v>87</v>
      </c>
      <c r="BK374" s="164">
        <f>ROUND(I374*H374,2)</f>
        <v>0</v>
      </c>
      <c r="BL374" s="18" t="s">
        <v>179</v>
      </c>
      <c r="BM374" s="163" t="s">
        <v>410</v>
      </c>
    </row>
    <row r="375" spans="1:65" s="14" customFormat="1" ht="12">
      <c r="B375" s="185"/>
      <c r="D375" s="178" t="s">
        <v>181</v>
      </c>
      <c r="F375" s="187" t="s">
        <v>411</v>
      </c>
      <c r="H375" s="188">
        <v>582.91499999999996</v>
      </c>
      <c r="I375" s="189"/>
      <c r="L375" s="185"/>
      <c r="M375" s="190"/>
      <c r="N375" s="191"/>
      <c r="O375" s="191"/>
      <c r="P375" s="191"/>
      <c r="Q375" s="191"/>
      <c r="R375" s="191"/>
      <c r="S375" s="191"/>
      <c r="T375" s="192"/>
      <c r="AT375" s="186" t="s">
        <v>181</v>
      </c>
      <c r="AU375" s="186" t="s">
        <v>87</v>
      </c>
      <c r="AV375" s="14" t="s">
        <v>87</v>
      </c>
      <c r="AW375" s="14" t="s">
        <v>3</v>
      </c>
      <c r="AX375" s="14" t="s">
        <v>81</v>
      </c>
      <c r="AY375" s="186" t="s">
        <v>167</v>
      </c>
    </row>
    <row r="376" spans="1:65" s="2" customFormat="1" ht="21.75" customHeight="1">
      <c r="A376" s="33"/>
      <c r="B376" s="149"/>
      <c r="C376" s="167" t="s">
        <v>412</v>
      </c>
      <c r="D376" s="167" t="s">
        <v>175</v>
      </c>
      <c r="E376" s="168" t="s">
        <v>413</v>
      </c>
      <c r="F376" s="169" t="s">
        <v>414</v>
      </c>
      <c r="G376" s="170" t="s">
        <v>396</v>
      </c>
      <c r="H376" s="171">
        <v>194.30500000000001</v>
      </c>
      <c r="I376" s="172"/>
      <c r="J376" s="173">
        <f>ROUND(I376*H376,2)</f>
        <v>0</v>
      </c>
      <c r="K376" s="174"/>
      <c r="L376" s="34"/>
      <c r="M376" s="175" t="s">
        <v>1</v>
      </c>
      <c r="N376" s="176" t="s">
        <v>40</v>
      </c>
      <c r="O376" s="59"/>
      <c r="P376" s="161">
        <f>O376*H376</f>
        <v>0</v>
      </c>
      <c r="Q376" s="161">
        <v>0</v>
      </c>
      <c r="R376" s="161">
        <f>Q376*H376</f>
        <v>0</v>
      </c>
      <c r="S376" s="161">
        <v>0</v>
      </c>
      <c r="T376" s="162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3" t="s">
        <v>179</v>
      </c>
      <c r="AT376" s="163" t="s">
        <v>175</v>
      </c>
      <c r="AU376" s="163" t="s">
        <v>87</v>
      </c>
      <c r="AY376" s="18" t="s">
        <v>167</v>
      </c>
      <c r="BE376" s="164">
        <f>IF(N376="základná",J376,0)</f>
        <v>0</v>
      </c>
      <c r="BF376" s="164">
        <f>IF(N376="znížená",J376,0)</f>
        <v>0</v>
      </c>
      <c r="BG376" s="164">
        <f>IF(N376="zákl. prenesená",J376,0)</f>
        <v>0</v>
      </c>
      <c r="BH376" s="164">
        <f>IF(N376="zníž. prenesená",J376,0)</f>
        <v>0</v>
      </c>
      <c r="BI376" s="164">
        <f>IF(N376="nulová",J376,0)</f>
        <v>0</v>
      </c>
      <c r="BJ376" s="18" t="s">
        <v>87</v>
      </c>
      <c r="BK376" s="164">
        <f>ROUND(I376*H376,2)</f>
        <v>0</v>
      </c>
      <c r="BL376" s="18" t="s">
        <v>179</v>
      </c>
      <c r="BM376" s="163" t="s">
        <v>415</v>
      </c>
    </row>
    <row r="377" spans="1:65" s="2" customFormat="1" ht="21.75" customHeight="1">
      <c r="A377" s="33"/>
      <c r="B377" s="149"/>
      <c r="C377" s="167" t="s">
        <v>416</v>
      </c>
      <c r="D377" s="167" t="s">
        <v>175</v>
      </c>
      <c r="E377" s="168" t="s">
        <v>417</v>
      </c>
      <c r="F377" s="169" t="s">
        <v>418</v>
      </c>
      <c r="G377" s="170" t="s">
        <v>396</v>
      </c>
      <c r="H377" s="171">
        <v>777.22</v>
      </c>
      <c r="I377" s="172"/>
      <c r="J377" s="173">
        <f>ROUND(I377*H377,2)</f>
        <v>0</v>
      </c>
      <c r="K377" s="174"/>
      <c r="L377" s="34"/>
      <c r="M377" s="175" t="s">
        <v>1</v>
      </c>
      <c r="N377" s="176" t="s">
        <v>40</v>
      </c>
      <c r="O377" s="59"/>
      <c r="P377" s="161">
        <f>O377*H377</f>
        <v>0</v>
      </c>
      <c r="Q377" s="161">
        <v>0</v>
      </c>
      <c r="R377" s="161">
        <f>Q377*H377</f>
        <v>0</v>
      </c>
      <c r="S377" s="161">
        <v>0</v>
      </c>
      <c r="T377" s="162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3" t="s">
        <v>179</v>
      </c>
      <c r="AT377" s="163" t="s">
        <v>175</v>
      </c>
      <c r="AU377" s="163" t="s">
        <v>87</v>
      </c>
      <c r="AY377" s="18" t="s">
        <v>167</v>
      </c>
      <c r="BE377" s="164">
        <f>IF(N377="základná",J377,0)</f>
        <v>0</v>
      </c>
      <c r="BF377" s="164">
        <f>IF(N377="znížená",J377,0)</f>
        <v>0</v>
      </c>
      <c r="BG377" s="164">
        <f>IF(N377="zákl. prenesená",J377,0)</f>
        <v>0</v>
      </c>
      <c r="BH377" s="164">
        <f>IF(N377="zníž. prenesená",J377,0)</f>
        <v>0</v>
      </c>
      <c r="BI377" s="164">
        <f>IF(N377="nulová",J377,0)</f>
        <v>0</v>
      </c>
      <c r="BJ377" s="18" t="s">
        <v>87</v>
      </c>
      <c r="BK377" s="164">
        <f>ROUND(I377*H377,2)</f>
        <v>0</v>
      </c>
      <c r="BL377" s="18" t="s">
        <v>179</v>
      </c>
      <c r="BM377" s="163" t="s">
        <v>419</v>
      </c>
    </row>
    <row r="378" spans="1:65" s="14" customFormat="1" ht="12">
      <c r="B378" s="185"/>
      <c r="D378" s="178" t="s">
        <v>181</v>
      </c>
      <c r="F378" s="187" t="s">
        <v>420</v>
      </c>
      <c r="H378" s="188">
        <v>777.22</v>
      </c>
      <c r="I378" s="189"/>
      <c r="L378" s="185"/>
      <c r="M378" s="190"/>
      <c r="N378" s="191"/>
      <c r="O378" s="191"/>
      <c r="P378" s="191"/>
      <c r="Q378" s="191"/>
      <c r="R378" s="191"/>
      <c r="S378" s="191"/>
      <c r="T378" s="192"/>
      <c r="AT378" s="186" t="s">
        <v>181</v>
      </c>
      <c r="AU378" s="186" t="s">
        <v>87</v>
      </c>
      <c r="AV378" s="14" t="s">
        <v>87</v>
      </c>
      <c r="AW378" s="14" t="s">
        <v>3</v>
      </c>
      <c r="AX378" s="14" t="s">
        <v>81</v>
      </c>
      <c r="AY378" s="186" t="s">
        <v>167</v>
      </c>
    </row>
    <row r="379" spans="1:65" s="12" customFormat="1" ht="23" customHeight="1">
      <c r="B379" s="138"/>
      <c r="D379" s="139" t="s">
        <v>73</v>
      </c>
      <c r="E379" s="165" t="s">
        <v>421</v>
      </c>
      <c r="F379" s="165" t="s">
        <v>422</v>
      </c>
      <c r="I379" s="141"/>
      <c r="J379" s="166">
        <f>BK379</f>
        <v>0</v>
      </c>
      <c r="L379" s="138"/>
      <c r="M379" s="143"/>
      <c r="N379" s="144"/>
      <c r="O379" s="144"/>
      <c r="P379" s="145">
        <f>SUM(P380:P397)</f>
        <v>0</v>
      </c>
      <c r="Q379" s="144"/>
      <c r="R379" s="145">
        <f>SUM(R380:R397)</f>
        <v>0</v>
      </c>
      <c r="S379" s="144"/>
      <c r="T379" s="146">
        <f>SUM(T380:T397)</f>
        <v>0</v>
      </c>
      <c r="AR379" s="139" t="s">
        <v>81</v>
      </c>
      <c r="AT379" s="147" t="s">
        <v>73</v>
      </c>
      <c r="AU379" s="147" t="s">
        <v>81</v>
      </c>
      <c r="AY379" s="139" t="s">
        <v>167</v>
      </c>
      <c r="BK379" s="148">
        <f>SUM(BK380:BK397)</f>
        <v>0</v>
      </c>
    </row>
    <row r="380" spans="1:65" s="2" customFormat="1" ht="21.75" customHeight="1">
      <c r="A380" s="33"/>
      <c r="B380" s="149"/>
      <c r="C380" s="167" t="s">
        <v>423</v>
      </c>
      <c r="D380" s="167" t="s">
        <v>175</v>
      </c>
      <c r="E380" s="168" t="s">
        <v>424</v>
      </c>
      <c r="F380" s="169" t="s">
        <v>425</v>
      </c>
      <c r="G380" s="170" t="s">
        <v>396</v>
      </c>
      <c r="H380" s="171">
        <v>172.464</v>
      </c>
      <c r="I380" s="172"/>
      <c r="J380" s="173">
        <f>ROUND(I380*H380,2)</f>
        <v>0</v>
      </c>
      <c r="K380" s="174"/>
      <c r="L380" s="34"/>
      <c r="M380" s="175" t="s">
        <v>1</v>
      </c>
      <c r="N380" s="176" t="s">
        <v>40</v>
      </c>
      <c r="O380" s="59"/>
      <c r="P380" s="161">
        <f>O380*H380</f>
        <v>0</v>
      </c>
      <c r="Q380" s="161">
        <v>0</v>
      </c>
      <c r="R380" s="161">
        <f>Q380*H380</f>
        <v>0</v>
      </c>
      <c r="S380" s="161">
        <v>0</v>
      </c>
      <c r="T380" s="162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3" t="s">
        <v>179</v>
      </c>
      <c r="AT380" s="163" t="s">
        <v>175</v>
      </c>
      <c r="AU380" s="163" t="s">
        <v>87</v>
      </c>
      <c r="AY380" s="18" t="s">
        <v>167</v>
      </c>
      <c r="BE380" s="164">
        <f>IF(N380="základná",J380,0)</f>
        <v>0</v>
      </c>
      <c r="BF380" s="164">
        <f>IF(N380="znížená",J380,0)</f>
        <v>0</v>
      </c>
      <c r="BG380" s="164">
        <f>IF(N380="zákl. prenesená",J380,0)</f>
        <v>0</v>
      </c>
      <c r="BH380" s="164">
        <f>IF(N380="zníž. prenesená",J380,0)</f>
        <v>0</v>
      </c>
      <c r="BI380" s="164">
        <f>IF(N380="nulová",J380,0)</f>
        <v>0</v>
      </c>
      <c r="BJ380" s="18" t="s">
        <v>87</v>
      </c>
      <c r="BK380" s="164">
        <f>ROUND(I380*H380,2)</f>
        <v>0</v>
      </c>
      <c r="BL380" s="18" t="s">
        <v>179</v>
      </c>
      <c r="BM380" s="163" t="s">
        <v>426</v>
      </c>
    </row>
    <row r="381" spans="1:65" s="14" customFormat="1" ht="12">
      <c r="B381" s="185"/>
      <c r="D381" s="178" t="s">
        <v>181</v>
      </c>
      <c r="E381" s="186" t="s">
        <v>1</v>
      </c>
      <c r="F381" s="187" t="s">
        <v>427</v>
      </c>
      <c r="H381" s="188">
        <v>187.274</v>
      </c>
      <c r="I381" s="189"/>
      <c r="L381" s="185"/>
      <c r="M381" s="190"/>
      <c r="N381" s="191"/>
      <c r="O381" s="191"/>
      <c r="P381" s="191"/>
      <c r="Q381" s="191"/>
      <c r="R381" s="191"/>
      <c r="S381" s="191"/>
      <c r="T381" s="192"/>
      <c r="AT381" s="186" t="s">
        <v>181</v>
      </c>
      <c r="AU381" s="186" t="s">
        <v>87</v>
      </c>
      <c r="AV381" s="14" t="s">
        <v>87</v>
      </c>
      <c r="AW381" s="14" t="s">
        <v>29</v>
      </c>
      <c r="AX381" s="14" t="s">
        <v>74</v>
      </c>
      <c r="AY381" s="186" t="s">
        <v>167</v>
      </c>
    </row>
    <row r="382" spans="1:65" s="14" customFormat="1" ht="12">
      <c r="B382" s="185"/>
      <c r="D382" s="178" t="s">
        <v>181</v>
      </c>
      <c r="E382" s="186" t="s">
        <v>1</v>
      </c>
      <c r="F382" s="187" t="s">
        <v>428</v>
      </c>
      <c r="H382" s="188">
        <v>-21.048999999999999</v>
      </c>
      <c r="I382" s="189"/>
      <c r="L382" s="185"/>
      <c r="M382" s="190"/>
      <c r="N382" s="191"/>
      <c r="O382" s="191"/>
      <c r="P382" s="191"/>
      <c r="Q382" s="191"/>
      <c r="R382" s="191"/>
      <c r="S382" s="191"/>
      <c r="T382" s="192"/>
      <c r="AT382" s="186" t="s">
        <v>181</v>
      </c>
      <c r="AU382" s="186" t="s">
        <v>87</v>
      </c>
      <c r="AV382" s="14" t="s">
        <v>87</v>
      </c>
      <c r="AW382" s="14" t="s">
        <v>29</v>
      </c>
      <c r="AX382" s="14" t="s">
        <v>74</v>
      </c>
      <c r="AY382" s="186" t="s">
        <v>167</v>
      </c>
    </row>
    <row r="383" spans="1:65" s="16" customFormat="1" ht="12">
      <c r="B383" s="201"/>
      <c r="D383" s="178" t="s">
        <v>181</v>
      </c>
      <c r="E383" s="202" t="s">
        <v>1</v>
      </c>
      <c r="F383" s="203" t="s">
        <v>429</v>
      </c>
      <c r="H383" s="204">
        <v>166.22499999999999</v>
      </c>
      <c r="I383" s="205"/>
      <c r="L383" s="201"/>
      <c r="M383" s="206"/>
      <c r="N383" s="207"/>
      <c r="O383" s="207"/>
      <c r="P383" s="207"/>
      <c r="Q383" s="207"/>
      <c r="R383" s="207"/>
      <c r="S383" s="207"/>
      <c r="T383" s="208"/>
      <c r="AT383" s="202" t="s">
        <v>181</v>
      </c>
      <c r="AU383" s="202" t="s">
        <v>87</v>
      </c>
      <c r="AV383" s="16" t="s">
        <v>187</v>
      </c>
      <c r="AW383" s="16" t="s">
        <v>29</v>
      </c>
      <c r="AX383" s="16" t="s">
        <v>74</v>
      </c>
      <c r="AY383" s="202" t="s">
        <v>167</v>
      </c>
    </row>
    <row r="384" spans="1:65" s="14" customFormat="1" ht="12">
      <c r="B384" s="185"/>
      <c r="D384" s="178" t="s">
        <v>181</v>
      </c>
      <c r="E384" s="186" t="s">
        <v>1</v>
      </c>
      <c r="F384" s="187" t="s">
        <v>430</v>
      </c>
      <c r="H384" s="188">
        <v>6.17</v>
      </c>
      <c r="I384" s="189"/>
      <c r="L384" s="185"/>
      <c r="M384" s="190"/>
      <c r="N384" s="191"/>
      <c r="O384" s="191"/>
      <c r="P384" s="191"/>
      <c r="Q384" s="191"/>
      <c r="R384" s="191"/>
      <c r="S384" s="191"/>
      <c r="T384" s="192"/>
      <c r="AT384" s="186" t="s">
        <v>181</v>
      </c>
      <c r="AU384" s="186" t="s">
        <v>87</v>
      </c>
      <c r="AV384" s="14" t="s">
        <v>87</v>
      </c>
      <c r="AW384" s="14" t="s">
        <v>29</v>
      </c>
      <c r="AX384" s="14" t="s">
        <v>74</v>
      </c>
      <c r="AY384" s="186" t="s">
        <v>167</v>
      </c>
    </row>
    <row r="385" spans="1:65" s="16" customFormat="1" ht="12">
      <c r="B385" s="201"/>
      <c r="D385" s="178" t="s">
        <v>181</v>
      </c>
      <c r="E385" s="202" t="s">
        <v>1</v>
      </c>
      <c r="F385" s="203" t="s">
        <v>431</v>
      </c>
      <c r="H385" s="204">
        <v>6.17</v>
      </c>
      <c r="I385" s="205"/>
      <c r="L385" s="201"/>
      <c r="M385" s="206"/>
      <c r="N385" s="207"/>
      <c r="O385" s="207"/>
      <c r="P385" s="207"/>
      <c r="Q385" s="207"/>
      <c r="R385" s="207"/>
      <c r="S385" s="207"/>
      <c r="T385" s="208"/>
      <c r="AT385" s="202" t="s">
        <v>181</v>
      </c>
      <c r="AU385" s="202" t="s">
        <v>87</v>
      </c>
      <c r="AV385" s="16" t="s">
        <v>187</v>
      </c>
      <c r="AW385" s="16" t="s">
        <v>29</v>
      </c>
      <c r="AX385" s="16" t="s">
        <v>74</v>
      </c>
      <c r="AY385" s="202" t="s">
        <v>167</v>
      </c>
    </row>
    <row r="386" spans="1:65" s="14" customFormat="1" ht="12">
      <c r="B386" s="185"/>
      <c r="D386" s="178" t="s">
        <v>181</v>
      </c>
      <c r="E386" s="186" t="s">
        <v>1</v>
      </c>
      <c r="F386" s="187" t="s">
        <v>432</v>
      </c>
      <c r="H386" s="188">
        <v>6.9000000000000006E-2</v>
      </c>
      <c r="I386" s="189"/>
      <c r="L386" s="185"/>
      <c r="M386" s="190"/>
      <c r="N386" s="191"/>
      <c r="O386" s="191"/>
      <c r="P386" s="191"/>
      <c r="Q386" s="191"/>
      <c r="R386" s="191"/>
      <c r="S386" s="191"/>
      <c r="T386" s="192"/>
      <c r="AT386" s="186" t="s">
        <v>181</v>
      </c>
      <c r="AU386" s="186" t="s">
        <v>87</v>
      </c>
      <c r="AV386" s="14" t="s">
        <v>87</v>
      </c>
      <c r="AW386" s="14" t="s">
        <v>29</v>
      </c>
      <c r="AX386" s="14" t="s">
        <v>74</v>
      </c>
      <c r="AY386" s="186" t="s">
        <v>167</v>
      </c>
    </row>
    <row r="387" spans="1:65" s="16" customFormat="1" ht="12">
      <c r="B387" s="201"/>
      <c r="D387" s="178" t="s">
        <v>181</v>
      </c>
      <c r="E387" s="202" t="s">
        <v>1</v>
      </c>
      <c r="F387" s="203" t="s">
        <v>433</v>
      </c>
      <c r="H387" s="204">
        <v>6.9000000000000006E-2</v>
      </c>
      <c r="I387" s="205"/>
      <c r="L387" s="201"/>
      <c r="M387" s="206"/>
      <c r="N387" s="207"/>
      <c r="O387" s="207"/>
      <c r="P387" s="207"/>
      <c r="Q387" s="207"/>
      <c r="R387" s="207"/>
      <c r="S387" s="207"/>
      <c r="T387" s="208"/>
      <c r="AT387" s="202" t="s">
        <v>181</v>
      </c>
      <c r="AU387" s="202" t="s">
        <v>87</v>
      </c>
      <c r="AV387" s="16" t="s">
        <v>187</v>
      </c>
      <c r="AW387" s="16" t="s">
        <v>29</v>
      </c>
      <c r="AX387" s="16" t="s">
        <v>74</v>
      </c>
      <c r="AY387" s="202" t="s">
        <v>167</v>
      </c>
    </row>
    <row r="388" spans="1:65" s="15" customFormat="1" ht="12">
      <c r="B388" s="193"/>
      <c r="D388" s="178" t="s">
        <v>181</v>
      </c>
      <c r="E388" s="194" t="s">
        <v>1</v>
      </c>
      <c r="F388" s="195" t="s">
        <v>186</v>
      </c>
      <c r="H388" s="196">
        <v>172.46399999999997</v>
      </c>
      <c r="I388" s="197"/>
      <c r="L388" s="193"/>
      <c r="M388" s="198"/>
      <c r="N388" s="199"/>
      <c r="O388" s="199"/>
      <c r="P388" s="199"/>
      <c r="Q388" s="199"/>
      <c r="R388" s="199"/>
      <c r="S388" s="199"/>
      <c r="T388" s="200"/>
      <c r="AT388" s="194" t="s">
        <v>181</v>
      </c>
      <c r="AU388" s="194" t="s">
        <v>87</v>
      </c>
      <c r="AV388" s="15" t="s">
        <v>179</v>
      </c>
      <c r="AW388" s="15" t="s">
        <v>29</v>
      </c>
      <c r="AX388" s="15" t="s">
        <v>81</v>
      </c>
      <c r="AY388" s="194" t="s">
        <v>167</v>
      </c>
    </row>
    <row r="389" spans="1:65" s="2" customFormat="1" ht="21.75" customHeight="1">
      <c r="A389" s="33"/>
      <c r="B389" s="149"/>
      <c r="C389" s="167" t="s">
        <v>434</v>
      </c>
      <c r="D389" s="167" t="s">
        <v>175</v>
      </c>
      <c r="E389" s="168" t="s">
        <v>435</v>
      </c>
      <c r="F389" s="169" t="s">
        <v>436</v>
      </c>
      <c r="G389" s="170" t="s">
        <v>396</v>
      </c>
      <c r="H389" s="171">
        <v>21.048999999999999</v>
      </c>
      <c r="I389" s="172"/>
      <c r="J389" s="173">
        <f>ROUND(I389*H389,2)</f>
        <v>0</v>
      </c>
      <c r="K389" s="174"/>
      <c r="L389" s="34"/>
      <c r="M389" s="175" t="s">
        <v>1</v>
      </c>
      <c r="N389" s="176" t="s">
        <v>40</v>
      </c>
      <c r="O389" s="59"/>
      <c r="P389" s="161">
        <f>O389*H389</f>
        <v>0</v>
      </c>
      <c r="Q389" s="161">
        <v>0</v>
      </c>
      <c r="R389" s="161">
        <f>Q389*H389</f>
        <v>0</v>
      </c>
      <c r="S389" s="161">
        <v>0</v>
      </c>
      <c r="T389" s="162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179</v>
      </c>
      <c r="AT389" s="163" t="s">
        <v>175</v>
      </c>
      <c r="AU389" s="163" t="s">
        <v>87</v>
      </c>
      <c r="AY389" s="18" t="s">
        <v>167</v>
      </c>
      <c r="BE389" s="164">
        <f>IF(N389="základná",J389,0)</f>
        <v>0</v>
      </c>
      <c r="BF389" s="164">
        <f>IF(N389="znížená",J389,0)</f>
        <v>0</v>
      </c>
      <c r="BG389" s="164">
        <f>IF(N389="zákl. prenesená",J389,0)</f>
        <v>0</v>
      </c>
      <c r="BH389" s="164">
        <f>IF(N389="zníž. prenesená",J389,0)</f>
        <v>0</v>
      </c>
      <c r="BI389" s="164">
        <f>IF(N389="nulová",J389,0)</f>
        <v>0</v>
      </c>
      <c r="BJ389" s="18" t="s">
        <v>87</v>
      </c>
      <c r="BK389" s="164">
        <f>ROUND(I389*H389,2)</f>
        <v>0</v>
      </c>
      <c r="BL389" s="18" t="s">
        <v>179</v>
      </c>
      <c r="BM389" s="163" t="s">
        <v>437</v>
      </c>
    </row>
    <row r="390" spans="1:65" s="14" customFormat="1" ht="12">
      <c r="B390" s="185"/>
      <c r="D390" s="178" t="s">
        <v>181</v>
      </c>
      <c r="E390" s="186" t="s">
        <v>1</v>
      </c>
      <c r="F390" s="187" t="s">
        <v>438</v>
      </c>
      <c r="H390" s="188">
        <v>21.048999999999999</v>
      </c>
      <c r="I390" s="189"/>
      <c r="L390" s="185"/>
      <c r="M390" s="190"/>
      <c r="N390" s="191"/>
      <c r="O390" s="191"/>
      <c r="P390" s="191"/>
      <c r="Q390" s="191"/>
      <c r="R390" s="191"/>
      <c r="S390" s="191"/>
      <c r="T390" s="192"/>
      <c r="AT390" s="186" t="s">
        <v>181</v>
      </c>
      <c r="AU390" s="186" t="s">
        <v>87</v>
      </c>
      <c r="AV390" s="14" t="s">
        <v>87</v>
      </c>
      <c r="AW390" s="14" t="s">
        <v>29</v>
      </c>
      <c r="AX390" s="14" t="s">
        <v>74</v>
      </c>
      <c r="AY390" s="186" t="s">
        <v>167</v>
      </c>
    </row>
    <row r="391" spans="1:65" s="15" customFormat="1" ht="12">
      <c r="B391" s="193"/>
      <c r="D391" s="178" t="s">
        <v>181</v>
      </c>
      <c r="E391" s="194" t="s">
        <v>1</v>
      </c>
      <c r="F391" s="195" t="s">
        <v>186</v>
      </c>
      <c r="H391" s="196">
        <v>21.048999999999999</v>
      </c>
      <c r="I391" s="197"/>
      <c r="L391" s="193"/>
      <c r="M391" s="198"/>
      <c r="N391" s="199"/>
      <c r="O391" s="199"/>
      <c r="P391" s="199"/>
      <c r="Q391" s="199"/>
      <c r="R391" s="199"/>
      <c r="S391" s="199"/>
      <c r="T391" s="200"/>
      <c r="AT391" s="194" t="s">
        <v>181</v>
      </c>
      <c r="AU391" s="194" t="s">
        <v>87</v>
      </c>
      <c r="AV391" s="15" t="s">
        <v>179</v>
      </c>
      <c r="AW391" s="15" t="s">
        <v>29</v>
      </c>
      <c r="AX391" s="15" t="s">
        <v>81</v>
      </c>
      <c r="AY391" s="194" t="s">
        <v>167</v>
      </c>
    </row>
    <row r="392" spans="1:65" s="2" customFormat="1" ht="16.5" customHeight="1">
      <c r="A392" s="33"/>
      <c r="B392" s="149"/>
      <c r="C392" s="167" t="s">
        <v>439</v>
      </c>
      <c r="D392" s="167" t="s">
        <v>175</v>
      </c>
      <c r="E392" s="168" t="s">
        <v>440</v>
      </c>
      <c r="F392" s="169" t="s">
        <v>441</v>
      </c>
      <c r="G392" s="170" t="s">
        <v>340</v>
      </c>
      <c r="H392" s="171">
        <v>2</v>
      </c>
      <c r="I392" s="172"/>
      <c r="J392" s="173">
        <f>ROUND(I392*H392,2)</f>
        <v>0</v>
      </c>
      <c r="K392" s="174"/>
      <c r="L392" s="34"/>
      <c r="M392" s="175" t="s">
        <v>1</v>
      </c>
      <c r="N392" s="176" t="s">
        <v>40</v>
      </c>
      <c r="O392" s="59"/>
      <c r="P392" s="161">
        <f>O392*H392</f>
        <v>0</v>
      </c>
      <c r="Q392" s="161">
        <v>0</v>
      </c>
      <c r="R392" s="161">
        <f>Q392*H392</f>
        <v>0</v>
      </c>
      <c r="S392" s="161">
        <v>0</v>
      </c>
      <c r="T392" s="162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3" t="s">
        <v>179</v>
      </c>
      <c r="AT392" s="163" t="s">
        <v>175</v>
      </c>
      <c r="AU392" s="163" t="s">
        <v>87</v>
      </c>
      <c r="AY392" s="18" t="s">
        <v>167</v>
      </c>
      <c r="BE392" s="164">
        <f>IF(N392="základná",J392,0)</f>
        <v>0</v>
      </c>
      <c r="BF392" s="164">
        <f>IF(N392="znížená",J392,0)</f>
        <v>0</v>
      </c>
      <c r="BG392" s="164">
        <f>IF(N392="zákl. prenesená",J392,0)</f>
        <v>0</v>
      </c>
      <c r="BH392" s="164">
        <f>IF(N392="zníž. prenesená",J392,0)</f>
        <v>0</v>
      </c>
      <c r="BI392" s="164">
        <f>IF(N392="nulová",J392,0)</f>
        <v>0</v>
      </c>
      <c r="BJ392" s="18" t="s">
        <v>87</v>
      </c>
      <c r="BK392" s="164">
        <f>ROUND(I392*H392,2)</f>
        <v>0</v>
      </c>
      <c r="BL392" s="18" t="s">
        <v>179</v>
      </c>
      <c r="BM392" s="163" t="s">
        <v>442</v>
      </c>
    </row>
    <row r="393" spans="1:65" s="14" customFormat="1" ht="12">
      <c r="B393" s="185"/>
      <c r="D393" s="178" t="s">
        <v>181</v>
      </c>
      <c r="E393" s="186" t="s">
        <v>1</v>
      </c>
      <c r="F393" s="187" t="s">
        <v>87</v>
      </c>
      <c r="H393" s="188">
        <v>2</v>
      </c>
      <c r="I393" s="189"/>
      <c r="L393" s="185"/>
      <c r="M393" s="190"/>
      <c r="N393" s="191"/>
      <c r="O393" s="191"/>
      <c r="P393" s="191"/>
      <c r="Q393" s="191"/>
      <c r="R393" s="191"/>
      <c r="S393" s="191"/>
      <c r="T393" s="192"/>
      <c r="AT393" s="186" t="s">
        <v>181</v>
      </c>
      <c r="AU393" s="186" t="s">
        <v>87</v>
      </c>
      <c r="AV393" s="14" t="s">
        <v>87</v>
      </c>
      <c r="AW393" s="14" t="s">
        <v>29</v>
      </c>
      <c r="AX393" s="14" t="s">
        <v>74</v>
      </c>
      <c r="AY393" s="186" t="s">
        <v>167</v>
      </c>
    </row>
    <row r="394" spans="1:65" s="15" customFormat="1" ht="12">
      <c r="B394" s="193"/>
      <c r="D394" s="178" t="s">
        <v>181</v>
      </c>
      <c r="E394" s="194" t="s">
        <v>1</v>
      </c>
      <c r="F394" s="195" t="s">
        <v>186</v>
      </c>
      <c r="H394" s="196">
        <v>2</v>
      </c>
      <c r="I394" s="197"/>
      <c r="L394" s="193"/>
      <c r="M394" s="198"/>
      <c r="N394" s="199"/>
      <c r="O394" s="199"/>
      <c r="P394" s="199"/>
      <c r="Q394" s="199"/>
      <c r="R394" s="199"/>
      <c r="S394" s="199"/>
      <c r="T394" s="200"/>
      <c r="AT394" s="194" t="s">
        <v>181</v>
      </c>
      <c r="AU394" s="194" t="s">
        <v>87</v>
      </c>
      <c r="AV394" s="15" t="s">
        <v>179</v>
      </c>
      <c r="AW394" s="15" t="s">
        <v>29</v>
      </c>
      <c r="AX394" s="15" t="s">
        <v>81</v>
      </c>
      <c r="AY394" s="194" t="s">
        <v>167</v>
      </c>
    </row>
    <row r="395" spans="1:65" s="2" customFormat="1" ht="16.5" customHeight="1">
      <c r="A395" s="33"/>
      <c r="B395" s="149"/>
      <c r="C395" s="167" t="s">
        <v>443</v>
      </c>
      <c r="D395" s="167" t="s">
        <v>175</v>
      </c>
      <c r="E395" s="168" t="s">
        <v>444</v>
      </c>
      <c r="F395" s="169" t="s">
        <v>445</v>
      </c>
      <c r="G395" s="170" t="s">
        <v>340</v>
      </c>
      <c r="H395" s="171">
        <v>1</v>
      </c>
      <c r="I395" s="172"/>
      <c r="J395" s="173">
        <f>ROUND(I395*H395,2)</f>
        <v>0</v>
      </c>
      <c r="K395" s="174"/>
      <c r="L395" s="34"/>
      <c r="M395" s="175" t="s">
        <v>1</v>
      </c>
      <c r="N395" s="176" t="s">
        <v>40</v>
      </c>
      <c r="O395" s="59"/>
      <c r="P395" s="161">
        <f>O395*H395</f>
        <v>0</v>
      </c>
      <c r="Q395" s="161">
        <v>0</v>
      </c>
      <c r="R395" s="161">
        <f>Q395*H395</f>
        <v>0</v>
      </c>
      <c r="S395" s="161">
        <v>0</v>
      </c>
      <c r="T395" s="162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3" t="s">
        <v>179</v>
      </c>
      <c r="AT395" s="163" t="s">
        <v>175</v>
      </c>
      <c r="AU395" s="163" t="s">
        <v>87</v>
      </c>
      <c r="AY395" s="18" t="s">
        <v>167</v>
      </c>
      <c r="BE395" s="164">
        <f>IF(N395="základná",J395,0)</f>
        <v>0</v>
      </c>
      <c r="BF395" s="164">
        <f>IF(N395="znížená",J395,0)</f>
        <v>0</v>
      </c>
      <c r="BG395" s="164">
        <f>IF(N395="zákl. prenesená",J395,0)</f>
        <v>0</v>
      </c>
      <c r="BH395" s="164">
        <f>IF(N395="zníž. prenesená",J395,0)</f>
        <v>0</v>
      </c>
      <c r="BI395" s="164">
        <f>IF(N395="nulová",J395,0)</f>
        <v>0</v>
      </c>
      <c r="BJ395" s="18" t="s">
        <v>87</v>
      </c>
      <c r="BK395" s="164">
        <f>ROUND(I395*H395,2)</f>
        <v>0</v>
      </c>
      <c r="BL395" s="18" t="s">
        <v>179</v>
      </c>
      <c r="BM395" s="163" t="s">
        <v>446</v>
      </c>
    </row>
    <row r="396" spans="1:65" s="14" customFormat="1" ht="12">
      <c r="B396" s="185"/>
      <c r="D396" s="178" t="s">
        <v>181</v>
      </c>
      <c r="E396" s="186" t="s">
        <v>1</v>
      </c>
      <c r="F396" s="187" t="s">
        <v>81</v>
      </c>
      <c r="H396" s="188">
        <v>1</v>
      </c>
      <c r="I396" s="189"/>
      <c r="L396" s="185"/>
      <c r="M396" s="190"/>
      <c r="N396" s="191"/>
      <c r="O396" s="191"/>
      <c r="P396" s="191"/>
      <c r="Q396" s="191"/>
      <c r="R396" s="191"/>
      <c r="S396" s="191"/>
      <c r="T396" s="192"/>
      <c r="AT396" s="186" t="s">
        <v>181</v>
      </c>
      <c r="AU396" s="186" t="s">
        <v>87</v>
      </c>
      <c r="AV396" s="14" t="s">
        <v>87</v>
      </c>
      <c r="AW396" s="14" t="s">
        <v>29</v>
      </c>
      <c r="AX396" s="14" t="s">
        <v>74</v>
      </c>
      <c r="AY396" s="186" t="s">
        <v>167</v>
      </c>
    </row>
    <row r="397" spans="1:65" s="15" customFormat="1" ht="12">
      <c r="B397" s="193"/>
      <c r="D397" s="178" t="s">
        <v>181</v>
      </c>
      <c r="E397" s="194" t="s">
        <v>1</v>
      </c>
      <c r="F397" s="195" t="s">
        <v>186</v>
      </c>
      <c r="H397" s="196">
        <v>1</v>
      </c>
      <c r="I397" s="197"/>
      <c r="L397" s="193"/>
      <c r="M397" s="198"/>
      <c r="N397" s="199"/>
      <c r="O397" s="199"/>
      <c r="P397" s="199"/>
      <c r="Q397" s="199"/>
      <c r="R397" s="199"/>
      <c r="S397" s="199"/>
      <c r="T397" s="200"/>
      <c r="AT397" s="194" t="s">
        <v>181</v>
      </c>
      <c r="AU397" s="194" t="s">
        <v>87</v>
      </c>
      <c r="AV397" s="15" t="s">
        <v>179</v>
      </c>
      <c r="AW397" s="15" t="s">
        <v>29</v>
      </c>
      <c r="AX397" s="15" t="s">
        <v>81</v>
      </c>
      <c r="AY397" s="194" t="s">
        <v>167</v>
      </c>
    </row>
    <row r="398" spans="1:65" s="12" customFormat="1" ht="23" customHeight="1">
      <c r="B398" s="138"/>
      <c r="D398" s="139" t="s">
        <v>73</v>
      </c>
      <c r="E398" s="165" t="s">
        <v>447</v>
      </c>
      <c r="F398" s="165" t="s">
        <v>448</v>
      </c>
      <c r="I398" s="141"/>
      <c r="J398" s="166">
        <f>BK398</f>
        <v>0</v>
      </c>
      <c r="L398" s="138"/>
      <c r="M398" s="143"/>
      <c r="N398" s="144"/>
      <c r="O398" s="144"/>
      <c r="P398" s="145">
        <f>P399</f>
        <v>0</v>
      </c>
      <c r="Q398" s="144"/>
      <c r="R398" s="145">
        <f>R399</f>
        <v>0</v>
      </c>
      <c r="S398" s="144"/>
      <c r="T398" s="146">
        <f>T399</f>
        <v>0</v>
      </c>
      <c r="AR398" s="139" t="s">
        <v>81</v>
      </c>
      <c r="AT398" s="147" t="s">
        <v>73</v>
      </c>
      <c r="AU398" s="147" t="s">
        <v>81</v>
      </c>
      <c r="AY398" s="139" t="s">
        <v>167</v>
      </c>
      <c r="BK398" s="148">
        <f>BK399</f>
        <v>0</v>
      </c>
    </row>
    <row r="399" spans="1:65" s="2" customFormat="1" ht="21.75" customHeight="1">
      <c r="A399" s="33"/>
      <c r="B399" s="149"/>
      <c r="C399" s="167" t="s">
        <v>449</v>
      </c>
      <c r="D399" s="167" t="s">
        <v>175</v>
      </c>
      <c r="E399" s="168" t="s">
        <v>450</v>
      </c>
      <c r="F399" s="169" t="s">
        <v>451</v>
      </c>
      <c r="G399" s="170" t="s">
        <v>396</v>
      </c>
      <c r="H399" s="171">
        <v>4.5270000000000001</v>
      </c>
      <c r="I399" s="172"/>
      <c r="J399" s="173">
        <f>ROUND(I399*H399,2)</f>
        <v>0</v>
      </c>
      <c r="K399" s="174"/>
      <c r="L399" s="34"/>
      <c r="M399" s="175" t="s">
        <v>1</v>
      </c>
      <c r="N399" s="176" t="s">
        <v>40</v>
      </c>
      <c r="O399" s="59"/>
      <c r="P399" s="161">
        <f>O399*H399</f>
        <v>0</v>
      </c>
      <c r="Q399" s="161">
        <v>0</v>
      </c>
      <c r="R399" s="161">
        <f>Q399*H399</f>
        <v>0</v>
      </c>
      <c r="S399" s="161">
        <v>0</v>
      </c>
      <c r="T399" s="162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3" t="s">
        <v>179</v>
      </c>
      <c r="AT399" s="163" t="s">
        <v>175</v>
      </c>
      <c r="AU399" s="163" t="s">
        <v>87</v>
      </c>
      <c r="AY399" s="18" t="s">
        <v>167</v>
      </c>
      <c r="BE399" s="164">
        <f>IF(N399="základná",J399,0)</f>
        <v>0</v>
      </c>
      <c r="BF399" s="164">
        <f>IF(N399="znížená",J399,0)</f>
        <v>0</v>
      </c>
      <c r="BG399" s="164">
        <f>IF(N399="zákl. prenesená",J399,0)</f>
        <v>0</v>
      </c>
      <c r="BH399" s="164">
        <f>IF(N399="zníž. prenesená",J399,0)</f>
        <v>0</v>
      </c>
      <c r="BI399" s="164">
        <f>IF(N399="nulová",J399,0)</f>
        <v>0</v>
      </c>
      <c r="BJ399" s="18" t="s">
        <v>87</v>
      </c>
      <c r="BK399" s="164">
        <f>ROUND(I399*H399,2)</f>
        <v>0</v>
      </c>
      <c r="BL399" s="18" t="s">
        <v>179</v>
      </c>
      <c r="BM399" s="163" t="s">
        <v>452</v>
      </c>
    </row>
    <row r="400" spans="1:65" s="12" customFormat="1" ht="26" customHeight="1">
      <c r="B400" s="138"/>
      <c r="D400" s="139" t="s">
        <v>73</v>
      </c>
      <c r="E400" s="140" t="s">
        <v>453</v>
      </c>
      <c r="F400" s="140" t="s">
        <v>454</v>
      </c>
      <c r="I400" s="141"/>
      <c r="J400" s="142">
        <f>BK400</f>
        <v>0</v>
      </c>
      <c r="L400" s="138"/>
      <c r="M400" s="143"/>
      <c r="N400" s="144"/>
      <c r="O400" s="144"/>
      <c r="P400" s="145">
        <f>P401+P406+P411+P416+P426+P433+P456+P468</f>
        <v>0</v>
      </c>
      <c r="Q400" s="144"/>
      <c r="R400" s="145">
        <f>R401+R406+R411+R416+R426+R433+R456+R468</f>
        <v>0.16670313999999997</v>
      </c>
      <c r="S400" s="144"/>
      <c r="T400" s="146">
        <f>T401+T406+T411+T416+T426+T433+T456+T468</f>
        <v>6.9555977000000002</v>
      </c>
      <c r="AR400" s="139" t="s">
        <v>87</v>
      </c>
      <c r="AT400" s="147" t="s">
        <v>73</v>
      </c>
      <c r="AU400" s="147" t="s">
        <v>74</v>
      </c>
      <c r="AY400" s="139" t="s">
        <v>167</v>
      </c>
      <c r="BK400" s="148">
        <f>BK401+BK406+BK411+BK416+BK426+BK433+BK456+BK468</f>
        <v>0</v>
      </c>
    </row>
    <row r="401" spans="1:65" s="12" customFormat="1" ht="23" customHeight="1">
      <c r="B401" s="138"/>
      <c r="D401" s="139" t="s">
        <v>73</v>
      </c>
      <c r="E401" s="165" t="s">
        <v>455</v>
      </c>
      <c r="F401" s="165" t="s">
        <v>456</v>
      </c>
      <c r="I401" s="141"/>
      <c r="J401" s="166">
        <f>BK401</f>
        <v>0</v>
      </c>
      <c r="L401" s="138"/>
      <c r="M401" s="143"/>
      <c r="N401" s="144"/>
      <c r="O401" s="144"/>
      <c r="P401" s="145">
        <f>SUM(P402:P405)</f>
        <v>0</v>
      </c>
      <c r="Q401" s="144"/>
      <c r="R401" s="145">
        <f>SUM(R402:R405)</f>
        <v>0</v>
      </c>
      <c r="S401" s="144"/>
      <c r="T401" s="146">
        <f>SUM(T402:T405)</f>
        <v>1.065E-2</v>
      </c>
      <c r="AR401" s="139" t="s">
        <v>87</v>
      </c>
      <c r="AT401" s="147" t="s">
        <v>73</v>
      </c>
      <c r="AU401" s="147" t="s">
        <v>81</v>
      </c>
      <c r="AY401" s="139" t="s">
        <v>167</v>
      </c>
      <c r="BK401" s="148">
        <f>SUM(BK402:BK405)</f>
        <v>0</v>
      </c>
    </row>
    <row r="402" spans="1:65" s="2" customFormat="1" ht="21.75" customHeight="1">
      <c r="A402" s="33"/>
      <c r="B402" s="149"/>
      <c r="C402" s="167" t="s">
        <v>457</v>
      </c>
      <c r="D402" s="167" t="s">
        <v>175</v>
      </c>
      <c r="E402" s="168" t="s">
        <v>458</v>
      </c>
      <c r="F402" s="169" t="s">
        <v>459</v>
      </c>
      <c r="G402" s="170" t="s">
        <v>213</v>
      </c>
      <c r="H402" s="171">
        <v>5</v>
      </c>
      <c r="I402" s="172"/>
      <c r="J402" s="173">
        <f>ROUND(I402*H402,2)</f>
        <v>0</v>
      </c>
      <c r="K402" s="174"/>
      <c r="L402" s="34"/>
      <c r="M402" s="175" t="s">
        <v>1</v>
      </c>
      <c r="N402" s="176" t="s">
        <v>40</v>
      </c>
      <c r="O402" s="59"/>
      <c r="P402" s="161">
        <f>O402*H402</f>
        <v>0</v>
      </c>
      <c r="Q402" s="161">
        <v>0</v>
      </c>
      <c r="R402" s="161">
        <f>Q402*H402</f>
        <v>0</v>
      </c>
      <c r="S402" s="161">
        <v>2.1299999999999999E-3</v>
      </c>
      <c r="T402" s="162">
        <f>S402*H402</f>
        <v>1.065E-2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3" t="s">
        <v>308</v>
      </c>
      <c r="AT402" s="163" t="s">
        <v>175</v>
      </c>
      <c r="AU402" s="163" t="s">
        <v>87</v>
      </c>
      <c r="AY402" s="18" t="s">
        <v>167</v>
      </c>
      <c r="BE402" s="164">
        <f>IF(N402="základná",J402,0)</f>
        <v>0</v>
      </c>
      <c r="BF402" s="164">
        <f>IF(N402="znížená",J402,0)</f>
        <v>0</v>
      </c>
      <c r="BG402" s="164">
        <f>IF(N402="zákl. prenesená",J402,0)</f>
        <v>0</v>
      </c>
      <c r="BH402" s="164">
        <f>IF(N402="zníž. prenesená",J402,0)</f>
        <v>0</v>
      </c>
      <c r="BI402" s="164">
        <f>IF(N402="nulová",J402,0)</f>
        <v>0</v>
      </c>
      <c r="BJ402" s="18" t="s">
        <v>87</v>
      </c>
      <c r="BK402" s="164">
        <f>ROUND(I402*H402,2)</f>
        <v>0</v>
      </c>
      <c r="BL402" s="18" t="s">
        <v>308</v>
      </c>
      <c r="BM402" s="163" t="s">
        <v>460</v>
      </c>
    </row>
    <row r="403" spans="1:65" s="2" customFormat="1" ht="33" customHeight="1">
      <c r="A403" s="33"/>
      <c r="B403" s="149"/>
      <c r="C403" s="167" t="s">
        <v>461</v>
      </c>
      <c r="D403" s="167" t="s">
        <v>175</v>
      </c>
      <c r="E403" s="168" t="s">
        <v>462</v>
      </c>
      <c r="F403" s="169" t="s">
        <v>463</v>
      </c>
      <c r="G403" s="170" t="s">
        <v>396</v>
      </c>
      <c r="H403" s="171">
        <v>0.107</v>
      </c>
      <c r="I403" s="172"/>
      <c r="J403" s="173">
        <f>ROUND(I403*H403,2)</f>
        <v>0</v>
      </c>
      <c r="K403" s="174"/>
      <c r="L403" s="34"/>
      <c r="M403" s="175" t="s">
        <v>1</v>
      </c>
      <c r="N403" s="176" t="s">
        <v>40</v>
      </c>
      <c r="O403" s="59"/>
      <c r="P403" s="161">
        <f>O403*H403</f>
        <v>0</v>
      </c>
      <c r="Q403" s="161">
        <v>0</v>
      </c>
      <c r="R403" s="161">
        <f>Q403*H403</f>
        <v>0</v>
      </c>
      <c r="S403" s="161">
        <v>0</v>
      </c>
      <c r="T403" s="162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3" t="s">
        <v>308</v>
      </c>
      <c r="AT403" s="163" t="s">
        <v>175</v>
      </c>
      <c r="AU403" s="163" t="s">
        <v>87</v>
      </c>
      <c r="AY403" s="18" t="s">
        <v>167</v>
      </c>
      <c r="BE403" s="164">
        <f>IF(N403="základná",J403,0)</f>
        <v>0</v>
      </c>
      <c r="BF403" s="164">
        <f>IF(N403="znížená",J403,0)</f>
        <v>0</v>
      </c>
      <c r="BG403" s="164">
        <f>IF(N403="zákl. prenesená",J403,0)</f>
        <v>0</v>
      </c>
      <c r="BH403" s="164">
        <f>IF(N403="zníž. prenesená",J403,0)</f>
        <v>0</v>
      </c>
      <c r="BI403" s="164">
        <f>IF(N403="nulová",J403,0)</f>
        <v>0</v>
      </c>
      <c r="BJ403" s="18" t="s">
        <v>87</v>
      </c>
      <c r="BK403" s="164">
        <f>ROUND(I403*H403,2)</f>
        <v>0</v>
      </c>
      <c r="BL403" s="18" t="s">
        <v>308</v>
      </c>
      <c r="BM403" s="163" t="s">
        <v>464</v>
      </c>
    </row>
    <row r="404" spans="1:65" s="14" customFormat="1" ht="12">
      <c r="B404" s="185"/>
      <c r="D404" s="178" t="s">
        <v>181</v>
      </c>
      <c r="E404" s="186" t="s">
        <v>1</v>
      </c>
      <c r="F404" s="187" t="s">
        <v>465</v>
      </c>
      <c r="H404" s="188">
        <v>0.107</v>
      </c>
      <c r="I404" s="189"/>
      <c r="L404" s="185"/>
      <c r="M404" s="190"/>
      <c r="N404" s="191"/>
      <c r="O404" s="191"/>
      <c r="P404" s="191"/>
      <c r="Q404" s="191"/>
      <c r="R404" s="191"/>
      <c r="S404" s="191"/>
      <c r="T404" s="192"/>
      <c r="AT404" s="186" t="s">
        <v>181</v>
      </c>
      <c r="AU404" s="186" t="s">
        <v>87</v>
      </c>
      <c r="AV404" s="14" t="s">
        <v>87</v>
      </c>
      <c r="AW404" s="14" t="s">
        <v>29</v>
      </c>
      <c r="AX404" s="14" t="s">
        <v>74</v>
      </c>
      <c r="AY404" s="186" t="s">
        <v>167</v>
      </c>
    </row>
    <row r="405" spans="1:65" s="15" customFormat="1" ht="12">
      <c r="B405" s="193"/>
      <c r="D405" s="178" t="s">
        <v>181</v>
      </c>
      <c r="E405" s="194" t="s">
        <v>1</v>
      </c>
      <c r="F405" s="195" t="s">
        <v>186</v>
      </c>
      <c r="H405" s="196">
        <v>0.107</v>
      </c>
      <c r="I405" s="197"/>
      <c r="L405" s="193"/>
      <c r="M405" s="198"/>
      <c r="N405" s="199"/>
      <c r="O405" s="199"/>
      <c r="P405" s="199"/>
      <c r="Q405" s="199"/>
      <c r="R405" s="199"/>
      <c r="S405" s="199"/>
      <c r="T405" s="200"/>
      <c r="AT405" s="194" t="s">
        <v>181</v>
      </c>
      <c r="AU405" s="194" t="s">
        <v>87</v>
      </c>
      <c r="AV405" s="15" t="s">
        <v>179</v>
      </c>
      <c r="AW405" s="15" t="s">
        <v>29</v>
      </c>
      <c r="AX405" s="15" t="s">
        <v>81</v>
      </c>
      <c r="AY405" s="194" t="s">
        <v>167</v>
      </c>
    </row>
    <row r="406" spans="1:65" s="12" customFormat="1" ht="23" customHeight="1">
      <c r="B406" s="138"/>
      <c r="D406" s="139" t="s">
        <v>73</v>
      </c>
      <c r="E406" s="165" t="s">
        <v>466</v>
      </c>
      <c r="F406" s="165" t="s">
        <v>467</v>
      </c>
      <c r="I406" s="141"/>
      <c r="J406" s="166">
        <f>BK406</f>
        <v>0</v>
      </c>
      <c r="L406" s="138"/>
      <c r="M406" s="143"/>
      <c r="N406" s="144"/>
      <c r="O406" s="144"/>
      <c r="P406" s="145">
        <f>SUM(P407:P410)</f>
        <v>0</v>
      </c>
      <c r="Q406" s="144"/>
      <c r="R406" s="145">
        <f>SUM(R407:R410)</f>
        <v>0</v>
      </c>
      <c r="S406" s="144"/>
      <c r="T406" s="146">
        <f>SUM(T407:T410)</f>
        <v>0.77500000000000002</v>
      </c>
      <c r="AR406" s="139" t="s">
        <v>87</v>
      </c>
      <c r="AT406" s="147" t="s">
        <v>73</v>
      </c>
      <c r="AU406" s="147" t="s">
        <v>81</v>
      </c>
      <c r="AY406" s="139" t="s">
        <v>167</v>
      </c>
      <c r="BK406" s="148">
        <f>SUM(BK407:BK410)</f>
        <v>0</v>
      </c>
    </row>
    <row r="407" spans="1:65" s="2" customFormat="1" ht="21.75" customHeight="1">
      <c r="A407" s="33"/>
      <c r="B407" s="149"/>
      <c r="C407" s="167" t="s">
        <v>468</v>
      </c>
      <c r="D407" s="167" t="s">
        <v>175</v>
      </c>
      <c r="E407" s="168" t="s">
        <v>469</v>
      </c>
      <c r="F407" s="169" t="s">
        <v>470</v>
      </c>
      <c r="G407" s="170" t="s">
        <v>471</v>
      </c>
      <c r="H407" s="171">
        <v>5</v>
      </c>
      <c r="I407" s="172"/>
      <c r="J407" s="173">
        <f>ROUND(I407*H407,2)</f>
        <v>0</v>
      </c>
      <c r="K407" s="174"/>
      <c r="L407" s="34"/>
      <c r="M407" s="175" t="s">
        <v>1</v>
      </c>
      <c r="N407" s="176" t="s">
        <v>40</v>
      </c>
      <c r="O407" s="59"/>
      <c r="P407" s="161">
        <f>O407*H407</f>
        <v>0</v>
      </c>
      <c r="Q407" s="161">
        <v>0</v>
      </c>
      <c r="R407" s="161">
        <f>Q407*H407</f>
        <v>0</v>
      </c>
      <c r="S407" s="161">
        <v>0.155</v>
      </c>
      <c r="T407" s="162">
        <f>S407*H407</f>
        <v>0.77500000000000002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3" t="s">
        <v>308</v>
      </c>
      <c r="AT407" s="163" t="s">
        <v>175</v>
      </c>
      <c r="AU407" s="163" t="s">
        <v>87</v>
      </c>
      <c r="AY407" s="18" t="s">
        <v>167</v>
      </c>
      <c r="BE407" s="164">
        <f>IF(N407="základná",J407,0)</f>
        <v>0</v>
      </c>
      <c r="BF407" s="164">
        <f>IF(N407="znížená",J407,0)</f>
        <v>0</v>
      </c>
      <c r="BG407" s="164">
        <f>IF(N407="zákl. prenesená",J407,0)</f>
        <v>0</v>
      </c>
      <c r="BH407" s="164">
        <f>IF(N407="zníž. prenesená",J407,0)</f>
        <v>0</v>
      </c>
      <c r="BI407" s="164">
        <f>IF(N407="nulová",J407,0)</f>
        <v>0</v>
      </c>
      <c r="BJ407" s="18" t="s">
        <v>87</v>
      </c>
      <c r="BK407" s="164">
        <f>ROUND(I407*H407,2)</f>
        <v>0</v>
      </c>
      <c r="BL407" s="18" t="s">
        <v>308</v>
      </c>
      <c r="BM407" s="163" t="s">
        <v>472</v>
      </c>
    </row>
    <row r="408" spans="1:65" s="2" customFormat="1" ht="33" customHeight="1">
      <c r="A408" s="33"/>
      <c r="B408" s="149"/>
      <c r="C408" s="167" t="s">
        <v>473</v>
      </c>
      <c r="D408" s="167" t="s">
        <v>175</v>
      </c>
      <c r="E408" s="168" t="s">
        <v>474</v>
      </c>
      <c r="F408" s="169" t="s">
        <v>475</v>
      </c>
      <c r="G408" s="170" t="s">
        <v>396</v>
      </c>
      <c r="H408" s="171">
        <v>0.77500000000000002</v>
      </c>
      <c r="I408" s="172"/>
      <c r="J408" s="173">
        <f>ROUND(I408*H408,2)</f>
        <v>0</v>
      </c>
      <c r="K408" s="174"/>
      <c r="L408" s="34"/>
      <c r="M408" s="175" t="s">
        <v>1</v>
      </c>
      <c r="N408" s="176" t="s">
        <v>40</v>
      </c>
      <c r="O408" s="59"/>
      <c r="P408" s="161">
        <f>O408*H408</f>
        <v>0</v>
      </c>
      <c r="Q408" s="161">
        <v>0</v>
      </c>
      <c r="R408" s="161">
        <f>Q408*H408</f>
        <v>0</v>
      </c>
      <c r="S408" s="161">
        <v>0</v>
      </c>
      <c r="T408" s="162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3" t="s">
        <v>308</v>
      </c>
      <c r="AT408" s="163" t="s">
        <v>175</v>
      </c>
      <c r="AU408" s="163" t="s">
        <v>87</v>
      </c>
      <c r="AY408" s="18" t="s">
        <v>167</v>
      </c>
      <c r="BE408" s="164">
        <f>IF(N408="základná",J408,0)</f>
        <v>0</v>
      </c>
      <c r="BF408" s="164">
        <f>IF(N408="znížená",J408,0)</f>
        <v>0</v>
      </c>
      <c r="BG408" s="164">
        <f>IF(N408="zákl. prenesená",J408,0)</f>
        <v>0</v>
      </c>
      <c r="BH408" s="164">
        <f>IF(N408="zníž. prenesená",J408,0)</f>
        <v>0</v>
      </c>
      <c r="BI408" s="164">
        <f>IF(N408="nulová",J408,0)</f>
        <v>0</v>
      </c>
      <c r="BJ408" s="18" t="s">
        <v>87</v>
      </c>
      <c r="BK408" s="164">
        <f>ROUND(I408*H408,2)</f>
        <v>0</v>
      </c>
      <c r="BL408" s="18" t="s">
        <v>308</v>
      </c>
      <c r="BM408" s="163" t="s">
        <v>476</v>
      </c>
    </row>
    <row r="409" spans="1:65" s="14" customFormat="1" ht="12">
      <c r="B409" s="185"/>
      <c r="D409" s="178" t="s">
        <v>181</v>
      </c>
      <c r="E409" s="186" t="s">
        <v>1</v>
      </c>
      <c r="F409" s="187" t="s">
        <v>477</v>
      </c>
      <c r="H409" s="188">
        <v>0.77500000000000002</v>
      </c>
      <c r="I409" s="189"/>
      <c r="L409" s="185"/>
      <c r="M409" s="190"/>
      <c r="N409" s="191"/>
      <c r="O409" s="191"/>
      <c r="P409" s="191"/>
      <c r="Q409" s="191"/>
      <c r="R409" s="191"/>
      <c r="S409" s="191"/>
      <c r="T409" s="192"/>
      <c r="AT409" s="186" t="s">
        <v>181</v>
      </c>
      <c r="AU409" s="186" t="s">
        <v>87</v>
      </c>
      <c r="AV409" s="14" t="s">
        <v>87</v>
      </c>
      <c r="AW409" s="14" t="s">
        <v>29</v>
      </c>
      <c r="AX409" s="14" t="s">
        <v>74</v>
      </c>
      <c r="AY409" s="186" t="s">
        <v>167</v>
      </c>
    </row>
    <row r="410" spans="1:65" s="15" customFormat="1" ht="12">
      <c r="B410" s="193"/>
      <c r="D410" s="178" t="s">
        <v>181</v>
      </c>
      <c r="E410" s="194" t="s">
        <v>1</v>
      </c>
      <c r="F410" s="195" t="s">
        <v>186</v>
      </c>
      <c r="H410" s="196">
        <v>0.77500000000000002</v>
      </c>
      <c r="I410" s="197"/>
      <c r="L410" s="193"/>
      <c r="M410" s="198"/>
      <c r="N410" s="199"/>
      <c r="O410" s="199"/>
      <c r="P410" s="199"/>
      <c r="Q410" s="199"/>
      <c r="R410" s="199"/>
      <c r="S410" s="199"/>
      <c r="T410" s="200"/>
      <c r="AT410" s="194" t="s">
        <v>181</v>
      </c>
      <c r="AU410" s="194" t="s">
        <v>87</v>
      </c>
      <c r="AV410" s="15" t="s">
        <v>179</v>
      </c>
      <c r="AW410" s="15" t="s">
        <v>29</v>
      </c>
      <c r="AX410" s="15" t="s">
        <v>81</v>
      </c>
      <c r="AY410" s="194" t="s">
        <v>167</v>
      </c>
    </row>
    <row r="411" spans="1:65" s="12" customFormat="1" ht="23" customHeight="1">
      <c r="B411" s="138"/>
      <c r="D411" s="139" t="s">
        <v>73</v>
      </c>
      <c r="E411" s="165" t="s">
        <v>478</v>
      </c>
      <c r="F411" s="165" t="s">
        <v>479</v>
      </c>
      <c r="I411" s="141"/>
      <c r="J411" s="166">
        <f>BK411</f>
        <v>0</v>
      </c>
      <c r="L411" s="138"/>
      <c r="M411" s="143"/>
      <c r="N411" s="144"/>
      <c r="O411" s="144"/>
      <c r="P411" s="145">
        <f>SUM(P412:P415)</f>
        <v>0</v>
      </c>
      <c r="Q411" s="144"/>
      <c r="R411" s="145">
        <f>SUM(R412:R415)</f>
        <v>2.5000000000000001E-2</v>
      </c>
      <c r="S411" s="144"/>
      <c r="T411" s="146">
        <f>SUM(T412:T415)</f>
        <v>2.3649999999999998</v>
      </c>
      <c r="AR411" s="139" t="s">
        <v>87</v>
      </c>
      <c r="AT411" s="147" t="s">
        <v>73</v>
      </c>
      <c r="AU411" s="147" t="s">
        <v>81</v>
      </c>
      <c r="AY411" s="139" t="s">
        <v>167</v>
      </c>
      <c r="BK411" s="148">
        <f>SUM(BK412:BK415)</f>
        <v>0</v>
      </c>
    </row>
    <row r="412" spans="1:65" s="2" customFormat="1" ht="21.75" customHeight="1">
      <c r="A412" s="33"/>
      <c r="B412" s="149"/>
      <c r="C412" s="167" t="s">
        <v>480</v>
      </c>
      <c r="D412" s="167" t="s">
        <v>175</v>
      </c>
      <c r="E412" s="168" t="s">
        <v>481</v>
      </c>
      <c r="F412" s="169" t="s">
        <v>482</v>
      </c>
      <c r="G412" s="170" t="s">
        <v>213</v>
      </c>
      <c r="H412" s="171">
        <v>500</v>
      </c>
      <c r="I412" s="172"/>
      <c r="J412" s="173">
        <f>ROUND(I412*H412,2)</f>
        <v>0</v>
      </c>
      <c r="K412" s="174"/>
      <c r="L412" s="34"/>
      <c r="M412" s="175" t="s">
        <v>1</v>
      </c>
      <c r="N412" s="176" t="s">
        <v>40</v>
      </c>
      <c r="O412" s="59"/>
      <c r="P412" s="161">
        <f>O412*H412</f>
        <v>0</v>
      </c>
      <c r="Q412" s="161">
        <v>5.0000000000000002E-5</v>
      </c>
      <c r="R412" s="161">
        <f>Q412*H412</f>
        <v>2.5000000000000001E-2</v>
      </c>
      <c r="S412" s="161">
        <v>4.7299999999999998E-3</v>
      </c>
      <c r="T412" s="162">
        <f>S412*H412</f>
        <v>2.3649999999999998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308</v>
      </c>
      <c r="AT412" s="163" t="s">
        <v>175</v>
      </c>
      <c r="AU412" s="163" t="s">
        <v>87</v>
      </c>
      <c r="AY412" s="18" t="s">
        <v>167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87</v>
      </c>
      <c r="BK412" s="164">
        <f>ROUND(I412*H412,2)</f>
        <v>0</v>
      </c>
      <c r="BL412" s="18" t="s">
        <v>308</v>
      </c>
      <c r="BM412" s="163" t="s">
        <v>483</v>
      </c>
    </row>
    <row r="413" spans="1:65" s="13" customFormat="1" ht="12">
      <c r="B413" s="177"/>
      <c r="D413" s="178" t="s">
        <v>181</v>
      </c>
      <c r="E413" s="179" t="s">
        <v>1</v>
      </c>
      <c r="F413" s="180" t="s">
        <v>484</v>
      </c>
      <c r="H413" s="179" t="s">
        <v>1</v>
      </c>
      <c r="I413" s="181"/>
      <c r="L413" s="177"/>
      <c r="M413" s="182"/>
      <c r="N413" s="183"/>
      <c r="O413" s="183"/>
      <c r="P413" s="183"/>
      <c r="Q413" s="183"/>
      <c r="R413" s="183"/>
      <c r="S413" s="183"/>
      <c r="T413" s="184"/>
      <c r="AT413" s="179" t="s">
        <v>181</v>
      </c>
      <c r="AU413" s="179" t="s">
        <v>87</v>
      </c>
      <c r="AV413" s="13" t="s">
        <v>81</v>
      </c>
      <c r="AW413" s="13" t="s">
        <v>29</v>
      </c>
      <c r="AX413" s="13" t="s">
        <v>74</v>
      </c>
      <c r="AY413" s="179" t="s">
        <v>167</v>
      </c>
    </row>
    <row r="414" spans="1:65" s="14" customFormat="1" ht="12">
      <c r="B414" s="185"/>
      <c r="D414" s="178" t="s">
        <v>181</v>
      </c>
      <c r="E414" s="186" t="s">
        <v>1</v>
      </c>
      <c r="F414" s="187" t="s">
        <v>485</v>
      </c>
      <c r="H414" s="188">
        <v>500</v>
      </c>
      <c r="I414" s="189"/>
      <c r="L414" s="185"/>
      <c r="M414" s="190"/>
      <c r="N414" s="191"/>
      <c r="O414" s="191"/>
      <c r="P414" s="191"/>
      <c r="Q414" s="191"/>
      <c r="R414" s="191"/>
      <c r="S414" s="191"/>
      <c r="T414" s="192"/>
      <c r="AT414" s="186" t="s">
        <v>181</v>
      </c>
      <c r="AU414" s="186" t="s">
        <v>87</v>
      </c>
      <c r="AV414" s="14" t="s">
        <v>87</v>
      </c>
      <c r="AW414" s="14" t="s">
        <v>29</v>
      </c>
      <c r="AX414" s="14" t="s">
        <v>74</v>
      </c>
      <c r="AY414" s="186" t="s">
        <v>167</v>
      </c>
    </row>
    <row r="415" spans="1:65" s="15" customFormat="1" ht="12">
      <c r="B415" s="193"/>
      <c r="D415" s="178" t="s">
        <v>181</v>
      </c>
      <c r="E415" s="194" t="s">
        <v>1</v>
      </c>
      <c r="F415" s="195" t="s">
        <v>186</v>
      </c>
      <c r="H415" s="196">
        <v>500</v>
      </c>
      <c r="I415" s="197"/>
      <c r="L415" s="193"/>
      <c r="M415" s="198"/>
      <c r="N415" s="199"/>
      <c r="O415" s="199"/>
      <c r="P415" s="199"/>
      <c r="Q415" s="199"/>
      <c r="R415" s="199"/>
      <c r="S415" s="199"/>
      <c r="T415" s="200"/>
      <c r="AT415" s="194" t="s">
        <v>181</v>
      </c>
      <c r="AU415" s="194" t="s">
        <v>87</v>
      </c>
      <c r="AV415" s="15" t="s">
        <v>179</v>
      </c>
      <c r="AW415" s="15" t="s">
        <v>29</v>
      </c>
      <c r="AX415" s="15" t="s">
        <v>81</v>
      </c>
      <c r="AY415" s="194" t="s">
        <v>167</v>
      </c>
    </row>
    <row r="416" spans="1:65" s="12" customFormat="1" ht="23" customHeight="1">
      <c r="B416" s="138"/>
      <c r="D416" s="139" t="s">
        <v>73</v>
      </c>
      <c r="E416" s="165" t="s">
        <v>486</v>
      </c>
      <c r="F416" s="165" t="s">
        <v>487</v>
      </c>
      <c r="I416" s="141"/>
      <c r="J416" s="166">
        <f>BK416</f>
        <v>0</v>
      </c>
      <c r="L416" s="138"/>
      <c r="M416" s="143"/>
      <c r="N416" s="144"/>
      <c r="O416" s="144"/>
      <c r="P416" s="145">
        <f>SUM(P417:P425)</f>
        <v>0</v>
      </c>
      <c r="Q416" s="144"/>
      <c r="R416" s="145">
        <f>SUM(R417:R425)</f>
        <v>4.5999999999999999E-3</v>
      </c>
      <c r="S416" s="144"/>
      <c r="T416" s="146">
        <f>SUM(T417:T425)</f>
        <v>1.7245400000000002</v>
      </c>
      <c r="AR416" s="139" t="s">
        <v>87</v>
      </c>
      <c r="AT416" s="147" t="s">
        <v>73</v>
      </c>
      <c r="AU416" s="147" t="s">
        <v>81</v>
      </c>
      <c r="AY416" s="139" t="s">
        <v>167</v>
      </c>
      <c r="BK416" s="148">
        <f>SUM(BK417:BK425)</f>
        <v>0</v>
      </c>
    </row>
    <row r="417" spans="1:65" s="2" customFormat="1" ht="21.75" customHeight="1">
      <c r="A417" s="33"/>
      <c r="B417" s="149"/>
      <c r="C417" s="167" t="s">
        <v>488</v>
      </c>
      <c r="D417" s="167" t="s">
        <v>175</v>
      </c>
      <c r="E417" s="168" t="s">
        <v>489</v>
      </c>
      <c r="F417" s="169" t="s">
        <v>490</v>
      </c>
      <c r="G417" s="170" t="s">
        <v>340</v>
      </c>
      <c r="H417" s="171">
        <v>46</v>
      </c>
      <c r="I417" s="172"/>
      <c r="J417" s="173">
        <f>ROUND(I417*H417,2)</f>
        <v>0</v>
      </c>
      <c r="K417" s="174"/>
      <c r="L417" s="34"/>
      <c r="M417" s="175" t="s">
        <v>1</v>
      </c>
      <c r="N417" s="176" t="s">
        <v>40</v>
      </c>
      <c r="O417" s="59"/>
      <c r="P417" s="161">
        <f>O417*H417</f>
        <v>0</v>
      </c>
      <c r="Q417" s="161">
        <v>1E-4</v>
      </c>
      <c r="R417" s="161">
        <f>Q417*H417</f>
        <v>4.5999999999999999E-3</v>
      </c>
      <c r="S417" s="161">
        <v>3.7490000000000002E-2</v>
      </c>
      <c r="T417" s="162">
        <f>S417*H417</f>
        <v>1.7245400000000002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3" t="s">
        <v>308</v>
      </c>
      <c r="AT417" s="163" t="s">
        <v>175</v>
      </c>
      <c r="AU417" s="163" t="s">
        <v>87</v>
      </c>
      <c r="AY417" s="18" t="s">
        <v>167</v>
      </c>
      <c r="BE417" s="164">
        <f>IF(N417="základná",J417,0)</f>
        <v>0</v>
      </c>
      <c r="BF417" s="164">
        <f>IF(N417="znížená",J417,0)</f>
        <v>0</v>
      </c>
      <c r="BG417" s="164">
        <f>IF(N417="zákl. prenesená",J417,0)</f>
        <v>0</v>
      </c>
      <c r="BH417" s="164">
        <f>IF(N417="zníž. prenesená",J417,0)</f>
        <v>0</v>
      </c>
      <c r="BI417" s="164">
        <f>IF(N417="nulová",J417,0)</f>
        <v>0</v>
      </c>
      <c r="BJ417" s="18" t="s">
        <v>87</v>
      </c>
      <c r="BK417" s="164">
        <f>ROUND(I417*H417,2)</f>
        <v>0</v>
      </c>
      <c r="BL417" s="18" t="s">
        <v>308</v>
      </c>
      <c r="BM417" s="163" t="s">
        <v>491</v>
      </c>
    </row>
    <row r="418" spans="1:65" s="14" customFormat="1" ht="12">
      <c r="B418" s="185"/>
      <c r="D418" s="178" t="s">
        <v>181</v>
      </c>
      <c r="E418" s="186" t="s">
        <v>1</v>
      </c>
      <c r="F418" s="187" t="s">
        <v>492</v>
      </c>
      <c r="H418" s="188">
        <v>23</v>
      </c>
      <c r="I418" s="189"/>
      <c r="L418" s="185"/>
      <c r="M418" s="190"/>
      <c r="N418" s="191"/>
      <c r="O418" s="191"/>
      <c r="P418" s="191"/>
      <c r="Q418" s="191"/>
      <c r="R418" s="191"/>
      <c r="S418" s="191"/>
      <c r="T418" s="192"/>
      <c r="AT418" s="186" t="s">
        <v>181</v>
      </c>
      <c r="AU418" s="186" t="s">
        <v>87</v>
      </c>
      <c r="AV418" s="14" t="s">
        <v>87</v>
      </c>
      <c r="AW418" s="14" t="s">
        <v>29</v>
      </c>
      <c r="AX418" s="14" t="s">
        <v>74</v>
      </c>
      <c r="AY418" s="186" t="s">
        <v>167</v>
      </c>
    </row>
    <row r="419" spans="1:65" s="16" customFormat="1" ht="12">
      <c r="B419" s="201"/>
      <c r="D419" s="178" t="s">
        <v>181</v>
      </c>
      <c r="E419" s="202" t="s">
        <v>1</v>
      </c>
      <c r="F419" s="203" t="s">
        <v>206</v>
      </c>
      <c r="H419" s="204">
        <v>23</v>
      </c>
      <c r="I419" s="205"/>
      <c r="L419" s="201"/>
      <c r="M419" s="206"/>
      <c r="N419" s="207"/>
      <c r="O419" s="207"/>
      <c r="P419" s="207"/>
      <c r="Q419" s="207"/>
      <c r="R419" s="207"/>
      <c r="S419" s="207"/>
      <c r="T419" s="208"/>
      <c r="AT419" s="202" t="s">
        <v>181</v>
      </c>
      <c r="AU419" s="202" t="s">
        <v>87</v>
      </c>
      <c r="AV419" s="16" t="s">
        <v>187</v>
      </c>
      <c r="AW419" s="16" t="s">
        <v>29</v>
      </c>
      <c r="AX419" s="16" t="s">
        <v>74</v>
      </c>
      <c r="AY419" s="202" t="s">
        <v>167</v>
      </c>
    </row>
    <row r="420" spans="1:65" s="14" customFormat="1" ht="12">
      <c r="B420" s="185"/>
      <c r="D420" s="178" t="s">
        <v>181</v>
      </c>
      <c r="E420" s="186" t="s">
        <v>1</v>
      </c>
      <c r="F420" s="187" t="s">
        <v>493</v>
      </c>
      <c r="H420" s="188">
        <v>23</v>
      </c>
      <c r="I420" s="189"/>
      <c r="L420" s="185"/>
      <c r="M420" s="190"/>
      <c r="N420" s="191"/>
      <c r="O420" s="191"/>
      <c r="P420" s="191"/>
      <c r="Q420" s="191"/>
      <c r="R420" s="191"/>
      <c r="S420" s="191"/>
      <c r="T420" s="192"/>
      <c r="AT420" s="186" t="s">
        <v>181</v>
      </c>
      <c r="AU420" s="186" t="s">
        <v>87</v>
      </c>
      <c r="AV420" s="14" t="s">
        <v>87</v>
      </c>
      <c r="AW420" s="14" t="s">
        <v>29</v>
      </c>
      <c r="AX420" s="14" t="s">
        <v>74</v>
      </c>
      <c r="AY420" s="186" t="s">
        <v>167</v>
      </c>
    </row>
    <row r="421" spans="1:65" s="16" customFormat="1" ht="12">
      <c r="B421" s="201"/>
      <c r="D421" s="178" t="s">
        <v>181</v>
      </c>
      <c r="E421" s="202" t="s">
        <v>1</v>
      </c>
      <c r="F421" s="203" t="s">
        <v>494</v>
      </c>
      <c r="H421" s="204">
        <v>23</v>
      </c>
      <c r="I421" s="205"/>
      <c r="L421" s="201"/>
      <c r="M421" s="206"/>
      <c r="N421" s="207"/>
      <c r="O421" s="207"/>
      <c r="P421" s="207"/>
      <c r="Q421" s="207"/>
      <c r="R421" s="207"/>
      <c r="S421" s="207"/>
      <c r="T421" s="208"/>
      <c r="AT421" s="202" t="s">
        <v>181</v>
      </c>
      <c r="AU421" s="202" t="s">
        <v>87</v>
      </c>
      <c r="AV421" s="16" t="s">
        <v>187</v>
      </c>
      <c r="AW421" s="16" t="s">
        <v>29</v>
      </c>
      <c r="AX421" s="16" t="s">
        <v>74</v>
      </c>
      <c r="AY421" s="202" t="s">
        <v>167</v>
      </c>
    </row>
    <row r="422" spans="1:65" s="15" customFormat="1" ht="12">
      <c r="B422" s="193"/>
      <c r="D422" s="178" t="s">
        <v>181</v>
      </c>
      <c r="E422" s="194" t="s">
        <v>1</v>
      </c>
      <c r="F422" s="195" t="s">
        <v>186</v>
      </c>
      <c r="H422" s="196">
        <v>46</v>
      </c>
      <c r="I422" s="197"/>
      <c r="L422" s="193"/>
      <c r="M422" s="198"/>
      <c r="N422" s="199"/>
      <c r="O422" s="199"/>
      <c r="P422" s="199"/>
      <c r="Q422" s="199"/>
      <c r="R422" s="199"/>
      <c r="S422" s="199"/>
      <c r="T422" s="200"/>
      <c r="AT422" s="194" t="s">
        <v>181</v>
      </c>
      <c r="AU422" s="194" t="s">
        <v>87</v>
      </c>
      <c r="AV422" s="15" t="s">
        <v>179</v>
      </c>
      <c r="AW422" s="15" t="s">
        <v>29</v>
      </c>
      <c r="AX422" s="15" t="s">
        <v>81</v>
      </c>
      <c r="AY422" s="194" t="s">
        <v>167</v>
      </c>
    </row>
    <row r="423" spans="1:65" s="2" customFormat="1" ht="21.75" customHeight="1">
      <c r="A423" s="33"/>
      <c r="B423" s="149"/>
      <c r="C423" s="167" t="s">
        <v>495</v>
      </c>
      <c r="D423" s="167" t="s">
        <v>175</v>
      </c>
      <c r="E423" s="168" t="s">
        <v>496</v>
      </c>
      <c r="F423" s="169" t="s">
        <v>497</v>
      </c>
      <c r="G423" s="170" t="s">
        <v>396</v>
      </c>
      <c r="H423" s="171">
        <v>1.7250000000000001</v>
      </c>
      <c r="I423" s="172"/>
      <c r="J423" s="173">
        <f>ROUND(I423*H423,2)</f>
        <v>0</v>
      </c>
      <c r="K423" s="174"/>
      <c r="L423" s="34"/>
      <c r="M423" s="175" t="s">
        <v>1</v>
      </c>
      <c r="N423" s="176" t="s">
        <v>40</v>
      </c>
      <c r="O423" s="59"/>
      <c r="P423" s="161">
        <f>O423*H423</f>
        <v>0</v>
      </c>
      <c r="Q423" s="161">
        <v>0</v>
      </c>
      <c r="R423" s="161">
        <f>Q423*H423</f>
        <v>0</v>
      </c>
      <c r="S423" s="161">
        <v>0</v>
      </c>
      <c r="T423" s="162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3" t="s">
        <v>308</v>
      </c>
      <c r="AT423" s="163" t="s">
        <v>175</v>
      </c>
      <c r="AU423" s="163" t="s">
        <v>87</v>
      </c>
      <c r="AY423" s="18" t="s">
        <v>167</v>
      </c>
      <c r="BE423" s="164">
        <f>IF(N423="základná",J423,0)</f>
        <v>0</v>
      </c>
      <c r="BF423" s="164">
        <f>IF(N423="znížená",J423,0)</f>
        <v>0</v>
      </c>
      <c r="BG423" s="164">
        <f>IF(N423="zákl. prenesená",J423,0)</f>
        <v>0</v>
      </c>
      <c r="BH423" s="164">
        <f>IF(N423="zníž. prenesená",J423,0)</f>
        <v>0</v>
      </c>
      <c r="BI423" s="164">
        <f>IF(N423="nulová",J423,0)</f>
        <v>0</v>
      </c>
      <c r="BJ423" s="18" t="s">
        <v>87</v>
      </c>
      <c r="BK423" s="164">
        <f>ROUND(I423*H423,2)</f>
        <v>0</v>
      </c>
      <c r="BL423" s="18" t="s">
        <v>308</v>
      </c>
      <c r="BM423" s="163" t="s">
        <v>498</v>
      </c>
    </row>
    <row r="424" spans="1:65" s="14" customFormat="1" ht="12">
      <c r="B424" s="185"/>
      <c r="D424" s="178" t="s">
        <v>181</v>
      </c>
      <c r="E424" s="186" t="s">
        <v>1</v>
      </c>
      <c r="F424" s="187" t="s">
        <v>499</v>
      </c>
      <c r="H424" s="188">
        <v>1.7250000000000001</v>
      </c>
      <c r="I424" s="189"/>
      <c r="L424" s="185"/>
      <c r="M424" s="190"/>
      <c r="N424" s="191"/>
      <c r="O424" s="191"/>
      <c r="P424" s="191"/>
      <c r="Q424" s="191"/>
      <c r="R424" s="191"/>
      <c r="S424" s="191"/>
      <c r="T424" s="192"/>
      <c r="AT424" s="186" t="s">
        <v>181</v>
      </c>
      <c r="AU424" s="186" t="s">
        <v>87</v>
      </c>
      <c r="AV424" s="14" t="s">
        <v>87</v>
      </c>
      <c r="AW424" s="14" t="s">
        <v>29</v>
      </c>
      <c r="AX424" s="14" t="s">
        <v>74</v>
      </c>
      <c r="AY424" s="186" t="s">
        <v>167</v>
      </c>
    </row>
    <row r="425" spans="1:65" s="15" customFormat="1" ht="12">
      <c r="B425" s="193"/>
      <c r="D425" s="178" t="s">
        <v>181</v>
      </c>
      <c r="E425" s="194" t="s">
        <v>1</v>
      </c>
      <c r="F425" s="195" t="s">
        <v>186</v>
      </c>
      <c r="H425" s="196">
        <v>1.7250000000000001</v>
      </c>
      <c r="I425" s="197"/>
      <c r="L425" s="193"/>
      <c r="M425" s="198"/>
      <c r="N425" s="199"/>
      <c r="O425" s="199"/>
      <c r="P425" s="199"/>
      <c r="Q425" s="199"/>
      <c r="R425" s="199"/>
      <c r="S425" s="199"/>
      <c r="T425" s="200"/>
      <c r="AT425" s="194" t="s">
        <v>181</v>
      </c>
      <c r="AU425" s="194" t="s">
        <v>87</v>
      </c>
      <c r="AV425" s="15" t="s">
        <v>179</v>
      </c>
      <c r="AW425" s="15" t="s">
        <v>29</v>
      </c>
      <c r="AX425" s="15" t="s">
        <v>81</v>
      </c>
      <c r="AY425" s="194" t="s">
        <v>167</v>
      </c>
    </row>
    <row r="426" spans="1:65" s="12" customFormat="1" ht="23" customHeight="1">
      <c r="B426" s="138"/>
      <c r="D426" s="139" t="s">
        <v>73</v>
      </c>
      <c r="E426" s="165" t="s">
        <v>500</v>
      </c>
      <c r="F426" s="165" t="s">
        <v>501</v>
      </c>
      <c r="I426" s="141"/>
      <c r="J426" s="166">
        <f>BK426</f>
        <v>0</v>
      </c>
      <c r="L426" s="138"/>
      <c r="M426" s="143"/>
      <c r="N426" s="144"/>
      <c r="O426" s="144"/>
      <c r="P426" s="145">
        <f>SUM(P427:P432)</f>
        <v>0</v>
      </c>
      <c r="Q426" s="144"/>
      <c r="R426" s="145">
        <f>SUM(R427:R432)</f>
        <v>0.13705313999999999</v>
      </c>
      <c r="S426" s="144"/>
      <c r="T426" s="146">
        <f>SUM(T427:T432)</f>
        <v>0</v>
      </c>
      <c r="AR426" s="139" t="s">
        <v>87</v>
      </c>
      <c r="AT426" s="147" t="s">
        <v>73</v>
      </c>
      <c r="AU426" s="147" t="s">
        <v>81</v>
      </c>
      <c r="AY426" s="139" t="s">
        <v>167</v>
      </c>
      <c r="BK426" s="148">
        <f>SUM(BK427:BK432)</f>
        <v>0</v>
      </c>
    </row>
    <row r="427" spans="1:65" s="2" customFormat="1" ht="33" customHeight="1">
      <c r="A427" s="33"/>
      <c r="B427" s="149"/>
      <c r="C427" s="167" t="s">
        <v>502</v>
      </c>
      <c r="D427" s="167" t="s">
        <v>175</v>
      </c>
      <c r="E427" s="168" t="s">
        <v>503</v>
      </c>
      <c r="F427" s="169" t="s">
        <v>504</v>
      </c>
      <c r="G427" s="170" t="s">
        <v>178</v>
      </c>
      <c r="H427" s="171">
        <v>10.938000000000001</v>
      </c>
      <c r="I427" s="172"/>
      <c r="J427" s="173">
        <f>ROUND(I427*H427,2)</f>
        <v>0</v>
      </c>
      <c r="K427" s="174"/>
      <c r="L427" s="34"/>
      <c r="M427" s="175" t="s">
        <v>1</v>
      </c>
      <c r="N427" s="176" t="s">
        <v>40</v>
      </c>
      <c r="O427" s="59"/>
      <c r="P427" s="161">
        <f>O427*H427</f>
        <v>0</v>
      </c>
      <c r="Q427" s="161">
        <v>1.2529999999999999E-2</v>
      </c>
      <c r="R427" s="161">
        <f>Q427*H427</f>
        <v>0.13705313999999999</v>
      </c>
      <c r="S427" s="161">
        <v>0</v>
      </c>
      <c r="T427" s="162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3" t="s">
        <v>308</v>
      </c>
      <c r="AT427" s="163" t="s">
        <v>175</v>
      </c>
      <c r="AU427" s="163" t="s">
        <v>87</v>
      </c>
      <c r="AY427" s="18" t="s">
        <v>167</v>
      </c>
      <c r="BE427" s="164">
        <f>IF(N427="základná",J427,0)</f>
        <v>0</v>
      </c>
      <c r="BF427" s="164">
        <f>IF(N427="znížená",J427,0)</f>
        <v>0</v>
      </c>
      <c r="BG427" s="164">
        <f>IF(N427="zákl. prenesená",J427,0)</f>
        <v>0</v>
      </c>
      <c r="BH427" s="164">
        <f>IF(N427="zníž. prenesená",J427,0)</f>
        <v>0</v>
      </c>
      <c r="BI427" s="164">
        <f>IF(N427="nulová",J427,0)</f>
        <v>0</v>
      </c>
      <c r="BJ427" s="18" t="s">
        <v>87</v>
      </c>
      <c r="BK427" s="164">
        <f>ROUND(I427*H427,2)</f>
        <v>0</v>
      </c>
      <c r="BL427" s="18" t="s">
        <v>308</v>
      </c>
      <c r="BM427" s="163" t="s">
        <v>505</v>
      </c>
    </row>
    <row r="428" spans="1:65" s="13" customFormat="1" ht="12">
      <c r="B428" s="177"/>
      <c r="D428" s="178" t="s">
        <v>181</v>
      </c>
      <c r="E428" s="179" t="s">
        <v>1</v>
      </c>
      <c r="F428" s="180" t="s">
        <v>506</v>
      </c>
      <c r="H428" s="179" t="s">
        <v>1</v>
      </c>
      <c r="I428" s="181"/>
      <c r="L428" s="177"/>
      <c r="M428" s="182"/>
      <c r="N428" s="183"/>
      <c r="O428" s="183"/>
      <c r="P428" s="183"/>
      <c r="Q428" s="183"/>
      <c r="R428" s="183"/>
      <c r="S428" s="183"/>
      <c r="T428" s="184"/>
      <c r="AT428" s="179" t="s">
        <v>181</v>
      </c>
      <c r="AU428" s="179" t="s">
        <v>87</v>
      </c>
      <c r="AV428" s="13" t="s">
        <v>81</v>
      </c>
      <c r="AW428" s="13" t="s">
        <v>29</v>
      </c>
      <c r="AX428" s="13" t="s">
        <v>74</v>
      </c>
      <c r="AY428" s="179" t="s">
        <v>167</v>
      </c>
    </row>
    <row r="429" spans="1:65" s="13" customFormat="1" ht="12">
      <c r="B429" s="177"/>
      <c r="D429" s="178" t="s">
        <v>181</v>
      </c>
      <c r="E429" s="179" t="s">
        <v>1</v>
      </c>
      <c r="F429" s="180" t="s">
        <v>507</v>
      </c>
      <c r="H429" s="179" t="s">
        <v>1</v>
      </c>
      <c r="I429" s="181"/>
      <c r="L429" s="177"/>
      <c r="M429" s="182"/>
      <c r="N429" s="183"/>
      <c r="O429" s="183"/>
      <c r="P429" s="183"/>
      <c r="Q429" s="183"/>
      <c r="R429" s="183"/>
      <c r="S429" s="183"/>
      <c r="T429" s="184"/>
      <c r="AT429" s="179" t="s">
        <v>181</v>
      </c>
      <c r="AU429" s="179" t="s">
        <v>87</v>
      </c>
      <c r="AV429" s="13" t="s">
        <v>81</v>
      </c>
      <c r="AW429" s="13" t="s">
        <v>29</v>
      </c>
      <c r="AX429" s="13" t="s">
        <v>74</v>
      </c>
      <c r="AY429" s="179" t="s">
        <v>167</v>
      </c>
    </row>
    <row r="430" spans="1:65" s="14" customFormat="1" ht="12">
      <c r="B430" s="185"/>
      <c r="D430" s="178" t="s">
        <v>181</v>
      </c>
      <c r="E430" s="186" t="s">
        <v>1</v>
      </c>
      <c r="F430" s="187" t="s">
        <v>508</v>
      </c>
      <c r="H430" s="188">
        <v>10.938000000000001</v>
      </c>
      <c r="I430" s="189"/>
      <c r="L430" s="185"/>
      <c r="M430" s="190"/>
      <c r="N430" s="191"/>
      <c r="O430" s="191"/>
      <c r="P430" s="191"/>
      <c r="Q430" s="191"/>
      <c r="R430" s="191"/>
      <c r="S430" s="191"/>
      <c r="T430" s="192"/>
      <c r="AT430" s="186" t="s">
        <v>181</v>
      </c>
      <c r="AU430" s="186" t="s">
        <v>87</v>
      </c>
      <c r="AV430" s="14" t="s">
        <v>87</v>
      </c>
      <c r="AW430" s="14" t="s">
        <v>29</v>
      </c>
      <c r="AX430" s="14" t="s">
        <v>74</v>
      </c>
      <c r="AY430" s="186" t="s">
        <v>167</v>
      </c>
    </row>
    <row r="431" spans="1:65" s="16" customFormat="1" ht="12">
      <c r="B431" s="201"/>
      <c r="D431" s="178" t="s">
        <v>181</v>
      </c>
      <c r="E431" s="202" t="s">
        <v>1</v>
      </c>
      <c r="F431" s="203" t="s">
        <v>270</v>
      </c>
      <c r="H431" s="204">
        <v>10.938000000000001</v>
      </c>
      <c r="I431" s="205"/>
      <c r="L431" s="201"/>
      <c r="M431" s="206"/>
      <c r="N431" s="207"/>
      <c r="O431" s="207"/>
      <c r="P431" s="207"/>
      <c r="Q431" s="207"/>
      <c r="R431" s="207"/>
      <c r="S431" s="207"/>
      <c r="T431" s="208"/>
      <c r="AT431" s="202" t="s">
        <v>181</v>
      </c>
      <c r="AU431" s="202" t="s">
        <v>87</v>
      </c>
      <c r="AV431" s="16" t="s">
        <v>187</v>
      </c>
      <c r="AW431" s="16" t="s">
        <v>29</v>
      </c>
      <c r="AX431" s="16" t="s">
        <v>74</v>
      </c>
      <c r="AY431" s="202" t="s">
        <v>167</v>
      </c>
    </row>
    <row r="432" spans="1:65" s="15" customFormat="1" ht="12">
      <c r="B432" s="193"/>
      <c r="D432" s="178" t="s">
        <v>181</v>
      </c>
      <c r="E432" s="194" t="s">
        <v>1</v>
      </c>
      <c r="F432" s="195" t="s">
        <v>186</v>
      </c>
      <c r="H432" s="196">
        <v>10.938000000000001</v>
      </c>
      <c r="I432" s="197"/>
      <c r="L432" s="193"/>
      <c r="M432" s="198"/>
      <c r="N432" s="199"/>
      <c r="O432" s="199"/>
      <c r="P432" s="199"/>
      <c r="Q432" s="199"/>
      <c r="R432" s="199"/>
      <c r="S432" s="199"/>
      <c r="T432" s="200"/>
      <c r="AT432" s="194" t="s">
        <v>181</v>
      </c>
      <c r="AU432" s="194" t="s">
        <v>87</v>
      </c>
      <c r="AV432" s="15" t="s">
        <v>179</v>
      </c>
      <c r="AW432" s="15" t="s">
        <v>29</v>
      </c>
      <c r="AX432" s="15" t="s">
        <v>81</v>
      </c>
      <c r="AY432" s="194" t="s">
        <v>167</v>
      </c>
    </row>
    <row r="433" spans="1:65" s="12" customFormat="1" ht="23" customHeight="1">
      <c r="B433" s="138"/>
      <c r="D433" s="139" t="s">
        <v>73</v>
      </c>
      <c r="E433" s="165" t="s">
        <v>509</v>
      </c>
      <c r="F433" s="165" t="s">
        <v>510</v>
      </c>
      <c r="I433" s="141"/>
      <c r="J433" s="166">
        <f>BK433</f>
        <v>0</v>
      </c>
      <c r="L433" s="138"/>
      <c r="M433" s="143"/>
      <c r="N433" s="144"/>
      <c r="O433" s="144"/>
      <c r="P433" s="145">
        <f>SUM(P434:P455)</f>
        <v>0</v>
      </c>
      <c r="Q433" s="144"/>
      <c r="R433" s="145">
        <f>SUM(R434:R455)</f>
        <v>0</v>
      </c>
      <c r="S433" s="144"/>
      <c r="T433" s="146">
        <f>SUM(T434:T455)</f>
        <v>0.3617977</v>
      </c>
      <c r="AR433" s="139" t="s">
        <v>87</v>
      </c>
      <c r="AT433" s="147" t="s">
        <v>73</v>
      </c>
      <c r="AU433" s="147" t="s">
        <v>81</v>
      </c>
      <c r="AY433" s="139" t="s">
        <v>167</v>
      </c>
      <c r="BK433" s="148">
        <f>SUM(BK434:BK455)</f>
        <v>0</v>
      </c>
    </row>
    <row r="434" spans="1:65" s="2" customFormat="1" ht="33" customHeight="1">
      <c r="A434" s="33"/>
      <c r="B434" s="149"/>
      <c r="C434" s="167" t="s">
        <v>511</v>
      </c>
      <c r="D434" s="167" t="s">
        <v>175</v>
      </c>
      <c r="E434" s="168" t="s">
        <v>512</v>
      </c>
      <c r="F434" s="169" t="s">
        <v>513</v>
      </c>
      <c r="G434" s="170" t="s">
        <v>178</v>
      </c>
      <c r="H434" s="171">
        <v>236.08</v>
      </c>
      <c r="I434" s="172"/>
      <c r="J434" s="173">
        <f>ROUND(I434*H434,2)</f>
        <v>0</v>
      </c>
      <c r="K434" s="174"/>
      <c r="L434" s="34"/>
      <c r="M434" s="175" t="s">
        <v>1</v>
      </c>
      <c r="N434" s="176" t="s">
        <v>40</v>
      </c>
      <c r="O434" s="59"/>
      <c r="P434" s="161">
        <f>O434*H434</f>
        <v>0</v>
      </c>
      <c r="Q434" s="161">
        <v>0</v>
      </c>
      <c r="R434" s="161">
        <f>Q434*H434</f>
        <v>0</v>
      </c>
      <c r="S434" s="161">
        <v>0</v>
      </c>
      <c r="T434" s="162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3" t="s">
        <v>308</v>
      </c>
      <c r="AT434" s="163" t="s">
        <v>175</v>
      </c>
      <c r="AU434" s="163" t="s">
        <v>87</v>
      </c>
      <c r="AY434" s="18" t="s">
        <v>167</v>
      </c>
      <c r="BE434" s="164">
        <f>IF(N434="základná",J434,0)</f>
        <v>0</v>
      </c>
      <c r="BF434" s="164">
        <f>IF(N434="znížená",J434,0)</f>
        <v>0</v>
      </c>
      <c r="BG434" s="164">
        <f>IF(N434="zákl. prenesená",J434,0)</f>
        <v>0</v>
      </c>
      <c r="BH434" s="164">
        <f>IF(N434="zníž. prenesená",J434,0)</f>
        <v>0</v>
      </c>
      <c r="BI434" s="164">
        <f>IF(N434="nulová",J434,0)</f>
        <v>0</v>
      </c>
      <c r="BJ434" s="18" t="s">
        <v>87</v>
      </c>
      <c r="BK434" s="164">
        <f>ROUND(I434*H434,2)</f>
        <v>0</v>
      </c>
      <c r="BL434" s="18" t="s">
        <v>308</v>
      </c>
      <c r="BM434" s="163" t="s">
        <v>514</v>
      </c>
    </row>
    <row r="435" spans="1:65" s="13" customFormat="1" ht="12">
      <c r="B435" s="177"/>
      <c r="D435" s="178" t="s">
        <v>181</v>
      </c>
      <c r="E435" s="179" t="s">
        <v>1</v>
      </c>
      <c r="F435" s="180" t="s">
        <v>515</v>
      </c>
      <c r="H435" s="179" t="s">
        <v>1</v>
      </c>
      <c r="I435" s="181"/>
      <c r="L435" s="177"/>
      <c r="M435" s="182"/>
      <c r="N435" s="183"/>
      <c r="O435" s="183"/>
      <c r="P435" s="183"/>
      <c r="Q435" s="183"/>
      <c r="R435" s="183"/>
      <c r="S435" s="183"/>
      <c r="T435" s="184"/>
      <c r="AT435" s="179" t="s">
        <v>181</v>
      </c>
      <c r="AU435" s="179" t="s">
        <v>87</v>
      </c>
      <c r="AV435" s="13" t="s">
        <v>81</v>
      </c>
      <c r="AW435" s="13" t="s">
        <v>29</v>
      </c>
      <c r="AX435" s="13" t="s">
        <v>74</v>
      </c>
      <c r="AY435" s="179" t="s">
        <v>167</v>
      </c>
    </row>
    <row r="436" spans="1:65" s="14" customFormat="1" ht="12">
      <c r="B436" s="185"/>
      <c r="D436" s="178" t="s">
        <v>181</v>
      </c>
      <c r="E436" s="186" t="s">
        <v>1</v>
      </c>
      <c r="F436" s="187" t="s">
        <v>516</v>
      </c>
      <c r="H436" s="188">
        <v>234.08</v>
      </c>
      <c r="I436" s="189"/>
      <c r="L436" s="185"/>
      <c r="M436" s="190"/>
      <c r="N436" s="191"/>
      <c r="O436" s="191"/>
      <c r="P436" s="191"/>
      <c r="Q436" s="191"/>
      <c r="R436" s="191"/>
      <c r="S436" s="191"/>
      <c r="T436" s="192"/>
      <c r="AT436" s="186" t="s">
        <v>181</v>
      </c>
      <c r="AU436" s="186" t="s">
        <v>87</v>
      </c>
      <c r="AV436" s="14" t="s">
        <v>87</v>
      </c>
      <c r="AW436" s="14" t="s">
        <v>29</v>
      </c>
      <c r="AX436" s="14" t="s">
        <v>74</v>
      </c>
      <c r="AY436" s="186" t="s">
        <v>167</v>
      </c>
    </row>
    <row r="437" spans="1:65" s="16" customFormat="1" ht="12">
      <c r="B437" s="201"/>
      <c r="D437" s="178" t="s">
        <v>181</v>
      </c>
      <c r="E437" s="202" t="s">
        <v>1</v>
      </c>
      <c r="F437" s="203" t="s">
        <v>517</v>
      </c>
      <c r="H437" s="204">
        <v>234.08</v>
      </c>
      <c r="I437" s="205"/>
      <c r="L437" s="201"/>
      <c r="M437" s="206"/>
      <c r="N437" s="207"/>
      <c r="O437" s="207"/>
      <c r="P437" s="207"/>
      <c r="Q437" s="207"/>
      <c r="R437" s="207"/>
      <c r="S437" s="207"/>
      <c r="T437" s="208"/>
      <c r="AT437" s="202" t="s">
        <v>181</v>
      </c>
      <c r="AU437" s="202" t="s">
        <v>87</v>
      </c>
      <c r="AV437" s="16" t="s">
        <v>187</v>
      </c>
      <c r="AW437" s="16" t="s">
        <v>29</v>
      </c>
      <c r="AX437" s="16" t="s">
        <v>74</v>
      </c>
      <c r="AY437" s="202" t="s">
        <v>167</v>
      </c>
    </row>
    <row r="438" spans="1:65" s="13" customFormat="1" ht="24">
      <c r="B438" s="177"/>
      <c r="D438" s="178" t="s">
        <v>181</v>
      </c>
      <c r="E438" s="179" t="s">
        <v>1</v>
      </c>
      <c r="F438" s="180" t="s">
        <v>518</v>
      </c>
      <c r="H438" s="179" t="s">
        <v>1</v>
      </c>
      <c r="I438" s="181"/>
      <c r="L438" s="177"/>
      <c r="M438" s="182"/>
      <c r="N438" s="183"/>
      <c r="O438" s="183"/>
      <c r="P438" s="183"/>
      <c r="Q438" s="183"/>
      <c r="R438" s="183"/>
      <c r="S438" s="183"/>
      <c r="T438" s="184"/>
      <c r="AT438" s="179" t="s">
        <v>181</v>
      </c>
      <c r="AU438" s="179" t="s">
        <v>87</v>
      </c>
      <c r="AV438" s="13" t="s">
        <v>81</v>
      </c>
      <c r="AW438" s="13" t="s">
        <v>29</v>
      </c>
      <c r="AX438" s="13" t="s">
        <v>74</v>
      </c>
      <c r="AY438" s="179" t="s">
        <v>167</v>
      </c>
    </row>
    <row r="439" spans="1:65" s="14" customFormat="1" ht="12">
      <c r="B439" s="185"/>
      <c r="D439" s="178" t="s">
        <v>181</v>
      </c>
      <c r="E439" s="186" t="s">
        <v>1</v>
      </c>
      <c r="F439" s="187" t="s">
        <v>519</v>
      </c>
      <c r="H439" s="188">
        <v>1</v>
      </c>
      <c r="I439" s="189"/>
      <c r="L439" s="185"/>
      <c r="M439" s="190"/>
      <c r="N439" s="191"/>
      <c r="O439" s="191"/>
      <c r="P439" s="191"/>
      <c r="Q439" s="191"/>
      <c r="R439" s="191"/>
      <c r="S439" s="191"/>
      <c r="T439" s="192"/>
      <c r="AT439" s="186" t="s">
        <v>181</v>
      </c>
      <c r="AU439" s="186" t="s">
        <v>87</v>
      </c>
      <c r="AV439" s="14" t="s">
        <v>87</v>
      </c>
      <c r="AW439" s="14" t="s">
        <v>29</v>
      </c>
      <c r="AX439" s="14" t="s">
        <v>74</v>
      </c>
      <c r="AY439" s="186" t="s">
        <v>167</v>
      </c>
    </row>
    <row r="440" spans="1:65" s="14" customFormat="1" ht="12">
      <c r="B440" s="185"/>
      <c r="D440" s="178" t="s">
        <v>181</v>
      </c>
      <c r="E440" s="186" t="s">
        <v>1</v>
      </c>
      <c r="F440" s="187" t="s">
        <v>520</v>
      </c>
      <c r="H440" s="188">
        <v>1</v>
      </c>
      <c r="I440" s="189"/>
      <c r="L440" s="185"/>
      <c r="M440" s="190"/>
      <c r="N440" s="191"/>
      <c r="O440" s="191"/>
      <c r="P440" s="191"/>
      <c r="Q440" s="191"/>
      <c r="R440" s="191"/>
      <c r="S440" s="191"/>
      <c r="T440" s="192"/>
      <c r="AT440" s="186" t="s">
        <v>181</v>
      </c>
      <c r="AU440" s="186" t="s">
        <v>87</v>
      </c>
      <c r="AV440" s="14" t="s">
        <v>87</v>
      </c>
      <c r="AW440" s="14" t="s">
        <v>29</v>
      </c>
      <c r="AX440" s="14" t="s">
        <v>74</v>
      </c>
      <c r="AY440" s="186" t="s">
        <v>167</v>
      </c>
    </row>
    <row r="441" spans="1:65" s="16" customFormat="1" ht="12">
      <c r="B441" s="201"/>
      <c r="D441" s="178" t="s">
        <v>181</v>
      </c>
      <c r="E441" s="202" t="s">
        <v>1</v>
      </c>
      <c r="F441" s="203" t="s">
        <v>390</v>
      </c>
      <c r="H441" s="204">
        <v>2</v>
      </c>
      <c r="I441" s="205"/>
      <c r="L441" s="201"/>
      <c r="M441" s="206"/>
      <c r="N441" s="207"/>
      <c r="O441" s="207"/>
      <c r="P441" s="207"/>
      <c r="Q441" s="207"/>
      <c r="R441" s="207"/>
      <c r="S441" s="207"/>
      <c r="T441" s="208"/>
      <c r="AT441" s="202" t="s">
        <v>181</v>
      </c>
      <c r="AU441" s="202" t="s">
        <v>87</v>
      </c>
      <c r="AV441" s="16" t="s">
        <v>187</v>
      </c>
      <c r="AW441" s="16" t="s">
        <v>29</v>
      </c>
      <c r="AX441" s="16" t="s">
        <v>74</v>
      </c>
      <c r="AY441" s="202" t="s">
        <v>167</v>
      </c>
    </row>
    <row r="442" spans="1:65" s="15" customFormat="1" ht="12">
      <c r="B442" s="193"/>
      <c r="D442" s="178" t="s">
        <v>181</v>
      </c>
      <c r="E442" s="194" t="s">
        <v>521</v>
      </c>
      <c r="F442" s="195" t="s">
        <v>186</v>
      </c>
      <c r="H442" s="196">
        <v>236.08</v>
      </c>
      <c r="I442" s="197"/>
      <c r="L442" s="193"/>
      <c r="M442" s="198"/>
      <c r="N442" s="199"/>
      <c r="O442" s="199"/>
      <c r="P442" s="199"/>
      <c r="Q442" s="199"/>
      <c r="R442" s="199"/>
      <c r="S442" s="199"/>
      <c r="T442" s="200"/>
      <c r="AT442" s="194" t="s">
        <v>181</v>
      </c>
      <c r="AU442" s="194" t="s">
        <v>87</v>
      </c>
      <c r="AV442" s="15" t="s">
        <v>179</v>
      </c>
      <c r="AW442" s="15" t="s">
        <v>29</v>
      </c>
      <c r="AX442" s="15" t="s">
        <v>81</v>
      </c>
      <c r="AY442" s="194" t="s">
        <v>167</v>
      </c>
    </row>
    <row r="443" spans="1:65" s="2" customFormat="1" ht="21.75" customHeight="1">
      <c r="A443" s="33"/>
      <c r="B443" s="149"/>
      <c r="C443" s="167" t="s">
        <v>522</v>
      </c>
      <c r="D443" s="167" t="s">
        <v>175</v>
      </c>
      <c r="E443" s="168" t="s">
        <v>523</v>
      </c>
      <c r="F443" s="169" t="s">
        <v>524</v>
      </c>
      <c r="G443" s="170" t="s">
        <v>213</v>
      </c>
      <c r="H443" s="171">
        <v>79.87</v>
      </c>
      <c r="I443" s="172"/>
      <c r="J443" s="173">
        <f>ROUND(I443*H443,2)</f>
        <v>0</v>
      </c>
      <c r="K443" s="174"/>
      <c r="L443" s="34"/>
      <c r="M443" s="175" t="s">
        <v>1</v>
      </c>
      <c r="N443" s="176" t="s">
        <v>40</v>
      </c>
      <c r="O443" s="59"/>
      <c r="P443" s="161">
        <f>O443*H443</f>
        <v>0</v>
      </c>
      <c r="Q443" s="161">
        <v>0</v>
      </c>
      <c r="R443" s="161">
        <f>Q443*H443</f>
        <v>0</v>
      </c>
      <c r="S443" s="161">
        <v>1.3500000000000001E-3</v>
      </c>
      <c r="T443" s="162">
        <f>S443*H443</f>
        <v>0.10782450000000002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3" t="s">
        <v>308</v>
      </c>
      <c r="AT443" s="163" t="s">
        <v>175</v>
      </c>
      <c r="AU443" s="163" t="s">
        <v>87</v>
      </c>
      <c r="AY443" s="18" t="s">
        <v>167</v>
      </c>
      <c r="BE443" s="164">
        <f>IF(N443="základná",J443,0)</f>
        <v>0</v>
      </c>
      <c r="BF443" s="164">
        <f>IF(N443="znížená",J443,0)</f>
        <v>0</v>
      </c>
      <c r="BG443" s="164">
        <f>IF(N443="zákl. prenesená",J443,0)</f>
        <v>0</v>
      </c>
      <c r="BH443" s="164">
        <f>IF(N443="zníž. prenesená",J443,0)</f>
        <v>0</v>
      </c>
      <c r="BI443" s="164">
        <f>IF(N443="nulová",J443,0)</f>
        <v>0</v>
      </c>
      <c r="BJ443" s="18" t="s">
        <v>87</v>
      </c>
      <c r="BK443" s="164">
        <f>ROUND(I443*H443,2)</f>
        <v>0</v>
      </c>
      <c r="BL443" s="18" t="s">
        <v>308</v>
      </c>
      <c r="BM443" s="163" t="s">
        <v>525</v>
      </c>
    </row>
    <row r="444" spans="1:65" s="14" customFormat="1" ht="12">
      <c r="B444" s="185"/>
      <c r="D444" s="178" t="s">
        <v>181</v>
      </c>
      <c r="E444" s="186" t="s">
        <v>1</v>
      </c>
      <c r="F444" s="187" t="s">
        <v>119</v>
      </c>
      <c r="H444" s="188">
        <v>79.87</v>
      </c>
      <c r="I444" s="189"/>
      <c r="L444" s="185"/>
      <c r="M444" s="190"/>
      <c r="N444" s="191"/>
      <c r="O444" s="191"/>
      <c r="P444" s="191"/>
      <c r="Q444" s="191"/>
      <c r="R444" s="191"/>
      <c r="S444" s="191"/>
      <c r="T444" s="192"/>
      <c r="AT444" s="186" t="s">
        <v>181</v>
      </c>
      <c r="AU444" s="186" t="s">
        <v>87</v>
      </c>
      <c r="AV444" s="14" t="s">
        <v>87</v>
      </c>
      <c r="AW444" s="14" t="s">
        <v>29</v>
      </c>
      <c r="AX444" s="14" t="s">
        <v>74</v>
      </c>
      <c r="AY444" s="186" t="s">
        <v>167</v>
      </c>
    </row>
    <row r="445" spans="1:65" s="15" customFormat="1" ht="12">
      <c r="B445" s="193"/>
      <c r="D445" s="178" t="s">
        <v>181</v>
      </c>
      <c r="E445" s="194" t="s">
        <v>1</v>
      </c>
      <c r="F445" s="195" t="s">
        <v>186</v>
      </c>
      <c r="H445" s="196">
        <v>79.87</v>
      </c>
      <c r="I445" s="197"/>
      <c r="L445" s="193"/>
      <c r="M445" s="198"/>
      <c r="N445" s="199"/>
      <c r="O445" s="199"/>
      <c r="P445" s="199"/>
      <c r="Q445" s="199"/>
      <c r="R445" s="199"/>
      <c r="S445" s="199"/>
      <c r="T445" s="200"/>
      <c r="AT445" s="194" t="s">
        <v>181</v>
      </c>
      <c r="AU445" s="194" t="s">
        <v>87</v>
      </c>
      <c r="AV445" s="15" t="s">
        <v>179</v>
      </c>
      <c r="AW445" s="15" t="s">
        <v>29</v>
      </c>
      <c r="AX445" s="15" t="s">
        <v>81</v>
      </c>
      <c r="AY445" s="194" t="s">
        <v>167</v>
      </c>
    </row>
    <row r="446" spans="1:65" s="2" customFormat="1" ht="21.75" customHeight="1">
      <c r="A446" s="33"/>
      <c r="B446" s="149"/>
      <c r="C446" s="167" t="s">
        <v>526</v>
      </c>
      <c r="D446" s="167" t="s">
        <v>175</v>
      </c>
      <c r="E446" s="168" t="s">
        <v>527</v>
      </c>
      <c r="F446" s="169" t="s">
        <v>528</v>
      </c>
      <c r="G446" s="170" t="s">
        <v>213</v>
      </c>
      <c r="H446" s="171">
        <v>10.912000000000001</v>
      </c>
      <c r="I446" s="172"/>
      <c r="J446" s="173">
        <f>ROUND(I446*H446,2)</f>
        <v>0</v>
      </c>
      <c r="K446" s="174"/>
      <c r="L446" s="34"/>
      <c r="M446" s="175" t="s">
        <v>1</v>
      </c>
      <c r="N446" s="176" t="s">
        <v>40</v>
      </c>
      <c r="O446" s="59"/>
      <c r="P446" s="161">
        <f>O446*H446</f>
        <v>0</v>
      </c>
      <c r="Q446" s="161">
        <v>0</v>
      </c>
      <c r="R446" s="161">
        <f>Q446*H446</f>
        <v>0</v>
      </c>
      <c r="S446" s="161">
        <v>0</v>
      </c>
      <c r="T446" s="162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3" t="s">
        <v>308</v>
      </c>
      <c r="AT446" s="163" t="s">
        <v>175</v>
      </c>
      <c r="AU446" s="163" t="s">
        <v>87</v>
      </c>
      <c r="AY446" s="18" t="s">
        <v>167</v>
      </c>
      <c r="BE446" s="164">
        <f>IF(N446="základná",J446,0)</f>
        <v>0</v>
      </c>
      <c r="BF446" s="164">
        <f>IF(N446="znížená",J446,0)</f>
        <v>0</v>
      </c>
      <c r="BG446" s="164">
        <f>IF(N446="zákl. prenesená",J446,0)</f>
        <v>0</v>
      </c>
      <c r="BH446" s="164">
        <f>IF(N446="zníž. prenesená",J446,0)</f>
        <v>0</v>
      </c>
      <c r="BI446" s="164">
        <f>IF(N446="nulová",J446,0)</f>
        <v>0</v>
      </c>
      <c r="BJ446" s="18" t="s">
        <v>87</v>
      </c>
      <c r="BK446" s="164">
        <f>ROUND(I446*H446,2)</f>
        <v>0</v>
      </c>
      <c r="BL446" s="18" t="s">
        <v>308</v>
      </c>
      <c r="BM446" s="163" t="s">
        <v>529</v>
      </c>
    </row>
    <row r="447" spans="1:65" s="13" customFormat="1" ht="12">
      <c r="B447" s="177"/>
      <c r="D447" s="178" t="s">
        <v>181</v>
      </c>
      <c r="E447" s="179" t="s">
        <v>1</v>
      </c>
      <c r="F447" s="180" t="s">
        <v>530</v>
      </c>
      <c r="H447" s="179" t="s">
        <v>1</v>
      </c>
      <c r="I447" s="181"/>
      <c r="L447" s="177"/>
      <c r="M447" s="182"/>
      <c r="N447" s="183"/>
      <c r="O447" s="183"/>
      <c r="P447" s="183"/>
      <c r="Q447" s="183"/>
      <c r="R447" s="183"/>
      <c r="S447" s="183"/>
      <c r="T447" s="184"/>
      <c r="AT447" s="179" t="s">
        <v>181</v>
      </c>
      <c r="AU447" s="179" t="s">
        <v>87</v>
      </c>
      <c r="AV447" s="13" t="s">
        <v>81</v>
      </c>
      <c r="AW447" s="13" t="s">
        <v>29</v>
      </c>
      <c r="AX447" s="13" t="s">
        <v>74</v>
      </c>
      <c r="AY447" s="179" t="s">
        <v>167</v>
      </c>
    </row>
    <row r="448" spans="1:65" s="14" customFormat="1" ht="12">
      <c r="B448" s="185"/>
      <c r="D448" s="178" t="s">
        <v>181</v>
      </c>
      <c r="E448" s="186" t="s">
        <v>1</v>
      </c>
      <c r="F448" s="187" t="s">
        <v>531</v>
      </c>
      <c r="H448" s="188">
        <v>5.76</v>
      </c>
      <c r="I448" s="189"/>
      <c r="L448" s="185"/>
      <c r="M448" s="190"/>
      <c r="N448" s="191"/>
      <c r="O448" s="191"/>
      <c r="P448" s="191"/>
      <c r="Q448" s="191"/>
      <c r="R448" s="191"/>
      <c r="S448" s="191"/>
      <c r="T448" s="192"/>
      <c r="AT448" s="186" t="s">
        <v>181</v>
      </c>
      <c r="AU448" s="186" t="s">
        <v>87</v>
      </c>
      <c r="AV448" s="14" t="s">
        <v>87</v>
      </c>
      <c r="AW448" s="14" t="s">
        <v>29</v>
      </c>
      <c r="AX448" s="14" t="s">
        <v>74</v>
      </c>
      <c r="AY448" s="186" t="s">
        <v>167</v>
      </c>
    </row>
    <row r="449" spans="1:65" s="16" customFormat="1" ht="12">
      <c r="B449" s="201"/>
      <c r="D449" s="178" t="s">
        <v>181</v>
      </c>
      <c r="E449" s="202" t="s">
        <v>1</v>
      </c>
      <c r="F449" s="203" t="s">
        <v>259</v>
      </c>
      <c r="H449" s="204">
        <v>5.76</v>
      </c>
      <c r="I449" s="205"/>
      <c r="L449" s="201"/>
      <c r="M449" s="206"/>
      <c r="N449" s="207"/>
      <c r="O449" s="207"/>
      <c r="P449" s="207"/>
      <c r="Q449" s="207"/>
      <c r="R449" s="207"/>
      <c r="S449" s="207"/>
      <c r="T449" s="208"/>
      <c r="AT449" s="202" t="s">
        <v>181</v>
      </c>
      <c r="AU449" s="202" t="s">
        <v>87</v>
      </c>
      <c r="AV449" s="16" t="s">
        <v>187</v>
      </c>
      <c r="AW449" s="16" t="s">
        <v>29</v>
      </c>
      <c r="AX449" s="16" t="s">
        <v>74</v>
      </c>
      <c r="AY449" s="202" t="s">
        <v>167</v>
      </c>
    </row>
    <row r="450" spans="1:65" s="14" customFormat="1" ht="12">
      <c r="B450" s="185"/>
      <c r="D450" s="178" t="s">
        <v>181</v>
      </c>
      <c r="E450" s="186" t="s">
        <v>1</v>
      </c>
      <c r="F450" s="187" t="s">
        <v>532</v>
      </c>
      <c r="H450" s="188">
        <v>5.1520000000000001</v>
      </c>
      <c r="I450" s="189"/>
      <c r="L450" s="185"/>
      <c r="M450" s="190"/>
      <c r="N450" s="191"/>
      <c r="O450" s="191"/>
      <c r="P450" s="191"/>
      <c r="Q450" s="191"/>
      <c r="R450" s="191"/>
      <c r="S450" s="191"/>
      <c r="T450" s="192"/>
      <c r="AT450" s="186" t="s">
        <v>181</v>
      </c>
      <c r="AU450" s="186" t="s">
        <v>87</v>
      </c>
      <c r="AV450" s="14" t="s">
        <v>87</v>
      </c>
      <c r="AW450" s="14" t="s">
        <v>29</v>
      </c>
      <c r="AX450" s="14" t="s">
        <v>74</v>
      </c>
      <c r="AY450" s="186" t="s">
        <v>167</v>
      </c>
    </row>
    <row r="451" spans="1:65" s="16" customFormat="1" ht="12">
      <c r="B451" s="201"/>
      <c r="D451" s="178" t="s">
        <v>181</v>
      </c>
      <c r="E451" s="202" t="s">
        <v>1</v>
      </c>
      <c r="F451" s="203" t="s">
        <v>261</v>
      </c>
      <c r="H451" s="204">
        <v>5.1520000000000001</v>
      </c>
      <c r="I451" s="205"/>
      <c r="L451" s="201"/>
      <c r="M451" s="206"/>
      <c r="N451" s="207"/>
      <c r="O451" s="207"/>
      <c r="P451" s="207"/>
      <c r="Q451" s="207"/>
      <c r="R451" s="207"/>
      <c r="S451" s="207"/>
      <c r="T451" s="208"/>
      <c r="AT451" s="202" t="s">
        <v>181</v>
      </c>
      <c r="AU451" s="202" t="s">
        <v>87</v>
      </c>
      <c r="AV451" s="16" t="s">
        <v>187</v>
      </c>
      <c r="AW451" s="16" t="s">
        <v>29</v>
      </c>
      <c r="AX451" s="16" t="s">
        <v>74</v>
      </c>
      <c r="AY451" s="202" t="s">
        <v>167</v>
      </c>
    </row>
    <row r="452" spans="1:65" s="15" customFormat="1" ht="12">
      <c r="B452" s="193"/>
      <c r="D452" s="178" t="s">
        <v>181</v>
      </c>
      <c r="E452" s="194" t="s">
        <v>1</v>
      </c>
      <c r="F452" s="195" t="s">
        <v>186</v>
      </c>
      <c r="H452" s="196">
        <v>10.912000000000001</v>
      </c>
      <c r="I452" s="197"/>
      <c r="L452" s="193"/>
      <c r="M452" s="198"/>
      <c r="N452" s="199"/>
      <c r="O452" s="199"/>
      <c r="P452" s="199"/>
      <c r="Q452" s="199"/>
      <c r="R452" s="199"/>
      <c r="S452" s="199"/>
      <c r="T452" s="200"/>
      <c r="AT452" s="194" t="s">
        <v>181</v>
      </c>
      <c r="AU452" s="194" t="s">
        <v>87</v>
      </c>
      <c r="AV452" s="15" t="s">
        <v>179</v>
      </c>
      <c r="AW452" s="15" t="s">
        <v>29</v>
      </c>
      <c r="AX452" s="15" t="s">
        <v>81</v>
      </c>
      <c r="AY452" s="194" t="s">
        <v>167</v>
      </c>
    </row>
    <row r="453" spans="1:65" s="2" customFormat="1" ht="21.75" customHeight="1">
      <c r="A453" s="33"/>
      <c r="B453" s="149"/>
      <c r="C453" s="167" t="s">
        <v>533</v>
      </c>
      <c r="D453" s="167" t="s">
        <v>175</v>
      </c>
      <c r="E453" s="168" t="s">
        <v>534</v>
      </c>
      <c r="F453" s="169" t="s">
        <v>535</v>
      </c>
      <c r="G453" s="170" t="s">
        <v>213</v>
      </c>
      <c r="H453" s="171">
        <v>75.14</v>
      </c>
      <c r="I453" s="172"/>
      <c r="J453" s="173">
        <f>ROUND(I453*H453,2)</f>
        <v>0</v>
      </c>
      <c r="K453" s="174"/>
      <c r="L453" s="34"/>
      <c r="M453" s="175" t="s">
        <v>1</v>
      </c>
      <c r="N453" s="176" t="s">
        <v>40</v>
      </c>
      <c r="O453" s="59"/>
      <c r="P453" s="161">
        <f>O453*H453</f>
        <v>0</v>
      </c>
      <c r="Q453" s="161">
        <v>0</v>
      </c>
      <c r="R453" s="161">
        <f>Q453*H453</f>
        <v>0</v>
      </c>
      <c r="S453" s="161">
        <v>3.3800000000000002E-3</v>
      </c>
      <c r="T453" s="162">
        <f>S453*H453</f>
        <v>0.25397320000000001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63" t="s">
        <v>308</v>
      </c>
      <c r="AT453" s="163" t="s">
        <v>175</v>
      </c>
      <c r="AU453" s="163" t="s">
        <v>87</v>
      </c>
      <c r="AY453" s="18" t="s">
        <v>167</v>
      </c>
      <c r="BE453" s="164">
        <f>IF(N453="základná",J453,0)</f>
        <v>0</v>
      </c>
      <c r="BF453" s="164">
        <f>IF(N453="znížená",J453,0)</f>
        <v>0</v>
      </c>
      <c r="BG453" s="164">
        <f>IF(N453="zákl. prenesená",J453,0)</f>
        <v>0</v>
      </c>
      <c r="BH453" s="164">
        <f>IF(N453="zníž. prenesená",J453,0)</f>
        <v>0</v>
      </c>
      <c r="BI453" s="164">
        <f>IF(N453="nulová",J453,0)</f>
        <v>0</v>
      </c>
      <c r="BJ453" s="18" t="s">
        <v>87</v>
      </c>
      <c r="BK453" s="164">
        <f>ROUND(I453*H453,2)</f>
        <v>0</v>
      </c>
      <c r="BL453" s="18" t="s">
        <v>308</v>
      </c>
      <c r="BM453" s="163" t="s">
        <v>536</v>
      </c>
    </row>
    <row r="454" spans="1:65" s="14" customFormat="1" ht="12">
      <c r="B454" s="185"/>
      <c r="D454" s="178" t="s">
        <v>181</v>
      </c>
      <c r="E454" s="186" t="s">
        <v>1</v>
      </c>
      <c r="F454" s="187" t="s">
        <v>537</v>
      </c>
      <c r="H454" s="188">
        <v>75.14</v>
      </c>
      <c r="I454" s="189"/>
      <c r="L454" s="185"/>
      <c r="M454" s="190"/>
      <c r="N454" s="191"/>
      <c r="O454" s="191"/>
      <c r="P454" s="191"/>
      <c r="Q454" s="191"/>
      <c r="R454" s="191"/>
      <c r="S454" s="191"/>
      <c r="T454" s="192"/>
      <c r="AT454" s="186" t="s">
        <v>181</v>
      </c>
      <c r="AU454" s="186" t="s">
        <v>87</v>
      </c>
      <c r="AV454" s="14" t="s">
        <v>87</v>
      </c>
      <c r="AW454" s="14" t="s">
        <v>29</v>
      </c>
      <c r="AX454" s="14" t="s">
        <v>74</v>
      </c>
      <c r="AY454" s="186" t="s">
        <v>167</v>
      </c>
    </row>
    <row r="455" spans="1:65" s="15" customFormat="1" ht="12">
      <c r="B455" s="193"/>
      <c r="D455" s="178" t="s">
        <v>181</v>
      </c>
      <c r="E455" s="194" t="s">
        <v>1</v>
      </c>
      <c r="F455" s="195" t="s">
        <v>186</v>
      </c>
      <c r="H455" s="196">
        <v>75.14</v>
      </c>
      <c r="I455" s="197"/>
      <c r="L455" s="193"/>
      <c r="M455" s="198"/>
      <c r="N455" s="199"/>
      <c r="O455" s="199"/>
      <c r="P455" s="199"/>
      <c r="Q455" s="199"/>
      <c r="R455" s="199"/>
      <c r="S455" s="199"/>
      <c r="T455" s="200"/>
      <c r="AT455" s="194" t="s">
        <v>181</v>
      </c>
      <c r="AU455" s="194" t="s">
        <v>87</v>
      </c>
      <c r="AV455" s="15" t="s">
        <v>179</v>
      </c>
      <c r="AW455" s="15" t="s">
        <v>29</v>
      </c>
      <c r="AX455" s="15" t="s">
        <v>81</v>
      </c>
      <c r="AY455" s="194" t="s">
        <v>167</v>
      </c>
    </row>
    <row r="456" spans="1:65" s="12" customFormat="1" ht="23" customHeight="1">
      <c r="B456" s="138"/>
      <c r="D456" s="139" t="s">
        <v>73</v>
      </c>
      <c r="E456" s="165" t="s">
        <v>538</v>
      </c>
      <c r="F456" s="165" t="s">
        <v>539</v>
      </c>
      <c r="I456" s="141"/>
      <c r="J456" s="166">
        <f>BK456</f>
        <v>0</v>
      </c>
      <c r="L456" s="138"/>
      <c r="M456" s="143"/>
      <c r="N456" s="144"/>
      <c r="O456" s="144"/>
      <c r="P456" s="145">
        <f>SUM(P457:P467)</f>
        <v>0</v>
      </c>
      <c r="Q456" s="144"/>
      <c r="R456" s="145">
        <f>SUM(R457:R467)</f>
        <v>0</v>
      </c>
      <c r="S456" s="144"/>
      <c r="T456" s="146">
        <f>SUM(T457:T467)</f>
        <v>1.71861</v>
      </c>
      <c r="AR456" s="139" t="s">
        <v>87</v>
      </c>
      <c r="AT456" s="147" t="s">
        <v>73</v>
      </c>
      <c r="AU456" s="147" t="s">
        <v>81</v>
      </c>
      <c r="AY456" s="139" t="s">
        <v>167</v>
      </c>
      <c r="BK456" s="148">
        <f>SUM(BK457:BK467)</f>
        <v>0</v>
      </c>
    </row>
    <row r="457" spans="1:65" s="2" customFormat="1" ht="21.75" customHeight="1">
      <c r="A457" s="33"/>
      <c r="B457" s="149"/>
      <c r="C457" s="167" t="s">
        <v>540</v>
      </c>
      <c r="D457" s="167" t="s">
        <v>175</v>
      </c>
      <c r="E457" s="168" t="s">
        <v>541</v>
      </c>
      <c r="F457" s="169" t="s">
        <v>542</v>
      </c>
      <c r="G457" s="170" t="s">
        <v>178</v>
      </c>
      <c r="H457" s="171">
        <v>60</v>
      </c>
      <c r="I457" s="172"/>
      <c r="J457" s="173">
        <f>ROUND(I457*H457,2)</f>
        <v>0</v>
      </c>
      <c r="K457" s="174"/>
      <c r="L457" s="34"/>
      <c r="M457" s="175" t="s">
        <v>1</v>
      </c>
      <c r="N457" s="176" t="s">
        <v>40</v>
      </c>
      <c r="O457" s="59"/>
      <c r="P457" s="161">
        <f>O457*H457</f>
        <v>0</v>
      </c>
      <c r="Q457" s="161">
        <v>0</v>
      </c>
      <c r="R457" s="161">
        <f>Q457*H457</f>
        <v>0</v>
      </c>
      <c r="S457" s="161">
        <v>2.4649999999999998E-2</v>
      </c>
      <c r="T457" s="162">
        <f>S457*H457</f>
        <v>1.4789999999999999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3" t="s">
        <v>308</v>
      </c>
      <c r="AT457" s="163" t="s">
        <v>175</v>
      </c>
      <c r="AU457" s="163" t="s">
        <v>87</v>
      </c>
      <c r="AY457" s="18" t="s">
        <v>167</v>
      </c>
      <c r="BE457" s="164">
        <f>IF(N457="základná",J457,0)</f>
        <v>0</v>
      </c>
      <c r="BF457" s="164">
        <f>IF(N457="znížená",J457,0)</f>
        <v>0</v>
      </c>
      <c r="BG457" s="164">
        <f>IF(N457="zákl. prenesená",J457,0)</f>
        <v>0</v>
      </c>
      <c r="BH457" s="164">
        <f>IF(N457="zníž. prenesená",J457,0)</f>
        <v>0</v>
      </c>
      <c r="BI457" s="164">
        <f>IF(N457="nulová",J457,0)</f>
        <v>0</v>
      </c>
      <c r="BJ457" s="18" t="s">
        <v>87</v>
      </c>
      <c r="BK457" s="164">
        <f>ROUND(I457*H457,2)</f>
        <v>0</v>
      </c>
      <c r="BL457" s="18" t="s">
        <v>308</v>
      </c>
      <c r="BM457" s="163" t="s">
        <v>543</v>
      </c>
    </row>
    <row r="458" spans="1:65" s="13" customFormat="1" ht="12">
      <c r="B458" s="177"/>
      <c r="D458" s="178" t="s">
        <v>181</v>
      </c>
      <c r="E458" s="179" t="s">
        <v>1</v>
      </c>
      <c r="F458" s="180" t="s">
        <v>544</v>
      </c>
      <c r="H458" s="179" t="s">
        <v>1</v>
      </c>
      <c r="I458" s="181"/>
      <c r="L458" s="177"/>
      <c r="M458" s="182"/>
      <c r="N458" s="183"/>
      <c r="O458" s="183"/>
      <c r="P458" s="183"/>
      <c r="Q458" s="183"/>
      <c r="R458" s="183"/>
      <c r="S458" s="183"/>
      <c r="T458" s="184"/>
      <c r="AT458" s="179" t="s">
        <v>181</v>
      </c>
      <c r="AU458" s="179" t="s">
        <v>87</v>
      </c>
      <c r="AV458" s="13" t="s">
        <v>81</v>
      </c>
      <c r="AW458" s="13" t="s">
        <v>29</v>
      </c>
      <c r="AX458" s="13" t="s">
        <v>74</v>
      </c>
      <c r="AY458" s="179" t="s">
        <v>167</v>
      </c>
    </row>
    <row r="459" spans="1:65" s="13" customFormat="1" ht="12">
      <c r="B459" s="177"/>
      <c r="D459" s="178" t="s">
        <v>181</v>
      </c>
      <c r="E459" s="179" t="s">
        <v>1</v>
      </c>
      <c r="F459" s="180" t="s">
        <v>545</v>
      </c>
      <c r="H459" s="179" t="s">
        <v>1</v>
      </c>
      <c r="I459" s="181"/>
      <c r="L459" s="177"/>
      <c r="M459" s="182"/>
      <c r="N459" s="183"/>
      <c r="O459" s="183"/>
      <c r="P459" s="183"/>
      <c r="Q459" s="183"/>
      <c r="R459" s="183"/>
      <c r="S459" s="183"/>
      <c r="T459" s="184"/>
      <c r="AT459" s="179" t="s">
        <v>181</v>
      </c>
      <c r="AU459" s="179" t="s">
        <v>87</v>
      </c>
      <c r="AV459" s="13" t="s">
        <v>81</v>
      </c>
      <c r="AW459" s="13" t="s">
        <v>29</v>
      </c>
      <c r="AX459" s="13" t="s">
        <v>74</v>
      </c>
      <c r="AY459" s="179" t="s">
        <v>167</v>
      </c>
    </row>
    <row r="460" spans="1:65" s="14" customFormat="1" ht="12">
      <c r="B460" s="185"/>
      <c r="D460" s="178" t="s">
        <v>181</v>
      </c>
      <c r="E460" s="186" t="s">
        <v>1</v>
      </c>
      <c r="F460" s="187" t="s">
        <v>546</v>
      </c>
      <c r="H460" s="188">
        <v>60</v>
      </c>
      <c r="I460" s="189"/>
      <c r="L460" s="185"/>
      <c r="M460" s="190"/>
      <c r="N460" s="191"/>
      <c r="O460" s="191"/>
      <c r="P460" s="191"/>
      <c r="Q460" s="191"/>
      <c r="R460" s="191"/>
      <c r="S460" s="191"/>
      <c r="T460" s="192"/>
      <c r="AT460" s="186" t="s">
        <v>181</v>
      </c>
      <c r="AU460" s="186" t="s">
        <v>87</v>
      </c>
      <c r="AV460" s="14" t="s">
        <v>87</v>
      </c>
      <c r="AW460" s="14" t="s">
        <v>29</v>
      </c>
      <c r="AX460" s="14" t="s">
        <v>74</v>
      </c>
      <c r="AY460" s="186" t="s">
        <v>167</v>
      </c>
    </row>
    <row r="461" spans="1:65" s="15" customFormat="1" ht="12">
      <c r="B461" s="193"/>
      <c r="D461" s="178" t="s">
        <v>181</v>
      </c>
      <c r="E461" s="194" t="s">
        <v>1</v>
      </c>
      <c r="F461" s="195" t="s">
        <v>186</v>
      </c>
      <c r="H461" s="196">
        <v>60</v>
      </c>
      <c r="I461" s="197"/>
      <c r="L461" s="193"/>
      <c r="M461" s="198"/>
      <c r="N461" s="199"/>
      <c r="O461" s="199"/>
      <c r="P461" s="199"/>
      <c r="Q461" s="199"/>
      <c r="R461" s="199"/>
      <c r="S461" s="199"/>
      <c r="T461" s="200"/>
      <c r="AT461" s="194" t="s">
        <v>181</v>
      </c>
      <c r="AU461" s="194" t="s">
        <v>87</v>
      </c>
      <c r="AV461" s="15" t="s">
        <v>179</v>
      </c>
      <c r="AW461" s="15" t="s">
        <v>29</v>
      </c>
      <c r="AX461" s="15" t="s">
        <v>81</v>
      </c>
      <c r="AY461" s="194" t="s">
        <v>167</v>
      </c>
    </row>
    <row r="462" spans="1:65" s="2" customFormat="1" ht="21.75" customHeight="1">
      <c r="A462" s="33"/>
      <c r="B462" s="149"/>
      <c r="C462" s="167" t="s">
        <v>547</v>
      </c>
      <c r="D462" s="167" t="s">
        <v>175</v>
      </c>
      <c r="E462" s="168" t="s">
        <v>548</v>
      </c>
      <c r="F462" s="169" t="s">
        <v>549</v>
      </c>
      <c r="G462" s="170" t="s">
        <v>121</v>
      </c>
      <c r="H462" s="171">
        <v>79.87</v>
      </c>
      <c r="I462" s="172"/>
      <c r="J462" s="173">
        <f>ROUND(I462*H462,2)</f>
        <v>0</v>
      </c>
      <c r="K462" s="174"/>
      <c r="L462" s="34"/>
      <c r="M462" s="175" t="s">
        <v>1</v>
      </c>
      <c r="N462" s="176" t="s">
        <v>40</v>
      </c>
      <c r="O462" s="59"/>
      <c r="P462" s="161">
        <f>O462*H462</f>
        <v>0</v>
      </c>
      <c r="Q462" s="161">
        <v>0</v>
      </c>
      <c r="R462" s="161">
        <f>Q462*H462</f>
        <v>0</v>
      </c>
      <c r="S462" s="161">
        <v>3.0000000000000001E-3</v>
      </c>
      <c r="T462" s="162">
        <f>S462*H462</f>
        <v>0.23961000000000002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3" t="s">
        <v>308</v>
      </c>
      <c r="AT462" s="163" t="s">
        <v>175</v>
      </c>
      <c r="AU462" s="163" t="s">
        <v>87</v>
      </c>
      <c r="AY462" s="18" t="s">
        <v>167</v>
      </c>
      <c r="BE462" s="164">
        <f>IF(N462="základná",J462,0)</f>
        <v>0</v>
      </c>
      <c r="BF462" s="164">
        <f>IF(N462="znížená",J462,0)</f>
        <v>0</v>
      </c>
      <c r="BG462" s="164">
        <f>IF(N462="zákl. prenesená",J462,0)</f>
        <v>0</v>
      </c>
      <c r="BH462" s="164">
        <f>IF(N462="zníž. prenesená",J462,0)</f>
        <v>0</v>
      </c>
      <c r="BI462" s="164">
        <f>IF(N462="nulová",J462,0)</f>
        <v>0</v>
      </c>
      <c r="BJ462" s="18" t="s">
        <v>87</v>
      </c>
      <c r="BK462" s="164">
        <f>ROUND(I462*H462,2)</f>
        <v>0</v>
      </c>
      <c r="BL462" s="18" t="s">
        <v>308</v>
      </c>
      <c r="BM462" s="163" t="s">
        <v>550</v>
      </c>
    </row>
    <row r="463" spans="1:65" s="14" customFormat="1" ht="12">
      <c r="B463" s="185"/>
      <c r="D463" s="178" t="s">
        <v>181</v>
      </c>
      <c r="E463" s="186" t="s">
        <v>1</v>
      </c>
      <c r="F463" s="187" t="s">
        <v>551</v>
      </c>
      <c r="H463" s="188">
        <v>38.85</v>
      </c>
      <c r="I463" s="189"/>
      <c r="L463" s="185"/>
      <c r="M463" s="190"/>
      <c r="N463" s="191"/>
      <c r="O463" s="191"/>
      <c r="P463" s="191"/>
      <c r="Q463" s="191"/>
      <c r="R463" s="191"/>
      <c r="S463" s="191"/>
      <c r="T463" s="192"/>
      <c r="AT463" s="186" t="s">
        <v>181</v>
      </c>
      <c r="AU463" s="186" t="s">
        <v>87</v>
      </c>
      <c r="AV463" s="14" t="s">
        <v>87</v>
      </c>
      <c r="AW463" s="14" t="s">
        <v>29</v>
      </c>
      <c r="AX463" s="14" t="s">
        <v>74</v>
      </c>
      <c r="AY463" s="186" t="s">
        <v>167</v>
      </c>
    </row>
    <row r="464" spans="1:65" s="16" customFormat="1" ht="12">
      <c r="B464" s="201"/>
      <c r="D464" s="178" t="s">
        <v>181</v>
      </c>
      <c r="E464" s="202" t="s">
        <v>1</v>
      </c>
      <c r="F464" s="203" t="s">
        <v>552</v>
      </c>
      <c r="H464" s="204">
        <v>38.85</v>
      </c>
      <c r="I464" s="205"/>
      <c r="L464" s="201"/>
      <c r="M464" s="206"/>
      <c r="N464" s="207"/>
      <c r="O464" s="207"/>
      <c r="P464" s="207"/>
      <c r="Q464" s="207"/>
      <c r="R464" s="207"/>
      <c r="S464" s="207"/>
      <c r="T464" s="208"/>
      <c r="AT464" s="202" t="s">
        <v>181</v>
      </c>
      <c r="AU464" s="202" t="s">
        <v>87</v>
      </c>
      <c r="AV464" s="16" t="s">
        <v>187</v>
      </c>
      <c r="AW464" s="16" t="s">
        <v>29</v>
      </c>
      <c r="AX464" s="16" t="s">
        <v>74</v>
      </c>
      <c r="AY464" s="202" t="s">
        <v>167</v>
      </c>
    </row>
    <row r="465" spans="1:65" s="14" customFormat="1" ht="12">
      <c r="B465" s="185"/>
      <c r="D465" s="178" t="s">
        <v>181</v>
      </c>
      <c r="E465" s="186" t="s">
        <v>1</v>
      </c>
      <c r="F465" s="187" t="s">
        <v>553</v>
      </c>
      <c r="H465" s="188">
        <v>41.02</v>
      </c>
      <c r="I465" s="189"/>
      <c r="L465" s="185"/>
      <c r="M465" s="190"/>
      <c r="N465" s="191"/>
      <c r="O465" s="191"/>
      <c r="P465" s="191"/>
      <c r="Q465" s="191"/>
      <c r="R465" s="191"/>
      <c r="S465" s="191"/>
      <c r="T465" s="192"/>
      <c r="AT465" s="186" t="s">
        <v>181</v>
      </c>
      <c r="AU465" s="186" t="s">
        <v>87</v>
      </c>
      <c r="AV465" s="14" t="s">
        <v>87</v>
      </c>
      <c r="AW465" s="14" t="s">
        <v>29</v>
      </c>
      <c r="AX465" s="14" t="s">
        <v>74</v>
      </c>
      <c r="AY465" s="186" t="s">
        <v>167</v>
      </c>
    </row>
    <row r="466" spans="1:65" s="16" customFormat="1" ht="12">
      <c r="B466" s="201"/>
      <c r="D466" s="178" t="s">
        <v>181</v>
      </c>
      <c r="E466" s="202" t="s">
        <v>1</v>
      </c>
      <c r="F466" s="203" t="s">
        <v>554</v>
      </c>
      <c r="H466" s="204">
        <v>41.02</v>
      </c>
      <c r="I466" s="205"/>
      <c r="L466" s="201"/>
      <c r="M466" s="206"/>
      <c r="N466" s="207"/>
      <c r="O466" s="207"/>
      <c r="P466" s="207"/>
      <c r="Q466" s="207"/>
      <c r="R466" s="207"/>
      <c r="S466" s="207"/>
      <c r="T466" s="208"/>
      <c r="AT466" s="202" t="s">
        <v>181</v>
      </c>
      <c r="AU466" s="202" t="s">
        <v>87</v>
      </c>
      <c r="AV466" s="16" t="s">
        <v>187</v>
      </c>
      <c r="AW466" s="16" t="s">
        <v>29</v>
      </c>
      <c r="AX466" s="16" t="s">
        <v>74</v>
      </c>
      <c r="AY466" s="202" t="s">
        <v>167</v>
      </c>
    </row>
    <row r="467" spans="1:65" s="15" customFormat="1" ht="12">
      <c r="B467" s="193"/>
      <c r="D467" s="178" t="s">
        <v>181</v>
      </c>
      <c r="E467" s="194" t="s">
        <v>119</v>
      </c>
      <c r="F467" s="195" t="s">
        <v>186</v>
      </c>
      <c r="H467" s="196">
        <v>79.87</v>
      </c>
      <c r="I467" s="197"/>
      <c r="L467" s="193"/>
      <c r="M467" s="198"/>
      <c r="N467" s="199"/>
      <c r="O467" s="199"/>
      <c r="P467" s="199"/>
      <c r="Q467" s="199"/>
      <c r="R467" s="199"/>
      <c r="S467" s="199"/>
      <c r="T467" s="200"/>
      <c r="AT467" s="194" t="s">
        <v>181</v>
      </c>
      <c r="AU467" s="194" t="s">
        <v>87</v>
      </c>
      <c r="AV467" s="15" t="s">
        <v>179</v>
      </c>
      <c r="AW467" s="15" t="s">
        <v>29</v>
      </c>
      <c r="AX467" s="15" t="s">
        <v>81</v>
      </c>
      <c r="AY467" s="194" t="s">
        <v>167</v>
      </c>
    </row>
    <row r="468" spans="1:65" s="12" customFormat="1" ht="23" customHeight="1">
      <c r="B468" s="138"/>
      <c r="D468" s="139" t="s">
        <v>73</v>
      </c>
      <c r="E468" s="165" t="s">
        <v>555</v>
      </c>
      <c r="F468" s="165" t="s">
        <v>556</v>
      </c>
      <c r="I468" s="141"/>
      <c r="J468" s="166">
        <f>BK468</f>
        <v>0</v>
      </c>
      <c r="L468" s="138"/>
      <c r="M468" s="143"/>
      <c r="N468" s="144"/>
      <c r="O468" s="144"/>
      <c r="P468" s="145">
        <f>SUM(P469:P476)</f>
        <v>0</v>
      </c>
      <c r="Q468" s="144"/>
      <c r="R468" s="145">
        <f>SUM(R469:R476)</f>
        <v>5.0000000000000002E-5</v>
      </c>
      <c r="S468" s="144"/>
      <c r="T468" s="146">
        <f>SUM(T469:T476)</f>
        <v>0</v>
      </c>
      <c r="AR468" s="139" t="s">
        <v>87</v>
      </c>
      <c r="AT468" s="147" t="s">
        <v>73</v>
      </c>
      <c r="AU468" s="147" t="s">
        <v>81</v>
      </c>
      <c r="AY468" s="139" t="s">
        <v>167</v>
      </c>
      <c r="BK468" s="148">
        <f>SUM(BK469:BK476)</f>
        <v>0</v>
      </c>
    </row>
    <row r="469" spans="1:65" s="2" customFormat="1" ht="21.75" customHeight="1">
      <c r="A469" s="33"/>
      <c r="B469" s="149"/>
      <c r="C469" s="167" t="s">
        <v>557</v>
      </c>
      <c r="D469" s="167" t="s">
        <v>175</v>
      </c>
      <c r="E469" s="168" t="s">
        <v>558</v>
      </c>
      <c r="F469" s="169" t="s">
        <v>559</v>
      </c>
      <c r="G469" s="170" t="s">
        <v>340</v>
      </c>
      <c r="H469" s="171">
        <v>1</v>
      </c>
      <c r="I469" s="172"/>
      <c r="J469" s="173">
        <f>ROUND(I469*H469,2)</f>
        <v>0</v>
      </c>
      <c r="K469" s="174"/>
      <c r="L469" s="34"/>
      <c r="M469" s="175" t="s">
        <v>1</v>
      </c>
      <c r="N469" s="176" t="s">
        <v>40</v>
      </c>
      <c r="O469" s="59"/>
      <c r="P469" s="161">
        <f>O469*H469</f>
        <v>0</v>
      </c>
      <c r="Q469" s="161">
        <v>5.0000000000000002E-5</v>
      </c>
      <c r="R469" s="161">
        <f>Q469*H469</f>
        <v>5.0000000000000002E-5</v>
      </c>
      <c r="S469" s="161">
        <v>0</v>
      </c>
      <c r="T469" s="162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3" t="s">
        <v>308</v>
      </c>
      <c r="AT469" s="163" t="s">
        <v>175</v>
      </c>
      <c r="AU469" s="163" t="s">
        <v>87</v>
      </c>
      <c r="AY469" s="18" t="s">
        <v>167</v>
      </c>
      <c r="BE469" s="164">
        <f>IF(N469="základná",J469,0)</f>
        <v>0</v>
      </c>
      <c r="BF469" s="164">
        <f>IF(N469="znížená",J469,0)</f>
        <v>0</v>
      </c>
      <c r="BG469" s="164">
        <f>IF(N469="zákl. prenesená",J469,0)</f>
        <v>0</v>
      </c>
      <c r="BH469" s="164">
        <f>IF(N469="zníž. prenesená",J469,0)</f>
        <v>0</v>
      </c>
      <c r="BI469" s="164">
        <f>IF(N469="nulová",J469,0)</f>
        <v>0</v>
      </c>
      <c r="BJ469" s="18" t="s">
        <v>87</v>
      </c>
      <c r="BK469" s="164">
        <f>ROUND(I469*H469,2)</f>
        <v>0</v>
      </c>
      <c r="BL469" s="18" t="s">
        <v>308</v>
      </c>
      <c r="BM469" s="163" t="s">
        <v>560</v>
      </c>
    </row>
    <row r="470" spans="1:65" s="14" customFormat="1" ht="12">
      <c r="B470" s="185"/>
      <c r="D470" s="178" t="s">
        <v>181</v>
      </c>
      <c r="E470" s="186" t="s">
        <v>1</v>
      </c>
      <c r="F470" s="187" t="s">
        <v>561</v>
      </c>
      <c r="H470" s="188">
        <v>1</v>
      </c>
      <c r="I470" s="189"/>
      <c r="L470" s="185"/>
      <c r="M470" s="190"/>
      <c r="N470" s="191"/>
      <c r="O470" s="191"/>
      <c r="P470" s="191"/>
      <c r="Q470" s="191"/>
      <c r="R470" s="191"/>
      <c r="S470" s="191"/>
      <c r="T470" s="192"/>
      <c r="AT470" s="186" t="s">
        <v>181</v>
      </c>
      <c r="AU470" s="186" t="s">
        <v>87</v>
      </c>
      <c r="AV470" s="14" t="s">
        <v>87</v>
      </c>
      <c r="AW470" s="14" t="s">
        <v>29</v>
      </c>
      <c r="AX470" s="14" t="s">
        <v>74</v>
      </c>
      <c r="AY470" s="186" t="s">
        <v>167</v>
      </c>
    </row>
    <row r="471" spans="1:65" s="16" customFormat="1" ht="12">
      <c r="B471" s="201"/>
      <c r="D471" s="178" t="s">
        <v>181</v>
      </c>
      <c r="E471" s="202" t="s">
        <v>1</v>
      </c>
      <c r="F471" s="203" t="s">
        <v>562</v>
      </c>
      <c r="H471" s="204">
        <v>1</v>
      </c>
      <c r="I471" s="205"/>
      <c r="L471" s="201"/>
      <c r="M471" s="206"/>
      <c r="N471" s="207"/>
      <c r="O471" s="207"/>
      <c r="P471" s="207"/>
      <c r="Q471" s="207"/>
      <c r="R471" s="207"/>
      <c r="S471" s="207"/>
      <c r="T471" s="208"/>
      <c r="AT471" s="202" t="s">
        <v>181</v>
      </c>
      <c r="AU471" s="202" t="s">
        <v>87</v>
      </c>
      <c r="AV471" s="16" t="s">
        <v>187</v>
      </c>
      <c r="AW471" s="16" t="s">
        <v>29</v>
      </c>
      <c r="AX471" s="16" t="s">
        <v>74</v>
      </c>
      <c r="AY471" s="202" t="s">
        <v>167</v>
      </c>
    </row>
    <row r="472" spans="1:65" s="15" customFormat="1" ht="12">
      <c r="B472" s="193"/>
      <c r="D472" s="178" t="s">
        <v>181</v>
      </c>
      <c r="E472" s="194" t="s">
        <v>1</v>
      </c>
      <c r="F472" s="195" t="s">
        <v>186</v>
      </c>
      <c r="H472" s="196">
        <v>1</v>
      </c>
      <c r="I472" s="197"/>
      <c r="L472" s="193"/>
      <c r="M472" s="198"/>
      <c r="N472" s="199"/>
      <c r="O472" s="199"/>
      <c r="P472" s="199"/>
      <c r="Q472" s="199"/>
      <c r="R472" s="199"/>
      <c r="S472" s="199"/>
      <c r="T472" s="200"/>
      <c r="AT472" s="194" t="s">
        <v>181</v>
      </c>
      <c r="AU472" s="194" t="s">
        <v>87</v>
      </c>
      <c r="AV472" s="15" t="s">
        <v>179</v>
      </c>
      <c r="AW472" s="15" t="s">
        <v>29</v>
      </c>
      <c r="AX472" s="15" t="s">
        <v>81</v>
      </c>
      <c r="AY472" s="194" t="s">
        <v>167</v>
      </c>
    </row>
    <row r="473" spans="1:65" s="2" customFormat="1" ht="21.75" customHeight="1">
      <c r="A473" s="33"/>
      <c r="B473" s="149"/>
      <c r="C473" s="167" t="s">
        <v>563</v>
      </c>
      <c r="D473" s="167" t="s">
        <v>175</v>
      </c>
      <c r="E473" s="168" t="s">
        <v>564</v>
      </c>
      <c r="F473" s="169" t="s">
        <v>565</v>
      </c>
      <c r="G473" s="170" t="s">
        <v>252</v>
      </c>
      <c r="H473" s="171">
        <v>12</v>
      </c>
      <c r="I473" s="172"/>
      <c r="J473" s="173">
        <f>ROUND(I473*H473,2)</f>
        <v>0</v>
      </c>
      <c r="K473" s="174"/>
      <c r="L473" s="34"/>
      <c r="M473" s="175" t="s">
        <v>1</v>
      </c>
      <c r="N473" s="176" t="s">
        <v>40</v>
      </c>
      <c r="O473" s="59"/>
      <c r="P473" s="161">
        <f>O473*H473</f>
        <v>0</v>
      </c>
      <c r="Q473" s="161">
        <v>0</v>
      </c>
      <c r="R473" s="161">
        <f>Q473*H473</f>
        <v>0</v>
      </c>
      <c r="S473" s="161">
        <v>0</v>
      </c>
      <c r="T473" s="162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3" t="s">
        <v>308</v>
      </c>
      <c r="AT473" s="163" t="s">
        <v>175</v>
      </c>
      <c r="AU473" s="163" t="s">
        <v>87</v>
      </c>
      <c r="AY473" s="18" t="s">
        <v>167</v>
      </c>
      <c r="BE473" s="164">
        <f>IF(N473="základná",J473,0)</f>
        <v>0</v>
      </c>
      <c r="BF473" s="164">
        <f>IF(N473="znížená",J473,0)</f>
        <v>0</v>
      </c>
      <c r="BG473" s="164">
        <f>IF(N473="zákl. prenesená",J473,0)</f>
        <v>0</v>
      </c>
      <c r="BH473" s="164">
        <f>IF(N473="zníž. prenesená",J473,0)</f>
        <v>0</v>
      </c>
      <c r="BI473" s="164">
        <f>IF(N473="nulová",J473,0)</f>
        <v>0</v>
      </c>
      <c r="BJ473" s="18" t="s">
        <v>87</v>
      </c>
      <c r="BK473" s="164">
        <f>ROUND(I473*H473,2)</f>
        <v>0</v>
      </c>
      <c r="BL473" s="18" t="s">
        <v>308</v>
      </c>
      <c r="BM473" s="163" t="s">
        <v>566</v>
      </c>
    </row>
    <row r="474" spans="1:65" s="14" customFormat="1" ht="12">
      <c r="B474" s="185"/>
      <c r="D474" s="178" t="s">
        <v>181</v>
      </c>
      <c r="E474" s="186" t="s">
        <v>1</v>
      </c>
      <c r="F474" s="187" t="s">
        <v>567</v>
      </c>
      <c r="H474" s="188">
        <v>12</v>
      </c>
      <c r="I474" s="189"/>
      <c r="L474" s="185"/>
      <c r="M474" s="190"/>
      <c r="N474" s="191"/>
      <c r="O474" s="191"/>
      <c r="P474" s="191"/>
      <c r="Q474" s="191"/>
      <c r="R474" s="191"/>
      <c r="S474" s="191"/>
      <c r="T474" s="192"/>
      <c r="AT474" s="186" t="s">
        <v>181</v>
      </c>
      <c r="AU474" s="186" t="s">
        <v>87</v>
      </c>
      <c r="AV474" s="14" t="s">
        <v>87</v>
      </c>
      <c r="AW474" s="14" t="s">
        <v>29</v>
      </c>
      <c r="AX474" s="14" t="s">
        <v>74</v>
      </c>
      <c r="AY474" s="186" t="s">
        <v>167</v>
      </c>
    </row>
    <row r="475" spans="1:65" s="16" customFormat="1" ht="12">
      <c r="B475" s="201"/>
      <c r="D475" s="178" t="s">
        <v>181</v>
      </c>
      <c r="E475" s="202" t="s">
        <v>1</v>
      </c>
      <c r="F475" s="203" t="s">
        <v>270</v>
      </c>
      <c r="H475" s="204">
        <v>12</v>
      </c>
      <c r="I475" s="205"/>
      <c r="L475" s="201"/>
      <c r="M475" s="206"/>
      <c r="N475" s="207"/>
      <c r="O475" s="207"/>
      <c r="P475" s="207"/>
      <c r="Q475" s="207"/>
      <c r="R475" s="207"/>
      <c r="S475" s="207"/>
      <c r="T475" s="208"/>
      <c r="AT475" s="202" t="s">
        <v>181</v>
      </c>
      <c r="AU475" s="202" t="s">
        <v>87</v>
      </c>
      <c r="AV475" s="16" t="s">
        <v>187</v>
      </c>
      <c r="AW475" s="16" t="s">
        <v>29</v>
      </c>
      <c r="AX475" s="16" t="s">
        <v>74</v>
      </c>
      <c r="AY475" s="202" t="s">
        <v>167</v>
      </c>
    </row>
    <row r="476" spans="1:65" s="15" customFormat="1" ht="12">
      <c r="B476" s="193"/>
      <c r="D476" s="178" t="s">
        <v>181</v>
      </c>
      <c r="E476" s="194" t="s">
        <v>1</v>
      </c>
      <c r="F476" s="195" t="s">
        <v>186</v>
      </c>
      <c r="H476" s="196">
        <v>12</v>
      </c>
      <c r="I476" s="197"/>
      <c r="L476" s="193"/>
      <c r="M476" s="198"/>
      <c r="N476" s="199"/>
      <c r="O476" s="199"/>
      <c r="P476" s="199"/>
      <c r="Q476" s="199"/>
      <c r="R476" s="199"/>
      <c r="S476" s="199"/>
      <c r="T476" s="200"/>
      <c r="AT476" s="194" t="s">
        <v>181</v>
      </c>
      <c r="AU476" s="194" t="s">
        <v>87</v>
      </c>
      <c r="AV476" s="15" t="s">
        <v>179</v>
      </c>
      <c r="AW476" s="15" t="s">
        <v>29</v>
      </c>
      <c r="AX476" s="15" t="s">
        <v>81</v>
      </c>
      <c r="AY476" s="194" t="s">
        <v>167</v>
      </c>
    </row>
    <row r="477" spans="1:65" s="12" customFormat="1" ht="26" customHeight="1">
      <c r="B477" s="138"/>
      <c r="D477" s="139" t="s">
        <v>73</v>
      </c>
      <c r="E477" s="140" t="s">
        <v>168</v>
      </c>
      <c r="F477" s="140" t="s">
        <v>568</v>
      </c>
      <c r="I477" s="141"/>
      <c r="J477" s="142">
        <f>BK477</f>
        <v>0</v>
      </c>
      <c r="L477" s="138"/>
      <c r="M477" s="143"/>
      <c r="N477" s="144"/>
      <c r="O477" s="144"/>
      <c r="P477" s="145">
        <f>P478</f>
        <v>0</v>
      </c>
      <c r="Q477" s="144"/>
      <c r="R477" s="145">
        <f>R478</f>
        <v>0</v>
      </c>
      <c r="S477" s="144"/>
      <c r="T477" s="146">
        <f>T478</f>
        <v>6.93E-2</v>
      </c>
      <c r="AR477" s="139" t="s">
        <v>187</v>
      </c>
      <c r="AT477" s="147" t="s">
        <v>73</v>
      </c>
      <c r="AU477" s="147" t="s">
        <v>74</v>
      </c>
      <c r="AY477" s="139" t="s">
        <v>167</v>
      </c>
      <c r="BK477" s="148">
        <f>BK478</f>
        <v>0</v>
      </c>
    </row>
    <row r="478" spans="1:65" s="12" customFormat="1" ht="23" customHeight="1">
      <c r="B478" s="138"/>
      <c r="D478" s="139" t="s">
        <v>73</v>
      </c>
      <c r="E478" s="165" t="s">
        <v>569</v>
      </c>
      <c r="F478" s="165" t="s">
        <v>570</v>
      </c>
      <c r="I478" s="141"/>
      <c r="J478" s="166">
        <f>BK478</f>
        <v>0</v>
      </c>
      <c r="L478" s="138"/>
      <c r="M478" s="143"/>
      <c r="N478" s="144"/>
      <c r="O478" s="144"/>
      <c r="P478" s="145">
        <f>SUM(P479:P486)</f>
        <v>0</v>
      </c>
      <c r="Q478" s="144"/>
      <c r="R478" s="145">
        <f>SUM(R479:R486)</f>
        <v>0</v>
      </c>
      <c r="S478" s="144"/>
      <c r="T478" s="146">
        <f>SUM(T479:T486)</f>
        <v>6.93E-2</v>
      </c>
      <c r="AR478" s="139" t="s">
        <v>187</v>
      </c>
      <c r="AT478" s="147" t="s">
        <v>73</v>
      </c>
      <c r="AU478" s="147" t="s">
        <v>81</v>
      </c>
      <c r="AY478" s="139" t="s">
        <v>167</v>
      </c>
      <c r="BK478" s="148">
        <f>SUM(BK479:BK486)</f>
        <v>0</v>
      </c>
    </row>
    <row r="479" spans="1:65" s="2" customFormat="1" ht="21.75" customHeight="1">
      <c r="A479" s="33"/>
      <c r="B479" s="149"/>
      <c r="C479" s="167" t="s">
        <v>571</v>
      </c>
      <c r="D479" s="167" t="s">
        <v>175</v>
      </c>
      <c r="E479" s="168" t="s">
        <v>572</v>
      </c>
      <c r="F479" s="169" t="s">
        <v>573</v>
      </c>
      <c r="G479" s="170" t="s">
        <v>252</v>
      </c>
      <c r="H479" s="171">
        <v>100</v>
      </c>
      <c r="I479" s="172"/>
      <c r="J479" s="173">
        <f>ROUND(I479*H479,2)</f>
        <v>0</v>
      </c>
      <c r="K479" s="174"/>
      <c r="L479" s="34"/>
      <c r="M479" s="175" t="s">
        <v>1</v>
      </c>
      <c r="N479" s="176" t="s">
        <v>40</v>
      </c>
      <c r="O479" s="59"/>
      <c r="P479" s="161">
        <f>O479*H479</f>
        <v>0</v>
      </c>
      <c r="Q479" s="161">
        <v>0</v>
      </c>
      <c r="R479" s="161">
        <f>Q479*H479</f>
        <v>0</v>
      </c>
      <c r="S479" s="161">
        <v>6.3000000000000003E-4</v>
      </c>
      <c r="T479" s="162">
        <f>S479*H479</f>
        <v>6.3E-2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3" t="s">
        <v>172</v>
      </c>
      <c r="AT479" s="163" t="s">
        <v>175</v>
      </c>
      <c r="AU479" s="163" t="s">
        <v>87</v>
      </c>
      <c r="AY479" s="18" t="s">
        <v>167</v>
      </c>
      <c r="BE479" s="164">
        <f>IF(N479="základná",J479,0)</f>
        <v>0</v>
      </c>
      <c r="BF479" s="164">
        <f>IF(N479="znížená",J479,0)</f>
        <v>0</v>
      </c>
      <c r="BG479" s="164">
        <f>IF(N479="zákl. prenesená",J479,0)</f>
        <v>0</v>
      </c>
      <c r="BH479" s="164">
        <f>IF(N479="zníž. prenesená",J479,0)</f>
        <v>0</v>
      </c>
      <c r="BI479" s="164">
        <f>IF(N479="nulová",J479,0)</f>
        <v>0</v>
      </c>
      <c r="BJ479" s="18" t="s">
        <v>87</v>
      </c>
      <c r="BK479" s="164">
        <f>ROUND(I479*H479,2)</f>
        <v>0</v>
      </c>
      <c r="BL479" s="18" t="s">
        <v>172</v>
      </c>
      <c r="BM479" s="163" t="s">
        <v>574</v>
      </c>
    </row>
    <row r="480" spans="1:65" s="14" customFormat="1" ht="12">
      <c r="B480" s="185"/>
      <c r="D480" s="178" t="s">
        <v>181</v>
      </c>
      <c r="E480" s="186" t="s">
        <v>1</v>
      </c>
      <c r="F480" s="187" t="s">
        <v>575</v>
      </c>
      <c r="H480" s="188">
        <v>100</v>
      </c>
      <c r="I480" s="189"/>
      <c r="L480" s="185"/>
      <c r="M480" s="190"/>
      <c r="N480" s="191"/>
      <c r="O480" s="191"/>
      <c r="P480" s="191"/>
      <c r="Q480" s="191"/>
      <c r="R480" s="191"/>
      <c r="S480" s="191"/>
      <c r="T480" s="192"/>
      <c r="AT480" s="186" t="s">
        <v>181</v>
      </c>
      <c r="AU480" s="186" t="s">
        <v>87</v>
      </c>
      <c r="AV480" s="14" t="s">
        <v>87</v>
      </c>
      <c r="AW480" s="14" t="s">
        <v>29</v>
      </c>
      <c r="AX480" s="14" t="s">
        <v>74</v>
      </c>
      <c r="AY480" s="186" t="s">
        <v>167</v>
      </c>
    </row>
    <row r="481" spans="1:65" s="16" customFormat="1" ht="12">
      <c r="B481" s="201"/>
      <c r="D481" s="178" t="s">
        <v>181</v>
      </c>
      <c r="E481" s="202" t="s">
        <v>1</v>
      </c>
      <c r="F481" s="203" t="s">
        <v>576</v>
      </c>
      <c r="H481" s="204">
        <v>100</v>
      </c>
      <c r="I481" s="205"/>
      <c r="L481" s="201"/>
      <c r="M481" s="206"/>
      <c r="N481" s="207"/>
      <c r="O481" s="207"/>
      <c r="P481" s="207"/>
      <c r="Q481" s="207"/>
      <c r="R481" s="207"/>
      <c r="S481" s="207"/>
      <c r="T481" s="208"/>
      <c r="AT481" s="202" t="s">
        <v>181</v>
      </c>
      <c r="AU481" s="202" t="s">
        <v>87</v>
      </c>
      <c r="AV481" s="16" t="s">
        <v>187</v>
      </c>
      <c r="AW481" s="16" t="s">
        <v>29</v>
      </c>
      <c r="AX481" s="16" t="s">
        <v>74</v>
      </c>
      <c r="AY481" s="202" t="s">
        <v>167</v>
      </c>
    </row>
    <row r="482" spans="1:65" s="15" customFormat="1" ht="12">
      <c r="B482" s="193"/>
      <c r="D482" s="178" t="s">
        <v>181</v>
      </c>
      <c r="E482" s="194" t="s">
        <v>1</v>
      </c>
      <c r="F482" s="195" t="s">
        <v>186</v>
      </c>
      <c r="H482" s="196">
        <v>100</v>
      </c>
      <c r="I482" s="197"/>
      <c r="L482" s="193"/>
      <c r="M482" s="198"/>
      <c r="N482" s="199"/>
      <c r="O482" s="199"/>
      <c r="P482" s="199"/>
      <c r="Q482" s="199"/>
      <c r="R482" s="199"/>
      <c r="S482" s="199"/>
      <c r="T482" s="200"/>
      <c r="AT482" s="194" t="s">
        <v>181</v>
      </c>
      <c r="AU482" s="194" t="s">
        <v>87</v>
      </c>
      <c r="AV482" s="15" t="s">
        <v>179</v>
      </c>
      <c r="AW482" s="15" t="s">
        <v>29</v>
      </c>
      <c r="AX482" s="15" t="s">
        <v>81</v>
      </c>
      <c r="AY482" s="194" t="s">
        <v>167</v>
      </c>
    </row>
    <row r="483" spans="1:65" s="2" customFormat="1" ht="21.75" customHeight="1">
      <c r="A483" s="33"/>
      <c r="B483" s="149"/>
      <c r="C483" s="167" t="s">
        <v>577</v>
      </c>
      <c r="D483" s="167" t="s">
        <v>175</v>
      </c>
      <c r="E483" s="168" t="s">
        <v>578</v>
      </c>
      <c r="F483" s="169" t="s">
        <v>579</v>
      </c>
      <c r="G483" s="170" t="s">
        <v>252</v>
      </c>
      <c r="H483" s="171">
        <v>10</v>
      </c>
      <c r="I483" s="172"/>
      <c r="J483" s="173">
        <f>ROUND(I483*H483,2)</f>
        <v>0</v>
      </c>
      <c r="K483" s="174"/>
      <c r="L483" s="34"/>
      <c r="M483" s="175" t="s">
        <v>1</v>
      </c>
      <c r="N483" s="176" t="s">
        <v>40</v>
      </c>
      <c r="O483" s="59"/>
      <c r="P483" s="161">
        <f>O483*H483</f>
        <v>0</v>
      </c>
      <c r="Q483" s="161">
        <v>0</v>
      </c>
      <c r="R483" s="161">
        <f>Q483*H483</f>
        <v>0</v>
      </c>
      <c r="S483" s="161">
        <v>6.3000000000000003E-4</v>
      </c>
      <c r="T483" s="162">
        <f>S483*H483</f>
        <v>6.3E-3</v>
      </c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R483" s="163" t="s">
        <v>172</v>
      </c>
      <c r="AT483" s="163" t="s">
        <v>175</v>
      </c>
      <c r="AU483" s="163" t="s">
        <v>87</v>
      </c>
      <c r="AY483" s="18" t="s">
        <v>167</v>
      </c>
      <c r="BE483" s="164">
        <f>IF(N483="základná",J483,0)</f>
        <v>0</v>
      </c>
      <c r="BF483" s="164">
        <f>IF(N483="znížená",J483,0)</f>
        <v>0</v>
      </c>
      <c r="BG483" s="164">
        <f>IF(N483="zákl. prenesená",J483,0)</f>
        <v>0</v>
      </c>
      <c r="BH483" s="164">
        <f>IF(N483="zníž. prenesená",J483,0)</f>
        <v>0</v>
      </c>
      <c r="BI483" s="164">
        <f>IF(N483="nulová",J483,0)</f>
        <v>0</v>
      </c>
      <c r="BJ483" s="18" t="s">
        <v>87</v>
      </c>
      <c r="BK483" s="164">
        <f>ROUND(I483*H483,2)</f>
        <v>0</v>
      </c>
      <c r="BL483" s="18" t="s">
        <v>172</v>
      </c>
      <c r="BM483" s="163" t="s">
        <v>580</v>
      </c>
    </row>
    <row r="484" spans="1:65" s="14" customFormat="1" ht="12">
      <c r="B484" s="185"/>
      <c r="D484" s="178" t="s">
        <v>181</v>
      </c>
      <c r="E484" s="186" t="s">
        <v>1</v>
      </c>
      <c r="F484" s="187" t="s">
        <v>262</v>
      </c>
      <c r="H484" s="188">
        <v>10</v>
      </c>
      <c r="I484" s="189"/>
      <c r="L484" s="185"/>
      <c r="M484" s="190"/>
      <c r="N484" s="191"/>
      <c r="O484" s="191"/>
      <c r="P484" s="191"/>
      <c r="Q484" s="191"/>
      <c r="R484" s="191"/>
      <c r="S484" s="191"/>
      <c r="T484" s="192"/>
      <c r="AT484" s="186" t="s">
        <v>181</v>
      </c>
      <c r="AU484" s="186" t="s">
        <v>87</v>
      </c>
      <c r="AV484" s="14" t="s">
        <v>87</v>
      </c>
      <c r="AW484" s="14" t="s">
        <v>29</v>
      </c>
      <c r="AX484" s="14" t="s">
        <v>74</v>
      </c>
      <c r="AY484" s="186" t="s">
        <v>167</v>
      </c>
    </row>
    <row r="485" spans="1:65" s="16" customFormat="1" ht="12">
      <c r="B485" s="201"/>
      <c r="D485" s="178" t="s">
        <v>181</v>
      </c>
      <c r="E485" s="202" t="s">
        <v>1</v>
      </c>
      <c r="F485" s="203" t="s">
        <v>576</v>
      </c>
      <c r="H485" s="204">
        <v>10</v>
      </c>
      <c r="I485" s="205"/>
      <c r="L485" s="201"/>
      <c r="M485" s="206"/>
      <c r="N485" s="207"/>
      <c r="O485" s="207"/>
      <c r="P485" s="207"/>
      <c r="Q485" s="207"/>
      <c r="R485" s="207"/>
      <c r="S485" s="207"/>
      <c r="T485" s="208"/>
      <c r="AT485" s="202" t="s">
        <v>181</v>
      </c>
      <c r="AU485" s="202" t="s">
        <v>87</v>
      </c>
      <c r="AV485" s="16" t="s">
        <v>187</v>
      </c>
      <c r="AW485" s="16" t="s">
        <v>29</v>
      </c>
      <c r="AX485" s="16" t="s">
        <v>74</v>
      </c>
      <c r="AY485" s="202" t="s">
        <v>167</v>
      </c>
    </row>
    <row r="486" spans="1:65" s="15" customFormat="1" ht="12">
      <c r="B486" s="193"/>
      <c r="D486" s="178" t="s">
        <v>181</v>
      </c>
      <c r="E486" s="194" t="s">
        <v>1</v>
      </c>
      <c r="F486" s="195" t="s">
        <v>186</v>
      </c>
      <c r="H486" s="196">
        <v>10</v>
      </c>
      <c r="I486" s="197"/>
      <c r="L486" s="193"/>
      <c r="M486" s="198"/>
      <c r="N486" s="199"/>
      <c r="O486" s="199"/>
      <c r="P486" s="199"/>
      <c r="Q486" s="199"/>
      <c r="R486" s="199"/>
      <c r="S486" s="199"/>
      <c r="T486" s="200"/>
      <c r="AT486" s="194" t="s">
        <v>181</v>
      </c>
      <c r="AU486" s="194" t="s">
        <v>87</v>
      </c>
      <c r="AV486" s="15" t="s">
        <v>179</v>
      </c>
      <c r="AW486" s="15" t="s">
        <v>29</v>
      </c>
      <c r="AX486" s="15" t="s">
        <v>81</v>
      </c>
      <c r="AY486" s="194" t="s">
        <v>167</v>
      </c>
    </row>
    <row r="487" spans="1:65" s="12" customFormat="1" ht="26" customHeight="1">
      <c r="B487" s="138"/>
      <c r="D487" s="139" t="s">
        <v>73</v>
      </c>
      <c r="E487" s="140" t="s">
        <v>581</v>
      </c>
      <c r="F487" s="140" t="s">
        <v>582</v>
      </c>
      <c r="I487" s="141"/>
      <c r="J487" s="142">
        <f>BK487</f>
        <v>0</v>
      </c>
      <c r="L487" s="138"/>
      <c r="M487" s="143"/>
      <c r="N487" s="144"/>
      <c r="O487" s="144"/>
      <c r="P487" s="145">
        <f>SUM(P488:P497)</f>
        <v>0</v>
      </c>
      <c r="Q487" s="144"/>
      <c r="R487" s="145">
        <f>SUM(R488:R497)</f>
        <v>0</v>
      </c>
      <c r="S487" s="144"/>
      <c r="T487" s="146">
        <f>SUM(T488:T497)</f>
        <v>0</v>
      </c>
      <c r="AR487" s="139" t="s">
        <v>179</v>
      </c>
      <c r="AT487" s="147" t="s">
        <v>73</v>
      </c>
      <c r="AU487" s="147" t="s">
        <v>74</v>
      </c>
      <c r="AY487" s="139" t="s">
        <v>167</v>
      </c>
      <c r="BK487" s="148">
        <f>SUM(BK488:BK497)</f>
        <v>0</v>
      </c>
    </row>
    <row r="488" spans="1:65" s="2" customFormat="1" ht="16.5" customHeight="1">
      <c r="A488" s="33"/>
      <c r="B488" s="149"/>
      <c r="C488" s="167" t="s">
        <v>583</v>
      </c>
      <c r="D488" s="167" t="s">
        <v>175</v>
      </c>
      <c r="E488" s="168" t="s">
        <v>584</v>
      </c>
      <c r="F488" s="169" t="s">
        <v>585</v>
      </c>
      <c r="G488" s="170" t="s">
        <v>252</v>
      </c>
      <c r="H488" s="171">
        <v>40</v>
      </c>
      <c r="I488" s="172"/>
      <c r="J488" s="173">
        <f>ROUND(I488*H488,2)</f>
        <v>0</v>
      </c>
      <c r="K488" s="174"/>
      <c r="L488" s="34"/>
      <c r="M488" s="175" t="s">
        <v>1</v>
      </c>
      <c r="N488" s="176" t="s">
        <v>40</v>
      </c>
      <c r="O488" s="59"/>
      <c r="P488" s="161">
        <f>O488*H488</f>
        <v>0</v>
      </c>
      <c r="Q488" s="161">
        <v>0</v>
      </c>
      <c r="R488" s="161">
        <f>Q488*H488</f>
        <v>0</v>
      </c>
      <c r="S488" s="161">
        <v>0</v>
      </c>
      <c r="T488" s="162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63" t="s">
        <v>308</v>
      </c>
      <c r="AT488" s="163" t="s">
        <v>175</v>
      </c>
      <c r="AU488" s="163" t="s">
        <v>81</v>
      </c>
      <c r="AY488" s="18" t="s">
        <v>167</v>
      </c>
      <c r="BE488" s="164">
        <f>IF(N488="základná",J488,0)</f>
        <v>0</v>
      </c>
      <c r="BF488" s="164">
        <f>IF(N488="znížená",J488,0)</f>
        <v>0</v>
      </c>
      <c r="BG488" s="164">
        <f>IF(N488="zákl. prenesená",J488,0)</f>
        <v>0</v>
      </c>
      <c r="BH488" s="164">
        <f>IF(N488="zníž. prenesená",J488,0)</f>
        <v>0</v>
      </c>
      <c r="BI488" s="164">
        <f>IF(N488="nulová",J488,0)</f>
        <v>0</v>
      </c>
      <c r="BJ488" s="18" t="s">
        <v>87</v>
      </c>
      <c r="BK488" s="164">
        <f>ROUND(I488*H488,2)</f>
        <v>0</v>
      </c>
      <c r="BL488" s="18" t="s">
        <v>308</v>
      </c>
      <c r="BM488" s="163" t="s">
        <v>586</v>
      </c>
    </row>
    <row r="489" spans="1:65" s="14" customFormat="1" ht="12">
      <c r="B489" s="185"/>
      <c r="D489" s="178" t="s">
        <v>181</v>
      </c>
      <c r="E489" s="186" t="s">
        <v>1</v>
      </c>
      <c r="F489" s="187" t="s">
        <v>587</v>
      </c>
      <c r="H489" s="188">
        <v>40</v>
      </c>
      <c r="I489" s="189"/>
      <c r="L489" s="185"/>
      <c r="M489" s="190"/>
      <c r="N489" s="191"/>
      <c r="O489" s="191"/>
      <c r="P489" s="191"/>
      <c r="Q489" s="191"/>
      <c r="R489" s="191"/>
      <c r="S489" s="191"/>
      <c r="T489" s="192"/>
      <c r="AT489" s="186" t="s">
        <v>181</v>
      </c>
      <c r="AU489" s="186" t="s">
        <v>81</v>
      </c>
      <c r="AV489" s="14" t="s">
        <v>87</v>
      </c>
      <c r="AW489" s="14" t="s">
        <v>29</v>
      </c>
      <c r="AX489" s="14" t="s">
        <v>74</v>
      </c>
      <c r="AY489" s="186" t="s">
        <v>167</v>
      </c>
    </row>
    <row r="490" spans="1:65" s="15" customFormat="1" ht="12">
      <c r="B490" s="193"/>
      <c r="D490" s="178" t="s">
        <v>181</v>
      </c>
      <c r="E490" s="194" t="s">
        <v>1</v>
      </c>
      <c r="F490" s="195" t="s">
        <v>186</v>
      </c>
      <c r="H490" s="196">
        <v>40</v>
      </c>
      <c r="I490" s="197"/>
      <c r="L490" s="193"/>
      <c r="M490" s="198"/>
      <c r="N490" s="199"/>
      <c r="O490" s="199"/>
      <c r="P490" s="199"/>
      <c r="Q490" s="199"/>
      <c r="R490" s="199"/>
      <c r="S490" s="199"/>
      <c r="T490" s="200"/>
      <c r="AT490" s="194" t="s">
        <v>181</v>
      </c>
      <c r="AU490" s="194" t="s">
        <v>81</v>
      </c>
      <c r="AV490" s="15" t="s">
        <v>179</v>
      </c>
      <c r="AW490" s="15" t="s">
        <v>29</v>
      </c>
      <c r="AX490" s="15" t="s">
        <v>81</v>
      </c>
      <c r="AY490" s="194" t="s">
        <v>167</v>
      </c>
    </row>
    <row r="491" spans="1:65" s="2" customFormat="1" ht="21.75" customHeight="1">
      <c r="A491" s="33"/>
      <c r="B491" s="149"/>
      <c r="C491" s="167" t="s">
        <v>588</v>
      </c>
      <c r="D491" s="167" t="s">
        <v>175</v>
      </c>
      <c r="E491" s="168" t="s">
        <v>589</v>
      </c>
      <c r="F491" s="169" t="s">
        <v>590</v>
      </c>
      <c r="G491" s="170" t="s">
        <v>252</v>
      </c>
      <c r="H491" s="171">
        <v>40</v>
      </c>
      <c r="I491" s="172"/>
      <c r="J491" s="173">
        <f>ROUND(I491*H491,2)</f>
        <v>0</v>
      </c>
      <c r="K491" s="174"/>
      <c r="L491" s="34"/>
      <c r="M491" s="175" t="s">
        <v>1</v>
      </c>
      <c r="N491" s="176" t="s">
        <v>40</v>
      </c>
      <c r="O491" s="59"/>
      <c r="P491" s="161">
        <f>O491*H491</f>
        <v>0</v>
      </c>
      <c r="Q491" s="161">
        <v>0</v>
      </c>
      <c r="R491" s="161">
        <f>Q491*H491</f>
        <v>0</v>
      </c>
      <c r="S491" s="161">
        <v>0</v>
      </c>
      <c r="T491" s="162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3" t="s">
        <v>308</v>
      </c>
      <c r="AT491" s="163" t="s">
        <v>175</v>
      </c>
      <c r="AU491" s="163" t="s">
        <v>81</v>
      </c>
      <c r="AY491" s="18" t="s">
        <v>167</v>
      </c>
      <c r="BE491" s="164">
        <f>IF(N491="základná",J491,0)</f>
        <v>0</v>
      </c>
      <c r="BF491" s="164">
        <f>IF(N491="znížená",J491,0)</f>
        <v>0</v>
      </c>
      <c r="BG491" s="164">
        <f>IF(N491="zákl. prenesená",J491,0)</f>
        <v>0</v>
      </c>
      <c r="BH491" s="164">
        <f>IF(N491="zníž. prenesená",J491,0)</f>
        <v>0</v>
      </c>
      <c r="BI491" s="164">
        <f>IF(N491="nulová",J491,0)</f>
        <v>0</v>
      </c>
      <c r="BJ491" s="18" t="s">
        <v>87</v>
      </c>
      <c r="BK491" s="164">
        <f>ROUND(I491*H491,2)</f>
        <v>0</v>
      </c>
      <c r="BL491" s="18" t="s">
        <v>308</v>
      </c>
      <c r="BM491" s="163" t="s">
        <v>591</v>
      </c>
    </row>
    <row r="492" spans="1:65" s="14" customFormat="1" ht="12">
      <c r="B492" s="185"/>
      <c r="D492" s="178" t="s">
        <v>181</v>
      </c>
      <c r="E492" s="186" t="s">
        <v>1</v>
      </c>
      <c r="F492" s="187" t="s">
        <v>468</v>
      </c>
      <c r="H492" s="188">
        <v>40</v>
      </c>
      <c r="I492" s="189"/>
      <c r="L492" s="185"/>
      <c r="M492" s="190"/>
      <c r="N492" s="191"/>
      <c r="O492" s="191"/>
      <c r="P492" s="191"/>
      <c r="Q492" s="191"/>
      <c r="R492" s="191"/>
      <c r="S492" s="191"/>
      <c r="T492" s="192"/>
      <c r="AT492" s="186" t="s">
        <v>181</v>
      </c>
      <c r="AU492" s="186" t="s">
        <v>81</v>
      </c>
      <c r="AV492" s="14" t="s">
        <v>87</v>
      </c>
      <c r="AW492" s="14" t="s">
        <v>29</v>
      </c>
      <c r="AX492" s="14" t="s">
        <v>74</v>
      </c>
      <c r="AY492" s="186" t="s">
        <v>167</v>
      </c>
    </row>
    <row r="493" spans="1:65" s="15" customFormat="1" ht="12">
      <c r="B493" s="193"/>
      <c r="D493" s="178" t="s">
        <v>181</v>
      </c>
      <c r="E493" s="194" t="s">
        <v>1</v>
      </c>
      <c r="F493" s="195" t="s">
        <v>186</v>
      </c>
      <c r="H493" s="196">
        <v>40</v>
      </c>
      <c r="I493" s="197"/>
      <c r="L493" s="193"/>
      <c r="M493" s="198"/>
      <c r="N493" s="199"/>
      <c r="O493" s="199"/>
      <c r="P493" s="199"/>
      <c r="Q493" s="199"/>
      <c r="R493" s="199"/>
      <c r="S493" s="199"/>
      <c r="T493" s="200"/>
      <c r="AT493" s="194" t="s">
        <v>181</v>
      </c>
      <c r="AU493" s="194" t="s">
        <v>81</v>
      </c>
      <c r="AV493" s="15" t="s">
        <v>179</v>
      </c>
      <c r="AW493" s="15" t="s">
        <v>29</v>
      </c>
      <c r="AX493" s="15" t="s">
        <v>81</v>
      </c>
      <c r="AY493" s="194" t="s">
        <v>167</v>
      </c>
    </row>
    <row r="494" spans="1:65" s="2" customFormat="1" ht="33" customHeight="1">
      <c r="A494" s="33"/>
      <c r="B494" s="149"/>
      <c r="C494" s="167" t="s">
        <v>592</v>
      </c>
      <c r="D494" s="167" t="s">
        <v>175</v>
      </c>
      <c r="E494" s="168" t="s">
        <v>593</v>
      </c>
      <c r="F494" s="169" t="s">
        <v>594</v>
      </c>
      <c r="G494" s="170" t="s">
        <v>252</v>
      </c>
      <c r="H494" s="171">
        <v>15</v>
      </c>
      <c r="I494" s="172"/>
      <c r="J494" s="173">
        <f>ROUND(I494*H494,2)</f>
        <v>0</v>
      </c>
      <c r="K494" s="174"/>
      <c r="L494" s="34"/>
      <c r="M494" s="175" t="s">
        <v>1</v>
      </c>
      <c r="N494" s="176" t="s">
        <v>40</v>
      </c>
      <c r="O494" s="59"/>
      <c r="P494" s="161">
        <f>O494*H494</f>
        <v>0</v>
      </c>
      <c r="Q494" s="161">
        <v>0</v>
      </c>
      <c r="R494" s="161">
        <f>Q494*H494</f>
        <v>0</v>
      </c>
      <c r="S494" s="161">
        <v>0</v>
      </c>
      <c r="T494" s="162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3" t="s">
        <v>308</v>
      </c>
      <c r="AT494" s="163" t="s">
        <v>175</v>
      </c>
      <c r="AU494" s="163" t="s">
        <v>81</v>
      </c>
      <c r="AY494" s="18" t="s">
        <v>167</v>
      </c>
      <c r="BE494" s="164">
        <f>IF(N494="základná",J494,0)</f>
        <v>0</v>
      </c>
      <c r="BF494" s="164">
        <f>IF(N494="znížená",J494,0)</f>
        <v>0</v>
      </c>
      <c r="BG494" s="164">
        <f>IF(N494="zákl. prenesená",J494,0)</f>
        <v>0</v>
      </c>
      <c r="BH494" s="164">
        <f>IF(N494="zníž. prenesená",J494,0)</f>
        <v>0</v>
      </c>
      <c r="BI494" s="164">
        <f>IF(N494="nulová",J494,0)</f>
        <v>0</v>
      </c>
      <c r="BJ494" s="18" t="s">
        <v>87</v>
      </c>
      <c r="BK494" s="164">
        <f>ROUND(I494*H494,2)</f>
        <v>0</v>
      </c>
      <c r="BL494" s="18" t="s">
        <v>308</v>
      </c>
      <c r="BM494" s="163" t="s">
        <v>595</v>
      </c>
    </row>
    <row r="495" spans="1:65" s="14" customFormat="1" ht="12">
      <c r="B495" s="185"/>
      <c r="D495" s="178" t="s">
        <v>181</v>
      </c>
      <c r="E495" s="186" t="s">
        <v>1</v>
      </c>
      <c r="F495" s="187" t="s">
        <v>596</v>
      </c>
      <c r="H495" s="188">
        <v>15</v>
      </c>
      <c r="I495" s="189"/>
      <c r="L495" s="185"/>
      <c r="M495" s="190"/>
      <c r="N495" s="191"/>
      <c r="O495" s="191"/>
      <c r="P495" s="191"/>
      <c r="Q495" s="191"/>
      <c r="R495" s="191"/>
      <c r="S495" s="191"/>
      <c r="T495" s="192"/>
      <c r="AT495" s="186" t="s">
        <v>181</v>
      </c>
      <c r="AU495" s="186" t="s">
        <v>81</v>
      </c>
      <c r="AV495" s="14" t="s">
        <v>87</v>
      </c>
      <c r="AW495" s="14" t="s">
        <v>29</v>
      </c>
      <c r="AX495" s="14" t="s">
        <v>74</v>
      </c>
      <c r="AY495" s="186" t="s">
        <v>167</v>
      </c>
    </row>
    <row r="496" spans="1:65" s="16" customFormat="1" ht="12">
      <c r="B496" s="201"/>
      <c r="D496" s="178" t="s">
        <v>181</v>
      </c>
      <c r="E496" s="202" t="s">
        <v>1</v>
      </c>
      <c r="F496" s="203" t="s">
        <v>597</v>
      </c>
      <c r="H496" s="204">
        <v>15</v>
      </c>
      <c r="I496" s="205"/>
      <c r="L496" s="201"/>
      <c r="M496" s="206"/>
      <c r="N496" s="207"/>
      <c r="O496" s="207"/>
      <c r="P496" s="207"/>
      <c r="Q496" s="207"/>
      <c r="R496" s="207"/>
      <c r="S496" s="207"/>
      <c r="T496" s="208"/>
      <c r="AT496" s="202" t="s">
        <v>181</v>
      </c>
      <c r="AU496" s="202" t="s">
        <v>81</v>
      </c>
      <c r="AV496" s="16" t="s">
        <v>187</v>
      </c>
      <c r="AW496" s="16" t="s">
        <v>29</v>
      </c>
      <c r="AX496" s="16" t="s">
        <v>74</v>
      </c>
      <c r="AY496" s="202" t="s">
        <v>167</v>
      </c>
    </row>
    <row r="497" spans="1:51" s="15" customFormat="1" ht="12">
      <c r="B497" s="193"/>
      <c r="D497" s="178" t="s">
        <v>181</v>
      </c>
      <c r="E497" s="194" t="s">
        <v>1</v>
      </c>
      <c r="F497" s="195" t="s">
        <v>186</v>
      </c>
      <c r="H497" s="196">
        <v>15</v>
      </c>
      <c r="I497" s="197"/>
      <c r="L497" s="193"/>
      <c r="M497" s="209"/>
      <c r="N497" s="210"/>
      <c r="O497" s="210"/>
      <c r="P497" s="210"/>
      <c r="Q497" s="210"/>
      <c r="R497" s="210"/>
      <c r="S497" s="210"/>
      <c r="T497" s="211"/>
      <c r="AT497" s="194" t="s">
        <v>181</v>
      </c>
      <c r="AU497" s="194" t="s">
        <v>81</v>
      </c>
      <c r="AV497" s="15" t="s">
        <v>179</v>
      </c>
      <c r="AW497" s="15" t="s">
        <v>29</v>
      </c>
      <c r="AX497" s="15" t="s">
        <v>81</v>
      </c>
      <c r="AY497" s="194" t="s">
        <v>167</v>
      </c>
    </row>
    <row r="498" spans="1:51" s="2" customFormat="1" ht="7" customHeight="1">
      <c r="A498" s="33"/>
      <c r="B498" s="48"/>
      <c r="C498" s="49"/>
      <c r="D498" s="49"/>
      <c r="E498" s="49"/>
      <c r="F498" s="49"/>
      <c r="G498" s="49"/>
      <c r="H498" s="49"/>
      <c r="I498" s="49"/>
      <c r="J498" s="49"/>
      <c r="K498" s="49"/>
      <c r="L498" s="34"/>
      <c r="M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</row>
  </sheetData>
  <autoFilter ref="C139:K497" xr:uid="{00000000-0009-0000-0000-000001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75"/>
  <sheetViews>
    <sheetView showGridLines="0" tabSelected="1" topLeftCell="A21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91</v>
      </c>
      <c r="AZ2" s="99" t="s">
        <v>598</v>
      </c>
      <c r="BA2" s="99" t="s">
        <v>599</v>
      </c>
      <c r="BB2" s="99" t="s">
        <v>121</v>
      </c>
      <c r="BC2" s="99" t="s">
        <v>600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  <c r="AZ3" s="99" t="s">
        <v>601</v>
      </c>
      <c r="BA3" s="99" t="s">
        <v>602</v>
      </c>
      <c r="BB3" s="99" t="s">
        <v>178</v>
      </c>
      <c r="BC3" s="99" t="s">
        <v>603</v>
      </c>
      <c r="BD3" s="99" t="s">
        <v>87</v>
      </c>
    </row>
    <row r="4" spans="1:5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  <c r="AZ4" s="99" t="s">
        <v>604</v>
      </c>
      <c r="BA4" s="99" t="s">
        <v>605</v>
      </c>
      <c r="BB4" s="99" t="s">
        <v>178</v>
      </c>
      <c r="BC4" s="99" t="s">
        <v>606</v>
      </c>
      <c r="BD4" s="99" t="s">
        <v>87</v>
      </c>
    </row>
    <row r="5" spans="1:56" s="1" customFormat="1" ht="7" customHeight="1">
      <c r="B5" s="21"/>
      <c r="L5" s="21"/>
      <c r="AZ5" s="99" t="s">
        <v>607</v>
      </c>
      <c r="BA5" s="99" t="s">
        <v>608</v>
      </c>
      <c r="BB5" s="99" t="s">
        <v>178</v>
      </c>
      <c r="BC5" s="99" t="s">
        <v>609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610</v>
      </c>
      <c r="BA6" s="99" t="s">
        <v>611</v>
      </c>
      <c r="BB6" s="99" t="s">
        <v>178</v>
      </c>
      <c r="BC6" s="99" t="s">
        <v>612</v>
      </c>
      <c r="BD6" s="99" t="s">
        <v>87</v>
      </c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  <c r="AZ7" s="99" t="s">
        <v>613</v>
      </c>
      <c r="BA7" s="99" t="s">
        <v>614</v>
      </c>
      <c r="BB7" s="99" t="s">
        <v>178</v>
      </c>
      <c r="BC7" s="99" t="s">
        <v>439</v>
      </c>
      <c r="BD7" s="99" t="s">
        <v>87</v>
      </c>
    </row>
    <row r="8" spans="1:56" s="1" customFormat="1" ht="12" customHeight="1">
      <c r="B8" s="21"/>
      <c r="D8" s="28" t="s">
        <v>124</v>
      </c>
      <c r="L8" s="21"/>
      <c r="AZ8" s="99" t="s">
        <v>615</v>
      </c>
      <c r="BA8" s="99" t="s">
        <v>616</v>
      </c>
      <c r="BB8" s="99" t="s">
        <v>178</v>
      </c>
      <c r="BC8" s="99" t="s">
        <v>364</v>
      </c>
      <c r="BD8" s="99" t="s">
        <v>87</v>
      </c>
    </row>
    <row r="9" spans="1:5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9" t="s">
        <v>617</v>
      </c>
      <c r="BA9" s="99" t="s">
        <v>618</v>
      </c>
      <c r="BB9" s="99" t="s">
        <v>121</v>
      </c>
      <c r="BC9" s="99" t="s">
        <v>619</v>
      </c>
      <c r="BD9" s="99" t="s">
        <v>87</v>
      </c>
    </row>
    <row r="10" spans="1:5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9" t="s">
        <v>620</v>
      </c>
      <c r="BA10" s="99" t="s">
        <v>621</v>
      </c>
      <c r="BB10" s="99" t="s">
        <v>230</v>
      </c>
      <c r="BC10" s="99" t="s">
        <v>583</v>
      </c>
      <c r="BD10" s="99" t="s">
        <v>87</v>
      </c>
    </row>
    <row r="11" spans="1:56" s="2" customFormat="1" ht="16.5" customHeight="1">
      <c r="A11" s="33"/>
      <c r="B11" s="34"/>
      <c r="C11" s="33"/>
      <c r="D11" s="33"/>
      <c r="E11" s="262" t="s">
        <v>622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9" t="s">
        <v>623</v>
      </c>
      <c r="BA11" s="99" t="s">
        <v>624</v>
      </c>
      <c r="BB11" s="99" t="s">
        <v>230</v>
      </c>
      <c r="BC11" s="99" t="s">
        <v>625</v>
      </c>
      <c r="BD11" s="99" t="s">
        <v>87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ROUND(J146,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ROUND((SUM(BE146:BE1074)),  2)</f>
        <v>0</v>
      </c>
      <c r="G35" s="33"/>
      <c r="H35" s="33"/>
      <c r="I35" s="107">
        <v>0.2</v>
      </c>
      <c r="J35" s="106">
        <f>ROUND(((SUM(BE146:BE1074))*I35),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ROUND((SUM(BF146:BF1074)),  2)</f>
        <v>0</v>
      </c>
      <c r="G36" s="33"/>
      <c r="H36" s="33"/>
      <c r="I36" s="107">
        <v>0.2</v>
      </c>
      <c r="J36" s="106">
        <f>ROUND(((SUM(BF146:BF1074))*I36),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ROUND((SUM(BG146:BG1074)),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ROUND((SUM(BH146:BH1074)),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ROUND((SUM(BI146:BI1074)),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SO01.2 - SO01.2  Stavebná časť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J146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J147</f>
        <v>0</v>
      </c>
      <c r="L99" s="119"/>
    </row>
    <row r="100" spans="1:47" s="10" customFormat="1" ht="20" customHeight="1">
      <c r="B100" s="123"/>
      <c r="D100" s="124" t="s">
        <v>626</v>
      </c>
      <c r="E100" s="125"/>
      <c r="F100" s="125"/>
      <c r="G100" s="125"/>
      <c r="H100" s="125"/>
      <c r="I100" s="125"/>
      <c r="J100" s="126">
        <f>J149</f>
        <v>0</v>
      </c>
      <c r="L100" s="123"/>
    </row>
    <row r="101" spans="1:47" s="10" customFormat="1" ht="20" customHeight="1">
      <c r="B101" s="123"/>
      <c r="D101" s="124" t="s">
        <v>134</v>
      </c>
      <c r="E101" s="125"/>
      <c r="F101" s="125"/>
      <c r="G101" s="125"/>
      <c r="H101" s="125"/>
      <c r="I101" s="125"/>
      <c r="J101" s="126">
        <f>J159</f>
        <v>0</v>
      </c>
      <c r="L101" s="123"/>
    </row>
    <row r="102" spans="1:47" s="10" customFormat="1" ht="20" customHeight="1">
      <c r="B102" s="123"/>
      <c r="D102" s="124" t="s">
        <v>627</v>
      </c>
      <c r="E102" s="125"/>
      <c r="F102" s="125"/>
      <c r="G102" s="125"/>
      <c r="H102" s="125"/>
      <c r="I102" s="125"/>
      <c r="J102" s="126">
        <f>J224</f>
        <v>0</v>
      </c>
      <c r="L102" s="123"/>
    </row>
    <row r="103" spans="1:47" s="10" customFormat="1" ht="20" customHeight="1">
      <c r="B103" s="123"/>
      <c r="D103" s="124" t="s">
        <v>628</v>
      </c>
      <c r="E103" s="125"/>
      <c r="F103" s="125"/>
      <c r="G103" s="125"/>
      <c r="H103" s="125"/>
      <c r="I103" s="125"/>
      <c r="J103" s="126">
        <f>J244</f>
        <v>0</v>
      </c>
      <c r="L103" s="123"/>
    </row>
    <row r="104" spans="1:47" s="10" customFormat="1" ht="20" customHeight="1">
      <c r="B104" s="123"/>
      <c r="D104" s="124" t="s">
        <v>629</v>
      </c>
      <c r="E104" s="125"/>
      <c r="F104" s="125"/>
      <c r="G104" s="125"/>
      <c r="H104" s="125"/>
      <c r="I104" s="125"/>
      <c r="J104" s="126">
        <f>J268</f>
        <v>0</v>
      </c>
      <c r="L104" s="123"/>
    </row>
    <row r="105" spans="1:47" s="10" customFormat="1" ht="20" customHeight="1">
      <c r="B105" s="123"/>
      <c r="D105" s="124" t="s">
        <v>630</v>
      </c>
      <c r="E105" s="125"/>
      <c r="F105" s="125"/>
      <c r="G105" s="125"/>
      <c r="H105" s="125"/>
      <c r="I105" s="125"/>
      <c r="J105" s="126">
        <f>J284</f>
        <v>0</v>
      </c>
      <c r="L105" s="123"/>
    </row>
    <row r="106" spans="1:47" s="10" customFormat="1" ht="20" customHeight="1">
      <c r="B106" s="123"/>
      <c r="D106" s="124" t="s">
        <v>135</v>
      </c>
      <c r="E106" s="125"/>
      <c r="F106" s="125"/>
      <c r="G106" s="125"/>
      <c r="H106" s="125"/>
      <c r="I106" s="125"/>
      <c r="J106" s="126">
        <f>J327</f>
        <v>0</v>
      </c>
      <c r="L106" s="123"/>
    </row>
    <row r="107" spans="1:47" s="10" customFormat="1" ht="20" customHeight="1">
      <c r="B107" s="123"/>
      <c r="D107" s="124" t="s">
        <v>631</v>
      </c>
      <c r="E107" s="125"/>
      <c r="F107" s="125"/>
      <c r="G107" s="125"/>
      <c r="H107" s="125"/>
      <c r="I107" s="125"/>
      <c r="J107" s="126">
        <f>J395</f>
        <v>0</v>
      </c>
      <c r="L107" s="123"/>
    </row>
    <row r="108" spans="1:47" s="10" customFormat="1" ht="20" customHeight="1">
      <c r="B108" s="123"/>
      <c r="D108" s="124" t="s">
        <v>632</v>
      </c>
      <c r="E108" s="125"/>
      <c r="F108" s="125"/>
      <c r="G108" s="125"/>
      <c r="H108" s="125"/>
      <c r="I108" s="125"/>
      <c r="J108" s="126">
        <f>J528</f>
        <v>0</v>
      </c>
      <c r="L108" s="123"/>
    </row>
    <row r="109" spans="1:47" s="10" customFormat="1" ht="20" customHeight="1">
      <c r="B109" s="123"/>
      <c r="D109" s="124" t="s">
        <v>136</v>
      </c>
      <c r="E109" s="125"/>
      <c r="F109" s="125"/>
      <c r="G109" s="125"/>
      <c r="H109" s="125"/>
      <c r="I109" s="125"/>
      <c r="J109" s="126">
        <f>J540</f>
        <v>0</v>
      </c>
      <c r="L109" s="123"/>
    </row>
    <row r="110" spans="1:47" s="10" customFormat="1" ht="20" customHeight="1">
      <c r="B110" s="123"/>
      <c r="D110" s="124" t="s">
        <v>633</v>
      </c>
      <c r="E110" s="125"/>
      <c r="F110" s="125"/>
      <c r="G110" s="125"/>
      <c r="H110" s="125"/>
      <c r="I110" s="125"/>
      <c r="J110" s="126">
        <f>J562</f>
        <v>0</v>
      </c>
      <c r="L110" s="123"/>
    </row>
    <row r="111" spans="1:47" s="10" customFormat="1" ht="20" customHeight="1">
      <c r="B111" s="123"/>
      <c r="D111" s="124" t="s">
        <v>140</v>
      </c>
      <c r="E111" s="125"/>
      <c r="F111" s="125"/>
      <c r="G111" s="125"/>
      <c r="H111" s="125"/>
      <c r="I111" s="125"/>
      <c r="J111" s="126">
        <f>J596</f>
        <v>0</v>
      </c>
      <c r="L111" s="123"/>
    </row>
    <row r="112" spans="1:47" s="9" customFormat="1" ht="25" customHeight="1">
      <c r="B112" s="119"/>
      <c r="D112" s="120" t="s">
        <v>141</v>
      </c>
      <c r="E112" s="121"/>
      <c r="F112" s="121"/>
      <c r="G112" s="121"/>
      <c r="H112" s="121"/>
      <c r="I112" s="121"/>
      <c r="J112" s="122">
        <f>J601</f>
        <v>0</v>
      </c>
      <c r="L112" s="119"/>
    </row>
    <row r="113" spans="1:31" s="10" customFormat="1" ht="20" customHeight="1">
      <c r="B113" s="123"/>
      <c r="D113" s="124" t="s">
        <v>634</v>
      </c>
      <c r="E113" s="125"/>
      <c r="F113" s="125"/>
      <c r="G113" s="125"/>
      <c r="H113" s="125"/>
      <c r="I113" s="125"/>
      <c r="J113" s="126">
        <f>J602</f>
        <v>0</v>
      </c>
      <c r="L113" s="123"/>
    </row>
    <row r="114" spans="1:31" s="10" customFormat="1" ht="20" customHeight="1">
      <c r="B114" s="123"/>
      <c r="D114" s="124" t="s">
        <v>635</v>
      </c>
      <c r="E114" s="125"/>
      <c r="F114" s="125"/>
      <c r="G114" s="125"/>
      <c r="H114" s="125"/>
      <c r="I114" s="125"/>
      <c r="J114" s="126">
        <f>J649</f>
        <v>0</v>
      </c>
      <c r="L114" s="123"/>
    </row>
    <row r="115" spans="1:31" s="10" customFormat="1" ht="20" customHeight="1">
      <c r="B115" s="123"/>
      <c r="D115" s="124" t="s">
        <v>142</v>
      </c>
      <c r="E115" s="125"/>
      <c r="F115" s="125"/>
      <c r="G115" s="125"/>
      <c r="H115" s="125"/>
      <c r="I115" s="125"/>
      <c r="J115" s="126">
        <f>J714</f>
        <v>0</v>
      </c>
      <c r="L115" s="123"/>
    </row>
    <row r="116" spans="1:31" s="10" customFormat="1" ht="20" customHeight="1">
      <c r="B116" s="123"/>
      <c r="D116" s="124" t="s">
        <v>636</v>
      </c>
      <c r="E116" s="125"/>
      <c r="F116" s="125"/>
      <c r="G116" s="125"/>
      <c r="H116" s="125"/>
      <c r="I116" s="125"/>
      <c r="J116" s="126">
        <f>J722</f>
        <v>0</v>
      </c>
      <c r="L116" s="123"/>
    </row>
    <row r="117" spans="1:31" s="10" customFormat="1" ht="20" customHeight="1">
      <c r="B117" s="123"/>
      <c r="D117" s="124" t="s">
        <v>146</v>
      </c>
      <c r="E117" s="125"/>
      <c r="F117" s="125"/>
      <c r="G117" s="125"/>
      <c r="H117" s="125"/>
      <c r="I117" s="125"/>
      <c r="J117" s="126">
        <f>J726</f>
        <v>0</v>
      </c>
      <c r="L117" s="123"/>
    </row>
    <row r="118" spans="1:31" s="10" customFormat="1" ht="20" customHeight="1">
      <c r="B118" s="123"/>
      <c r="D118" s="124" t="s">
        <v>147</v>
      </c>
      <c r="E118" s="125"/>
      <c r="F118" s="125"/>
      <c r="G118" s="125"/>
      <c r="H118" s="125"/>
      <c r="I118" s="125"/>
      <c r="J118" s="126">
        <f>J772</f>
        <v>0</v>
      </c>
      <c r="L118" s="123"/>
    </row>
    <row r="119" spans="1:31" s="10" customFormat="1" ht="20" customHeight="1">
      <c r="B119" s="123"/>
      <c r="D119" s="124" t="s">
        <v>148</v>
      </c>
      <c r="E119" s="125"/>
      <c r="F119" s="125"/>
      <c r="G119" s="125"/>
      <c r="H119" s="125"/>
      <c r="I119" s="125"/>
      <c r="J119" s="126">
        <f>J791</f>
        <v>0</v>
      </c>
      <c r="L119" s="123"/>
    </row>
    <row r="120" spans="1:31" s="10" customFormat="1" ht="20" customHeight="1">
      <c r="B120" s="123"/>
      <c r="D120" s="124" t="s">
        <v>637</v>
      </c>
      <c r="E120" s="125"/>
      <c r="F120" s="125"/>
      <c r="G120" s="125"/>
      <c r="H120" s="125"/>
      <c r="I120" s="125"/>
      <c r="J120" s="126">
        <f>J803</f>
        <v>0</v>
      </c>
      <c r="L120" s="123"/>
    </row>
    <row r="121" spans="1:31" s="10" customFormat="1" ht="20" customHeight="1">
      <c r="B121" s="123"/>
      <c r="D121" s="124" t="s">
        <v>149</v>
      </c>
      <c r="E121" s="125"/>
      <c r="F121" s="125"/>
      <c r="G121" s="125"/>
      <c r="H121" s="125"/>
      <c r="I121" s="125"/>
      <c r="J121" s="126">
        <f>J974</f>
        <v>0</v>
      </c>
      <c r="L121" s="123"/>
    </row>
    <row r="122" spans="1:31" s="10" customFormat="1" ht="20" customHeight="1">
      <c r="B122" s="123"/>
      <c r="D122" s="124" t="s">
        <v>638</v>
      </c>
      <c r="E122" s="125"/>
      <c r="F122" s="125"/>
      <c r="G122" s="125"/>
      <c r="H122" s="125"/>
      <c r="I122" s="125"/>
      <c r="J122" s="126">
        <f>J1003</f>
        <v>0</v>
      </c>
      <c r="L122" s="123"/>
    </row>
    <row r="123" spans="1:31" s="10" customFormat="1" ht="20" customHeight="1">
      <c r="B123" s="123"/>
      <c r="D123" s="124" t="s">
        <v>639</v>
      </c>
      <c r="E123" s="125"/>
      <c r="F123" s="125"/>
      <c r="G123" s="125"/>
      <c r="H123" s="125"/>
      <c r="I123" s="125"/>
      <c r="J123" s="126">
        <f>J1017</f>
        <v>0</v>
      </c>
      <c r="L123" s="123"/>
    </row>
    <row r="124" spans="1:31" s="10" customFormat="1" ht="20" customHeight="1">
      <c r="B124" s="123"/>
      <c r="D124" s="124" t="s">
        <v>640</v>
      </c>
      <c r="E124" s="125"/>
      <c r="F124" s="125"/>
      <c r="G124" s="125"/>
      <c r="H124" s="125"/>
      <c r="I124" s="125"/>
      <c r="J124" s="126">
        <f>J1050</f>
        <v>0</v>
      </c>
      <c r="L124" s="123"/>
    </row>
    <row r="125" spans="1:31" s="2" customFormat="1" ht="21.7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7" customHeight="1">
      <c r="A126" s="33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30" spans="1:31" s="2" customFormat="1" ht="7" customHeight="1">
      <c r="A130" s="33"/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31" s="2" customFormat="1" ht="25" customHeight="1">
      <c r="A131" s="33"/>
      <c r="B131" s="34"/>
      <c r="C131" s="22" t="s">
        <v>153</v>
      </c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31" s="2" customFormat="1" ht="7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s="2" customFormat="1" ht="12" customHeight="1">
      <c r="A133" s="33"/>
      <c r="B133" s="34"/>
      <c r="C133" s="28" t="s">
        <v>15</v>
      </c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s="2" customFormat="1" ht="26.25" customHeight="1">
      <c r="A134" s="33"/>
      <c r="B134" s="34"/>
      <c r="C134" s="33"/>
      <c r="D134" s="33"/>
      <c r="E134" s="269" t="str">
        <f>E7</f>
        <v>RP pre zníženie energetickej náročnosti budovy ZŠ a MŠ ČADCA -Podzávoz</v>
      </c>
      <c r="F134" s="270"/>
      <c r="G134" s="270"/>
      <c r="H134" s="270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s="1" customFormat="1" ht="12" customHeight="1">
      <c r="B135" s="21"/>
      <c r="C135" s="28" t="s">
        <v>124</v>
      </c>
      <c r="L135" s="21"/>
    </row>
    <row r="136" spans="1:31" s="2" customFormat="1" ht="16.5" customHeight="1">
      <c r="A136" s="33"/>
      <c r="B136" s="34"/>
      <c r="C136" s="33"/>
      <c r="D136" s="33"/>
      <c r="E136" s="269" t="s">
        <v>125</v>
      </c>
      <c r="F136" s="268"/>
      <c r="G136" s="268"/>
      <c r="H136" s="268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2" customHeight="1">
      <c r="A137" s="33"/>
      <c r="B137" s="34"/>
      <c r="C137" s="28" t="s">
        <v>126</v>
      </c>
      <c r="D137" s="33"/>
      <c r="E137" s="33"/>
      <c r="F137" s="33"/>
      <c r="G137" s="33"/>
      <c r="H137" s="33"/>
      <c r="I137" s="33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2" customFormat="1" ht="16.5" customHeight="1">
      <c r="A138" s="33"/>
      <c r="B138" s="34"/>
      <c r="C138" s="33"/>
      <c r="D138" s="33"/>
      <c r="E138" s="262" t="str">
        <f>E11</f>
        <v>SO01.2 - SO01.2  Stavebná časť</v>
      </c>
      <c r="F138" s="268"/>
      <c r="G138" s="268"/>
      <c r="H138" s="268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s="2" customFormat="1" ht="7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s="2" customFormat="1" ht="12" customHeight="1">
      <c r="A140" s="33"/>
      <c r="B140" s="34"/>
      <c r="C140" s="28" t="s">
        <v>18</v>
      </c>
      <c r="D140" s="33"/>
      <c r="E140" s="33"/>
      <c r="F140" s="26" t="str">
        <f>F14</f>
        <v>Podzávoz  2739, Čadca</v>
      </c>
      <c r="G140" s="33"/>
      <c r="H140" s="33"/>
      <c r="I140" s="28" t="s">
        <v>20</v>
      </c>
      <c r="J140" s="56" t="str">
        <f>IF(J14="","",J14)</f>
        <v/>
      </c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7" customHeight="1">
      <c r="A141" s="33"/>
      <c r="B141" s="34"/>
      <c r="C141" s="33"/>
      <c r="D141" s="33"/>
      <c r="E141" s="33"/>
      <c r="F141" s="33"/>
      <c r="G141" s="33"/>
      <c r="H141" s="33"/>
      <c r="I141" s="33"/>
      <c r="J141" s="33"/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40.25" customHeight="1">
      <c r="A142" s="33"/>
      <c r="B142" s="34"/>
      <c r="C142" s="28" t="s">
        <v>21</v>
      </c>
      <c r="D142" s="33"/>
      <c r="E142" s="33"/>
      <c r="F142" s="26" t="str">
        <f>E17</f>
        <v>Mesto Čadca ,MU Námestie Slobody 30, ČADCA 02201</v>
      </c>
      <c r="G142" s="33"/>
      <c r="H142" s="33"/>
      <c r="I142" s="28" t="s">
        <v>27</v>
      </c>
      <c r="J142" s="31" t="str">
        <f>E23</f>
        <v xml:space="preserve">Mbarch Ing.Arch.Matej Babuliak </v>
      </c>
      <c r="K142" s="33"/>
      <c r="L142" s="4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15.25" customHeight="1">
      <c r="A143" s="33"/>
      <c r="B143" s="34"/>
      <c r="C143" s="28" t="s">
        <v>25</v>
      </c>
      <c r="D143" s="33"/>
      <c r="E143" s="33"/>
      <c r="F143" s="26" t="str">
        <f>IF(E20="","",E20)</f>
        <v>Vyplň údaj</v>
      </c>
      <c r="G143" s="33"/>
      <c r="H143" s="33"/>
      <c r="I143" s="28" t="s">
        <v>30</v>
      </c>
      <c r="J143" s="31" t="str">
        <f>E26</f>
        <v>K.Šinská</v>
      </c>
      <c r="K143" s="33"/>
      <c r="L143" s="4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2" customFormat="1" ht="10.25" customHeight="1">
      <c r="A144" s="33"/>
      <c r="B144" s="34"/>
      <c r="C144" s="33"/>
      <c r="D144" s="33"/>
      <c r="E144" s="33"/>
      <c r="F144" s="33"/>
      <c r="G144" s="33"/>
      <c r="H144" s="33"/>
      <c r="I144" s="33"/>
      <c r="J144" s="33"/>
      <c r="K144" s="33"/>
      <c r="L144" s="4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65" s="11" customFormat="1" ht="29.25" customHeight="1">
      <c r="A145" s="127"/>
      <c r="B145" s="128"/>
      <c r="C145" s="129" t="s">
        <v>154</v>
      </c>
      <c r="D145" s="130" t="s">
        <v>59</v>
      </c>
      <c r="E145" s="130" t="s">
        <v>55</v>
      </c>
      <c r="F145" s="130" t="s">
        <v>56</v>
      </c>
      <c r="G145" s="130" t="s">
        <v>155</v>
      </c>
      <c r="H145" s="130" t="s">
        <v>156</v>
      </c>
      <c r="I145" s="130" t="s">
        <v>157</v>
      </c>
      <c r="J145" s="131" t="s">
        <v>130</v>
      </c>
      <c r="K145" s="132" t="s">
        <v>158</v>
      </c>
      <c r="L145" s="133"/>
      <c r="M145" s="63" t="s">
        <v>1</v>
      </c>
      <c r="N145" s="64" t="s">
        <v>38</v>
      </c>
      <c r="O145" s="64" t="s">
        <v>159</v>
      </c>
      <c r="P145" s="64" t="s">
        <v>160</v>
      </c>
      <c r="Q145" s="64" t="s">
        <v>161</v>
      </c>
      <c r="R145" s="64" t="s">
        <v>162</v>
      </c>
      <c r="S145" s="64" t="s">
        <v>163</v>
      </c>
      <c r="T145" s="65" t="s">
        <v>164</v>
      </c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</row>
    <row r="146" spans="1:65" s="2" customFormat="1" ht="23" customHeight="1">
      <c r="A146" s="33"/>
      <c r="B146" s="34"/>
      <c r="C146" s="70" t="s">
        <v>131</v>
      </c>
      <c r="D146" s="33"/>
      <c r="E146" s="33"/>
      <c r="F146" s="33"/>
      <c r="G146" s="33"/>
      <c r="H146" s="33"/>
      <c r="I146" s="33"/>
      <c r="J146" s="134">
        <f>BK146</f>
        <v>0</v>
      </c>
      <c r="K146" s="33"/>
      <c r="L146" s="34"/>
      <c r="M146" s="66"/>
      <c r="N146" s="57"/>
      <c r="O146" s="67"/>
      <c r="P146" s="135">
        <f>P147+P601</f>
        <v>0</v>
      </c>
      <c r="Q146" s="67"/>
      <c r="R146" s="135">
        <f>R147+R601</f>
        <v>262.13047481000001</v>
      </c>
      <c r="S146" s="67"/>
      <c r="T146" s="136">
        <f>T147+T601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73</v>
      </c>
      <c r="AU146" s="18" t="s">
        <v>132</v>
      </c>
      <c r="BK146" s="137">
        <f>BK147+BK601</f>
        <v>0</v>
      </c>
    </row>
    <row r="147" spans="1:65" s="12" customFormat="1" ht="26" customHeight="1">
      <c r="B147" s="138"/>
      <c r="D147" s="139" t="s">
        <v>73</v>
      </c>
      <c r="E147" s="140" t="s">
        <v>165</v>
      </c>
      <c r="F147" s="140" t="s">
        <v>166</v>
      </c>
      <c r="I147" s="141"/>
      <c r="J147" s="142">
        <f>BK147</f>
        <v>0</v>
      </c>
      <c r="L147" s="138"/>
      <c r="M147" s="143"/>
      <c r="N147" s="144"/>
      <c r="O147" s="144"/>
      <c r="P147" s="145">
        <f>P148+P149+P159+P224+P244+P268+P284+P327+P395+P528+P540+P562+P596</f>
        <v>0</v>
      </c>
      <c r="Q147" s="144"/>
      <c r="R147" s="145">
        <f>R148+R149+R159+R224+R244+R268+R284+R327+R395+R528+R540+R562+R596</f>
        <v>246.37624186000002</v>
      </c>
      <c r="S147" s="144"/>
      <c r="T147" s="146">
        <f>T148+T149+T159+T224+T244+T268+T284+T327+T395+T528+T540+T562+T596</f>
        <v>0</v>
      </c>
      <c r="AR147" s="139" t="s">
        <v>81</v>
      </c>
      <c r="AT147" s="147" t="s">
        <v>73</v>
      </c>
      <c r="AU147" s="147" t="s">
        <v>74</v>
      </c>
      <c r="AY147" s="139" t="s">
        <v>167</v>
      </c>
      <c r="BK147" s="148">
        <f>BK148+BK149+BK159+BK224+BK244+BK268+BK284+BK327+BK395+BK528+BK540+BK562+BK596</f>
        <v>0</v>
      </c>
    </row>
    <row r="148" spans="1:65" s="2" customFormat="1" ht="79.5" customHeight="1">
      <c r="A148" s="33"/>
      <c r="B148" s="149"/>
      <c r="C148" s="150" t="s">
        <v>81</v>
      </c>
      <c r="D148" s="150" t="s">
        <v>168</v>
      </c>
      <c r="E148" s="151" t="s">
        <v>169</v>
      </c>
      <c r="F148" s="226" t="s">
        <v>170</v>
      </c>
      <c r="G148" s="153" t="s">
        <v>1</v>
      </c>
      <c r="H148" s="154">
        <v>0</v>
      </c>
      <c r="I148" s="155"/>
      <c r="J148" s="156">
        <f>ROUND(I148*H148,2)</f>
        <v>0</v>
      </c>
      <c r="K148" s="157"/>
      <c r="L148" s="158"/>
      <c r="M148" s="159" t="s">
        <v>1</v>
      </c>
      <c r="N148" s="160" t="s">
        <v>40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171</v>
      </c>
      <c r="AT148" s="163" t="s">
        <v>168</v>
      </c>
      <c r="AU148" s="163" t="s">
        <v>81</v>
      </c>
      <c r="AY148" s="18" t="s">
        <v>167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172</v>
      </c>
      <c r="BM148" s="163" t="s">
        <v>641</v>
      </c>
    </row>
    <row r="149" spans="1:65" s="12" customFormat="1" ht="23" customHeight="1">
      <c r="B149" s="138"/>
      <c r="D149" s="139" t="s">
        <v>73</v>
      </c>
      <c r="E149" s="165" t="s">
        <v>642</v>
      </c>
      <c r="F149" s="165" t="s">
        <v>643</v>
      </c>
      <c r="I149" s="141"/>
      <c r="J149" s="166">
        <f>BK149</f>
        <v>0</v>
      </c>
      <c r="L149" s="138"/>
      <c r="M149" s="143"/>
      <c r="N149" s="144"/>
      <c r="O149" s="144"/>
      <c r="P149" s="145">
        <f>SUM(P150:P158)</f>
        <v>0</v>
      </c>
      <c r="Q149" s="144"/>
      <c r="R149" s="145">
        <f>SUM(R150:R158)</f>
        <v>0</v>
      </c>
      <c r="S149" s="144"/>
      <c r="T149" s="146">
        <f>SUM(T150:T158)</f>
        <v>0</v>
      </c>
      <c r="AR149" s="139" t="s">
        <v>81</v>
      </c>
      <c r="AT149" s="147" t="s">
        <v>73</v>
      </c>
      <c r="AU149" s="147" t="s">
        <v>81</v>
      </c>
      <c r="AY149" s="139" t="s">
        <v>167</v>
      </c>
      <c r="BK149" s="148">
        <f>SUM(BK150:BK158)</f>
        <v>0</v>
      </c>
    </row>
    <row r="150" spans="1:65" s="2" customFormat="1" ht="21.75" customHeight="1">
      <c r="A150" s="33"/>
      <c r="B150" s="149"/>
      <c r="C150" s="167" t="s">
        <v>87</v>
      </c>
      <c r="D150" s="167" t="s">
        <v>175</v>
      </c>
      <c r="E150" s="168" t="s">
        <v>644</v>
      </c>
      <c r="F150" s="169" t="s">
        <v>645</v>
      </c>
      <c r="G150" s="170" t="s">
        <v>646</v>
      </c>
      <c r="H150" s="171">
        <v>1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40</v>
      </c>
      <c r="O150" s="59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179</v>
      </c>
      <c r="AT150" s="163" t="s">
        <v>175</v>
      </c>
      <c r="AU150" s="163" t="s">
        <v>87</v>
      </c>
      <c r="AY150" s="18" t="s">
        <v>167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179</v>
      </c>
      <c r="BM150" s="163" t="s">
        <v>647</v>
      </c>
    </row>
    <row r="151" spans="1:65" s="13" customFormat="1" ht="24">
      <c r="B151" s="177"/>
      <c r="D151" s="178" t="s">
        <v>181</v>
      </c>
      <c r="E151" s="179" t="s">
        <v>1</v>
      </c>
      <c r="F151" s="180" t="s">
        <v>648</v>
      </c>
      <c r="H151" s="179" t="s">
        <v>1</v>
      </c>
      <c r="I151" s="181"/>
      <c r="L151" s="177"/>
      <c r="M151" s="182"/>
      <c r="N151" s="183"/>
      <c r="O151" s="183"/>
      <c r="P151" s="183"/>
      <c r="Q151" s="183"/>
      <c r="R151" s="183"/>
      <c r="S151" s="183"/>
      <c r="T151" s="184"/>
      <c r="AT151" s="179" t="s">
        <v>181</v>
      </c>
      <c r="AU151" s="179" t="s">
        <v>87</v>
      </c>
      <c r="AV151" s="13" t="s">
        <v>81</v>
      </c>
      <c r="AW151" s="13" t="s">
        <v>29</v>
      </c>
      <c r="AX151" s="13" t="s">
        <v>74</v>
      </c>
      <c r="AY151" s="179" t="s">
        <v>167</v>
      </c>
    </row>
    <row r="152" spans="1:65" s="13" customFormat="1" ht="12">
      <c r="B152" s="177"/>
      <c r="D152" s="178" t="s">
        <v>181</v>
      </c>
      <c r="E152" s="179" t="s">
        <v>1</v>
      </c>
      <c r="F152" s="180" t="s">
        <v>649</v>
      </c>
      <c r="H152" s="179" t="s">
        <v>1</v>
      </c>
      <c r="I152" s="181"/>
      <c r="L152" s="177"/>
      <c r="M152" s="182"/>
      <c r="N152" s="183"/>
      <c r="O152" s="183"/>
      <c r="P152" s="183"/>
      <c r="Q152" s="183"/>
      <c r="R152" s="183"/>
      <c r="S152" s="183"/>
      <c r="T152" s="184"/>
      <c r="AT152" s="179" t="s">
        <v>181</v>
      </c>
      <c r="AU152" s="179" t="s">
        <v>87</v>
      </c>
      <c r="AV152" s="13" t="s">
        <v>81</v>
      </c>
      <c r="AW152" s="13" t="s">
        <v>29</v>
      </c>
      <c r="AX152" s="13" t="s">
        <v>74</v>
      </c>
      <c r="AY152" s="179" t="s">
        <v>167</v>
      </c>
    </row>
    <row r="153" spans="1:65" s="13" customFormat="1" ht="12">
      <c r="B153" s="177"/>
      <c r="D153" s="178" t="s">
        <v>181</v>
      </c>
      <c r="E153" s="179" t="s">
        <v>1</v>
      </c>
      <c r="F153" s="180" t="s">
        <v>650</v>
      </c>
      <c r="H153" s="179" t="s">
        <v>1</v>
      </c>
      <c r="I153" s="181"/>
      <c r="L153" s="177"/>
      <c r="M153" s="182"/>
      <c r="N153" s="183"/>
      <c r="O153" s="183"/>
      <c r="P153" s="183"/>
      <c r="Q153" s="183"/>
      <c r="R153" s="183"/>
      <c r="S153" s="183"/>
      <c r="T153" s="184"/>
      <c r="AT153" s="179" t="s">
        <v>181</v>
      </c>
      <c r="AU153" s="179" t="s">
        <v>87</v>
      </c>
      <c r="AV153" s="13" t="s">
        <v>81</v>
      </c>
      <c r="AW153" s="13" t="s">
        <v>29</v>
      </c>
      <c r="AX153" s="13" t="s">
        <v>74</v>
      </c>
      <c r="AY153" s="179" t="s">
        <v>167</v>
      </c>
    </row>
    <row r="154" spans="1:65" s="14" customFormat="1" ht="12">
      <c r="B154" s="185"/>
      <c r="D154" s="178" t="s">
        <v>181</v>
      </c>
      <c r="E154" s="186" t="s">
        <v>1</v>
      </c>
      <c r="F154" s="187" t="s">
        <v>81</v>
      </c>
      <c r="H154" s="188">
        <v>1</v>
      </c>
      <c r="I154" s="189"/>
      <c r="L154" s="185"/>
      <c r="M154" s="190"/>
      <c r="N154" s="191"/>
      <c r="O154" s="191"/>
      <c r="P154" s="191"/>
      <c r="Q154" s="191"/>
      <c r="R154" s="191"/>
      <c r="S154" s="191"/>
      <c r="T154" s="192"/>
      <c r="AT154" s="186" t="s">
        <v>181</v>
      </c>
      <c r="AU154" s="186" t="s">
        <v>87</v>
      </c>
      <c r="AV154" s="14" t="s">
        <v>87</v>
      </c>
      <c r="AW154" s="14" t="s">
        <v>29</v>
      </c>
      <c r="AX154" s="14" t="s">
        <v>74</v>
      </c>
      <c r="AY154" s="186" t="s">
        <v>167</v>
      </c>
    </row>
    <row r="155" spans="1:65" s="15" customFormat="1" ht="12">
      <c r="B155" s="193"/>
      <c r="D155" s="178" t="s">
        <v>181</v>
      </c>
      <c r="E155" s="194" t="s">
        <v>1</v>
      </c>
      <c r="F155" s="195" t="s">
        <v>186</v>
      </c>
      <c r="H155" s="196">
        <v>1</v>
      </c>
      <c r="I155" s="197"/>
      <c r="L155" s="193"/>
      <c r="M155" s="198"/>
      <c r="N155" s="199"/>
      <c r="O155" s="199"/>
      <c r="P155" s="199"/>
      <c r="Q155" s="199"/>
      <c r="R155" s="199"/>
      <c r="S155" s="199"/>
      <c r="T155" s="200"/>
      <c r="AT155" s="194" t="s">
        <v>181</v>
      </c>
      <c r="AU155" s="194" t="s">
        <v>87</v>
      </c>
      <c r="AV155" s="15" t="s">
        <v>179</v>
      </c>
      <c r="AW155" s="15" t="s">
        <v>29</v>
      </c>
      <c r="AX155" s="15" t="s">
        <v>81</v>
      </c>
      <c r="AY155" s="194" t="s">
        <v>167</v>
      </c>
    </row>
    <row r="156" spans="1:65" s="2" customFormat="1" ht="21.75" customHeight="1">
      <c r="A156" s="33"/>
      <c r="B156" s="149"/>
      <c r="C156" s="167" t="s">
        <v>187</v>
      </c>
      <c r="D156" s="167" t="s">
        <v>175</v>
      </c>
      <c r="E156" s="168" t="s">
        <v>651</v>
      </c>
      <c r="F156" s="169" t="s">
        <v>652</v>
      </c>
      <c r="G156" s="170" t="s">
        <v>646</v>
      </c>
      <c r="H156" s="171">
        <v>1</v>
      </c>
      <c r="I156" s="172"/>
      <c r="J156" s="173">
        <f>ROUND(I156*H156,2)</f>
        <v>0</v>
      </c>
      <c r="K156" s="174"/>
      <c r="L156" s="34"/>
      <c r="M156" s="175" t="s">
        <v>1</v>
      </c>
      <c r="N156" s="176" t="s">
        <v>40</v>
      </c>
      <c r="O156" s="59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179</v>
      </c>
      <c r="AT156" s="163" t="s">
        <v>175</v>
      </c>
      <c r="AU156" s="163" t="s">
        <v>87</v>
      </c>
      <c r="AY156" s="18" t="s">
        <v>167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179</v>
      </c>
      <c r="BM156" s="163" t="s">
        <v>653</v>
      </c>
    </row>
    <row r="157" spans="1:65" s="14" customFormat="1" ht="12">
      <c r="B157" s="185"/>
      <c r="D157" s="178" t="s">
        <v>181</v>
      </c>
      <c r="E157" s="186" t="s">
        <v>1</v>
      </c>
      <c r="F157" s="187" t="s">
        <v>81</v>
      </c>
      <c r="H157" s="188">
        <v>1</v>
      </c>
      <c r="I157" s="189"/>
      <c r="L157" s="185"/>
      <c r="M157" s="190"/>
      <c r="N157" s="191"/>
      <c r="O157" s="191"/>
      <c r="P157" s="191"/>
      <c r="Q157" s="191"/>
      <c r="R157" s="191"/>
      <c r="S157" s="191"/>
      <c r="T157" s="192"/>
      <c r="AT157" s="186" t="s">
        <v>181</v>
      </c>
      <c r="AU157" s="186" t="s">
        <v>87</v>
      </c>
      <c r="AV157" s="14" t="s">
        <v>87</v>
      </c>
      <c r="AW157" s="14" t="s">
        <v>29</v>
      </c>
      <c r="AX157" s="14" t="s">
        <v>74</v>
      </c>
      <c r="AY157" s="186" t="s">
        <v>167</v>
      </c>
    </row>
    <row r="158" spans="1:65" s="15" customFormat="1" ht="12">
      <c r="B158" s="193"/>
      <c r="D158" s="178" t="s">
        <v>181</v>
      </c>
      <c r="E158" s="194" t="s">
        <v>1</v>
      </c>
      <c r="F158" s="195" t="s">
        <v>186</v>
      </c>
      <c r="H158" s="196">
        <v>1</v>
      </c>
      <c r="I158" s="197"/>
      <c r="L158" s="193"/>
      <c r="M158" s="198"/>
      <c r="N158" s="199"/>
      <c r="O158" s="199"/>
      <c r="P158" s="199"/>
      <c r="Q158" s="199"/>
      <c r="R158" s="199"/>
      <c r="S158" s="199"/>
      <c r="T158" s="200"/>
      <c r="AT158" s="194" t="s">
        <v>181</v>
      </c>
      <c r="AU158" s="194" t="s">
        <v>87</v>
      </c>
      <c r="AV158" s="15" t="s">
        <v>179</v>
      </c>
      <c r="AW158" s="15" t="s">
        <v>29</v>
      </c>
      <c r="AX158" s="15" t="s">
        <v>81</v>
      </c>
      <c r="AY158" s="194" t="s">
        <v>167</v>
      </c>
    </row>
    <row r="159" spans="1:65" s="12" customFormat="1" ht="23" customHeight="1">
      <c r="B159" s="138"/>
      <c r="D159" s="139" t="s">
        <v>73</v>
      </c>
      <c r="E159" s="165" t="s">
        <v>81</v>
      </c>
      <c r="F159" s="165" t="s">
        <v>174</v>
      </c>
      <c r="I159" s="141"/>
      <c r="J159" s="166">
        <f>BK159</f>
        <v>0</v>
      </c>
      <c r="L159" s="138"/>
      <c r="M159" s="143"/>
      <c r="N159" s="144"/>
      <c r="O159" s="144"/>
      <c r="P159" s="145">
        <f>SUM(P160:P223)</f>
        <v>0</v>
      </c>
      <c r="Q159" s="144"/>
      <c r="R159" s="145">
        <f>SUM(R160:R223)</f>
        <v>0</v>
      </c>
      <c r="S159" s="144"/>
      <c r="T159" s="146">
        <f>SUM(T160:T223)</f>
        <v>0</v>
      </c>
      <c r="AR159" s="139" t="s">
        <v>81</v>
      </c>
      <c r="AT159" s="147" t="s">
        <v>73</v>
      </c>
      <c r="AU159" s="147" t="s">
        <v>81</v>
      </c>
      <c r="AY159" s="139" t="s">
        <v>167</v>
      </c>
      <c r="BK159" s="148">
        <f>SUM(BK160:BK223)</f>
        <v>0</v>
      </c>
    </row>
    <row r="160" spans="1:65" s="2" customFormat="1" ht="21.75" customHeight="1">
      <c r="A160" s="33"/>
      <c r="B160" s="149"/>
      <c r="C160" s="167" t="s">
        <v>179</v>
      </c>
      <c r="D160" s="167" t="s">
        <v>175</v>
      </c>
      <c r="E160" s="168" t="s">
        <v>654</v>
      </c>
      <c r="F160" s="169" t="s">
        <v>655</v>
      </c>
      <c r="G160" s="170" t="s">
        <v>230</v>
      </c>
      <c r="H160" s="171">
        <v>213.64099999999999</v>
      </c>
      <c r="I160" s="172"/>
      <c r="J160" s="173">
        <f>ROUND(I160*H160,2)</f>
        <v>0</v>
      </c>
      <c r="K160" s="174"/>
      <c r="L160" s="34"/>
      <c r="M160" s="175" t="s">
        <v>1</v>
      </c>
      <c r="N160" s="176" t="s">
        <v>40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179</v>
      </c>
      <c r="AT160" s="163" t="s">
        <v>175</v>
      </c>
      <c r="AU160" s="163" t="s">
        <v>87</v>
      </c>
      <c r="AY160" s="18" t="s">
        <v>167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179</v>
      </c>
      <c r="BM160" s="163" t="s">
        <v>656</v>
      </c>
    </row>
    <row r="161" spans="2:51" s="13" customFormat="1" ht="24">
      <c r="B161" s="177"/>
      <c r="D161" s="178" t="s">
        <v>181</v>
      </c>
      <c r="E161" s="179" t="s">
        <v>1</v>
      </c>
      <c r="F161" s="180" t="s">
        <v>657</v>
      </c>
      <c r="H161" s="179" t="s">
        <v>1</v>
      </c>
      <c r="I161" s="181"/>
      <c r="L161" s="177"/>
      <c r="M161" s="182"/>
      <c r="N161" s="183"/>
      <c r="O161" s="183"/>
      <c r="P161" s="183"/>
      <c r="Q161" s="183"/>
      <c r="R161" s="183"/>
      <c r="S161" s="183"/>
      <c r="T161" s="184"/>
      <c r="AT161" s="179" t="s">
        <v>181</v>
      </c>
      <c r="AU161" s="179" t="s">
        <v>87</v>
      </c>
      <c r="AV161" s="13" t="s">
        <v>81</v>
      </c>
      <c r="AW161" s="13" t="s">
        <v>29</v>
      </c>
      <c r="AX161" s="13" t="s">
        <v>74</v>
      </c>
      <c r="AY161" s="179" t="s">
        <v>167</v>
      </c>
    </row>
    <row r="162" spans="2:51" s="13" customFormat="1" ht="12">
      <c r="B162" s="177"/>
      <c r="D162" s="178" t="s">
        <v>181</v>
      </c>
      <c r="E162" s="179" t="s">
        <v>1</v>
      </c>
      <c r="F162" s="180" t="s">
        <v>658</v>
      </c>
      <c r="H162" s="179" t="s">
        <v>1</v>
      </c>
      <c r="I162" s="181"/>
      <c r="L162" s="177"/>
      <c r="M162" s="182"/>
      <c r="N162" s="183"/>
      <c r="O162" s="183"/>
      <c r="P162" s="183"/>
      <c r="Q162" s="183"/>
      <c r="R162" s="183"/>
      <c r="S162" s="183"/>
      <c r="T162" s="184"/>
      <c r="AT162" s="179" t="s">
        <v>181</v>
      </c>
      <c r="AU162" s="179" t="s">
        <v>87</v>
      </c>
      <c r="AV162" s="13" t="s">
        <v>81</v>
      </c>
      <c r="AW162" s="13" t="s">
        <v>29</v>
      </c>
      <c r="AX162" s="13" t="s">
        <v>74</v>
      </c>
      <c r="AY162" s="179" t="s">
        <v>167</v>
      </c>
    </row>
    <row r="163" spans="2:51" s="13" customFormat="1" ht="12">
      <c r="B163" s="177"/>
      <c r="D163" s="178" t="s">
        <v>181</v>
      </c>
      <c r="E163" s="179" t="s">
        <v>1</v>
      </c>
      <c r="F163" s="180" t="s">
        <v>659</v>
      </c>
      <c r="H163" s="179" t="s">
        <v>1</v>
      </c>
      <c r="I163" s="181"/>
      <c r="L163" s="177"/>
      <c r="M163" s="182"/>
      <c r="N163" s="183"/>
      <c r="O163" s="183"/>
      <c r="P163" s="183"/>
      <c r="Q163" s="183"/>
      <c r="R163" s="183"/>
      <c r="S163" s="183"/>
      <c r="T163" s="184"/>
      <c r="AT163" s="179" t="s">
        <v>181</v>
      </c>
      <c r="AU163" s="179" t="s">
        <v>87</v>
      </c>
      <c r="AV163" s="13" t="s">
        <v>81</v>
      </c>
      <c r="AW163" s="13" t="s">
        <v>29</v>
      </c>
      <c r="AX163" s="13" t="s">
        <v>74</v>
      </c>
      <c r="AY163" s="179" t="s">
        <v>167</v>
      </c>
    </row>
    <row r="164" spans="2:51" s="13" customFormat="1" ht="12">
      <c r="B164" s="177"/>
      <c r="D164" s="178" t="s">
        <v>181</v>
      </c>
      <c r="E164" s="179" t="s">
        <v>1</v>
      </c>
      <c r="F164" s="180" t="s">
        <v>660</v>
      </c>
      <c r="H164" s="179" t="s">
        <v>1</v>
      </c>
      <c r="I164" s="181"/>
      <c r="L164" s="177"/>
      <c r="M164" s="182"/>
      <c r="N164" s="183"/>
      <c r="O164" s="183"/>
      <c r="P164" s="183"/>
      <c r="Q164" s="183"/>
      <c r="R164" s="183"/>
      <c r="S164" s="183"/>
      <c r="T164" s="184"/>
      <c r="AT164" s="179" t="s">
        <v>181</v>
      </c>
      <c r="AU164" s="179" t="s">
        <v>87</v>
      </c>
      <c r="AV164" s="13" t="s">
        <v>81</v>
      </c>
      <c r="AW164" s="13" t="s">
        <v>29</v>
      </c>
      <c r="AX164" s="13" t="s">
        <v>74</v>
      </c>
      <c r="AY164" s="179" t="s">
        <v>167</v>
      </c>
    </row>
    <row r="165" spans="2:51" s="14" customFormat="1" ht="12">
      <c r="B165" s="185"/>
      <c r="D165" s="178" t="s">
        <v>181</v>
      </c>
      <c r="E165" s="186" t="s">
        <v>1</v>
      </c>
      <c r="F165" s="187" t="s">
        <v>661</v>
      </c>
      <c r="H165" s="188">
        <v>161.23500000000001</v>
      </c>
      <c r="I165" s="189"/>
      <c r="L165" s="185"/>
      <c r="M165" s="190"/>
      <c r="N165" s="191"/>
      <c r="O165" s="191"/>
      <c r="P165" s="191"/>
      <c r="Q165" s="191"/>
      <c r="R165" s="191"/>
      <c r="S165" s="191"/>
      <c r="T165" s="192"/>
      <c r="AT165" s="186" t="s">
        <v>181</v>
      </c>
      <c r="AU165" s="186" t="s">
        <v>87</v>
      </c>
      <c r="AV165" s="14" t="s">
        <v>87</v>
      </c>
      <c r="AW165" s="14" t="s">
        <v>29</v>
      </c>
      <c r="AX165" s="14" t="s">
        <v>74</v>
      </c>
      <c r="AY165" s="186" t="s">
        <v>167</v>
      </c>
    </row>
    <row r="166" spans="2:51" s="13" customFormat="1" ht="12">
      <c r="B166" s="177"/>
      <c r="D166" s="178" t="s">
        <v>181</v>
      </c>
      <c r="E166" s="179" t="s">
        <v>1</v>
      </c>
      <c r="F166" s="180" t="s">
        <v>662</v>
      </c>
      <c r="H166" s="179" t="s">
        <v>1</v>
      </c>
      <c r="I166" s="181"/>
      <c r="L166" s="177"/>
      <c r="M166" s="182"/>
      <c r="N166" s="183"/>
      <c r="O166" s="183"/>
      <c r="P166" s="183"/>
      <c r="Q166" s="183"/>
      <c r="R166" s="183"/>
      <c r="S166" s="183"/>
      <c r="T166" s="184"/>
      <c r="AT166" s="179" t="s">
        <v>181</v>
      </c>
      <c r="AU166" s="179" t="s">
        <v>87</v>
      </c>
      <c r="AV166" s="13" t="s">
        <v>81</v>
      </c>
      <c r="AW166" s="13" t="s">
        <v>29</v>
      </c>
      <c r="AX166" s="13" t="s">
        <v>74</v>
      </c>
      <c r="AY166" s="179" t="s">
        <v>167</v>
      </c>
    </row>
    <row r="167" spans="2:51" s="13" customFormat="1" ht="12">
      <c r="B167" s="177"/>
      <c r="D167" s="178" t="s">
        <v>181</v>
      </c>
      <c r="E167" s="179" t="s">
        <v>1</v>
      </c>
      <c r="F167" s="180" t="s">
        <v>663</v>
      </c>
      <c r="H167" s="179" t="s">
        <v>1</v>
      </c>
      <c r="I167" s="181"/>
      <c r="L167" s="177"/>
      <c r="M167" s="182"/>
      <c r="N167" s="183"/>
      <c r="O167" s="183"/>
      <c r="P167" s="183"/>
      <c r="Q167" s="183"/>
      <c r="R167" s="183"/>
      <c r="S167" s="183"/>
      <c r="T167" s="184"/>
      <c r="AT167" s="179" t="s">
        <v>181</v>
      </c>
      <c r="AU167" s="179" t="s">
        <v>87</v>
      </c>
      <c r="AV167" s="13" t="s">
        <v>81</v>
      </c>
      <c r="AW167" s="13" t="s">
        <v>29</v>
      </c>
      <c r="AX167" s="13" t="s">
        <v>74</v>
      </c>
      <c r="AY167" s="179" t="s">
        <v>167</v>
      </c>
    </row>
    <row r="168" spans="2:51" s="14" customFormat="1" ht="24">
      <c r="B168" s="185"/>
      <c r="D168" s="178" t="s">
        <v>181</v>
      </c>
      <c r="E168" s="186" t="s">
        <v>1</v>
      </c>
      <c r="F168" s="187" t="s">
        <v>664</v>
      </c>
      <c r="H168" s="188">
        <v>132.95099999999999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181</v>
      </c>
      <c r="AU168" s="186" t="s">
        <v>87</v>
      </c>
      <c r="AV168" s="14" t="s">
        <v>87</v>
      </c>
      <c r="AW168" s="14" t="s">
        <v>29</v>
      </c>
      <c r="AX168" s="14" t="s">
        <v>74</v>
      </c>
      <c r="AY168" s="186" t="s">
        <v>167</v>
      </c>
    </row>
    <row r="169" spans="2:51" s="16" customFormat="1" ht="12">
      <c r="B169" s="201"/>
      <c r="D169" s="178" t="s">
        <v>181</v>
      </c>
      <c r="E169" s="202" t="s">
        <v>1</v>
      </c>
      <c r="F169" s="203" t="s">
        <v>390</v>
      </c>
      <c r="H169" s="204">
        <v>294.18600000000004</v>
      </c>
      <c r="I169" s="205"/>
      <c r="L169" s="201"/>
      <c r="M169" s="206"/>
      <c r="N169" s="207"/>
      <c r="O169" s="207"/>
      <c r="P169" s="207"/>
      <c r="Q169" s="207"/>
      <c r="R169" s="207"/>
      <c r="S169" s="207"/>
      <c r="T169" s="208"/>
      <c r="AT169" s="202" t="s">
        <v>181</v>
      </c>
      <c r="AU169" s="202" t="s">
        <v>87</v>
      </c>
      <c r="AV169" s="16" t="s">
        <v>187</v>
      </c>
      <c r="AW169" s="16" t="s">
        <v>29</v>
      </c>
      <c r="AX169" s="16" t="s">
        <v>74</v>
      </c>
      <c r="AY169" s="202" t="s">
        <v>167</v>
      </c>
    </row>
    <row r="170" spans="2:51" s="13" customFormat="1" ht="12">
      <c r="B170" s="177"/>
      <c r="D170" s="178" t="s">
        <v>181</v>
      </c>
      <c r="E170" s="179" t="s">
        <v>1</v>
      </c>
      <c r="F170" s="180" t="s">
        <v>665</v>
      </c>
      <c r="H170" s="179" t="s">
        <v>1</v>
      </c>
      <c r="I170" s="181"/>
      <c r="L170" s="177"/>
      <c r="M170" s="182"/>
      <c r="N170" s="183"/>
      <c r="O170" s="183"/>
      <c r="P170" s="183"/>
      <c r="Q170" s="183"/>
      <c r="R170" s="183"/>
      <c r="S170" s="183"/>
      <c r="T170" s="184"/>
      <c r="AT170" s="179" t="s">
        <v>181</v>
      </c>
      <c r="AU170" s="179" t="s">
        <v>87</v>
      </c>
      <c r="AV170" s="13" t="s">
        <v>81</v>
      </c>
      <c r="AW170" s="13" t="s">
        <v>29</v>
      </c>
      <c r="AX170" s="13" t="s">
        <v>74</v>
      </c>
      <c r="AY170" s="179" t="s">
        <v>167</v>
      </c>
    </row>
    <row r="171" spans="2:51" s="14" customFormat="1" ht="12">
      <c r="B171" s="185"/>
      <c r="D171" s="178" t="s">
        <v>181</v>
      </c>
      <c r="E171" s="186" t="s">
        <v>1</v>
      </c>
      <c r="F171" s="187" t="s">
        <v>666</v>
      </c>
      <c r="H171" s="188">
        <v>3.6</v>
      </c>
      <c r="I171" s="189"/>
      <c r="L171" s="185"/>
      <c r="M171" s="190"/>
      <c r="N171" s="191"/>
      <c r="O171" s="191"/>
      <c r="P171" s="191"/>
      <c r="Q171" s="191"/>
      <c r="R171" s="191"/>
      <c r="S171" s="191"/>
      <c r="T171" s="192"/>
      <c r="AT171" s="186" t="s">
        <v>181</v>
      </c>
      <c r="AU171" s="186" t="s">
        <v>87</v>
      </c>
      <c r="AV171" s="14" t="s">
        <v>87</v>
      </c>
      <c r="AW171" s="14" t="s">
        <v>29</v>
      </c>
      <c r="AX171" s="14" t="s">
        <v>74</v>
      </c>
      <c r="AY171" s="186" t="s">
        <v>167</v>
      </c>
    </row>
    <row r="172" spans="2:51" s="14" customFormat="1" ht="12">
      <c r="B172" s="185"/>
      <c r="D172" s="178" t="s">
        <v>181</v>
      </c>
      <c r="E172" s="186" t="s">
        <v>1</v>
      </c>
      <c r="F172" s="187" t="s">
        <v>666</v>
      </c>
      <c r="H172" s="188">
        <v>3.6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181</v>
      </c>
      <c r="AU172" s="186" t="s">
        <v>87</v>
      </c>
      <c r="AV172" s="14" t="s">
        <v>87</v>
      </c>
      <c r="AW172" s="14" t="s">
        <v>29</v>
      </c>
      <c r="AX172" s="14" t="s">
        <v>74</v>
      </c>
      <c r="AY172" s="186" t="s">
        <v>167</v>
      </c>
    </row>
    <row r="173" spans="2:51" s="14" customFormat="1" ht="12">
      <c r="B173" s="185"/>
      <c r="D173" s="178" t="s">
        <v>181</v>
      </c>
      <c r="E173" s="186" t="s">
        <v>1</v>
      </c>
      <c r="F173" s="187" t="s">
        <v>666</v>
      </c>
      <c r="H173" s="188">
        <v>3.6</v>
      </c>
      <c r="I173" s="189"/>
      <c r="L173" s="185"/>
      <c r="M173" s="190"/>
      <c r="N173" s="191"/>
      <c r="O173" s="191"/>
      <c r="P173" s="191"/>
      <c r="Q173" s="191"/>
      <c r="R173" s="191"/>
      <c r="S173" s="191"/>
      <c r="T173" s="192"/>
      <c r="AT173" s="186" t="s">
        <v>181</v>
      </c>
      <c r="AU173" s="186" t="s">
        <v>87</v>
      </c>
      <c r="AV173" s="14" t="s">
        <v>87</v>
      </c>
      <c r="AW173" s="14" t="s">
        <v>29</v>
      </c>
      <c r="AX173" s="14" t="s">
        <v>74</v>
      </c>
      <c r="AY173" s="186" t="s">
        <v>167</v>
      </c>
    </row>
    <row r="174" spans="2:51" s="14" customFormat="1" ht="12">
      <c r="B174" s="185"/>
      <c r="D174" s="178" t="s">
        <v>181</v>
      </c>
      <c r="E174" s="186" t="s">
        <v>1</v>
      </c>
      <c r="F174" s="187" t="s">
        <v>667</v>
      </c>
      <c r="H174" s="188">
        <v>0.216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181</v>
      </c>
      <c r="AU174" s="186" t="s">
        <v>87</v>
      </c>
      <c r="AV174" s="14" t="s">
        <v>87</v>
      </c>
      <c r="AW174" s="14" t="s">
        <v>29</v>
      </c>
      <c r="AX174" s="14" t="s">
        <v>74</v>
      </c>
      <c r="AY174" s="186" t="s">
        <v>167</v>
      </c>
    </row>
    <row r="175" spans="2:51" s="16" customFormat="1" ht="12">
      <c r="B175" s="201"/>
      <c r="D175" s="178" t="s">
        <v>181</v>
      </c>
      <c r="E175" s="202" t="s">
        <v>1</v>
      </c>
      <c r="F175" s="203" t="s">
        <v>668</v>
      </c>
      <c r="H175" s="204">
        <v>11.016</v>
      </c>
      <c r="I175" s="205"/>
      <c r="L175" s="201"/>
      <c r="M175" s="206"/>
      <c r="N175" s="207"/>
      <c r="O175" s="207"/>
      <c r="P175" s="207"/>
      <c r="Q175" s="207"/>
      <c r="R175" s="207"/>
      <c r="S175" s="207"/>
      <c r="T175" s="208"/>
      <c r="AT175" s="202" t="s">
        <v>181</v>
      </c>
      <c r="AU175" s="202" t="s">
        <v>87</v>
      </c>
      <c r="AV175" s="16" t="s">
        <v>187</v>
      </c>
      <c r="AW175" s="16" t="s">
        <v>29</v>
      </c>
      <c r="AX175" s="16" t="s">
        <v>74</v>
      </c>
      <c r="AY175" s="202" t="s">
        <v>167</v>
      </c>
    </row>
    <row r="176" spans="2:51" s="15" customFormat="1" ht="12">
      <c r="B176" s="193"/>
      <c r="D176" s="178" t="s">
        <v>181</v>
      </c>
      <c r="E176" s="194" t="s">
        <v>623</v>
      </c>
      <c r="F176" s="195" t="s">
        <v>186</v>
      </c>
      <c r="H176" s="196">
        <v>305.20200000000011</v>
      </c>
      <c r="I176" s="197"/>
      <c r="L176" s="193"/>
      <c r="M176" s="198"/>
      <c r="N176" s="199"/>
      <c r="O176" s="199"/>
      <c r="P176" s="199"/>
      <c r="Q176" s="199"/>
      <c r="R176" s="199"/>
      <c r="S176" s="199"/>
      <c r="T176" s="200"/>
      <c r="AT176" s="194" t="s">
        <v>181</v>
      </c>
      <c r="AU176" s="194" t="s">
        <v>87</v>
      </c>
      <c r="AV176" s="15" t="s">
        <v>179</v>
      </c>
      <c r="AW176" s="15" t="s">
        <v>29</v>
      </c>
      <c r="AX176" s="15" t="s">
        <v>74</v>
      </c>
      <c r="AY176" s="194" t="s">
        <v>167</v>
      </c>
    </row>
    <row r="177" spans="1:65" s="13" customFormat="1" ht="24">
      <c r="B177" s="177"/>
      <c r="D177" s="178" t="s">
        <v>181</v>
      </c>
      <c r="E177" s="179" t="s">
        <v>1</v>
      </c>
      <c r="F177" s="180" t="s">
        <v>669</v>
      </c>
      <c r="H177" s="179" t="s">
        <v>1</v>
      </c>
      <c r="I177" s="181"/>
      <c r="L177" s="177"/>
      <c r="M177" s="182"/>
      <c r="N177" s="183"/>
      <c r="O177" s="183"/>
      <c r="P177" s="183"/>
      <c r="Q177" s="183"/>
      <c r="R177" s="183"/>
      <c r="S177" s="183"/>
      <c r="T177" s="184"/>
      <c r="AT177" s="179" t="s">
        <v>181</v>
      </c>
      <c r="AU177" s="179" t="s">
        <v>87</v>
      </c>
      <c r="AV177" s="13" t="s">
        <v>81</v>
      </c>
      <c r="AW177" s="13" t="s">
        <v>29</v>
      </c>
      <c r="AX177" s="13" t="s">
        <v>74</v>
      </c>
      <c r="AY177" s="179" t="s">
        <v>167</v>
      </c>
    </row>
    <row r="178" spans="1:65" s="14" customFormat="1" ht="12">
      <c r="B178" s="185"/>
      <c r="D178" s="178" t="s">
        <v>181</v>
      </c>
      <c r="E178" s="186" t="s">
        <v>1</v>
      </c>
      <c r="F178" s="187" t="s">
        <v>670</v>
      </c>
      <c r="H178" s="188">
        <v>213.64099999999999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181</v>
      </c>
      <c r="AU178" s="186" t="s">
        <v>87</v>
      </c>
      <c r="AV178" s="14" t="s">
        <v>87</v>
      </c>
      <c r="AW178" s="14" t="s">
        <v>29</v>
      </c>
      <c r="AX178" s="14" t="s">
        <v>74</v>
      </c>
      <c r="AY178" s="186" t="s">
        <v>167</v>
      </c>
    </row>
    <row r="179" spans="1:65" s="15" customFormat="1" ht="12">
      <c r="B179" s="193"/>
      <c r="D179" s="178" t="s">
        <v>181</v>
      </c>
      <c r="E179" s="194" t="s">
        <v>1</v>
      </c>
      <c r="F179" s="195" t="s">
        <v>186</v>
      </c>
      <c r="H179" s="196">
        <v>213.64099999999999</v>
      </c>
      <c r="I179" s="197"/>
      <c r="L179" s="193"/>
      <c r="M179" s="198"/>
      <c r="N179" s="199"/>
      <c r="O179" s="199"/>
      <c r="P179" s="199"/>
      <c r="Q179" s="199"/>
      <c r="R179" s="199"/>
      <c r="S179" s="199"/>
      <c r="T179" s="200"/>
      <c r="AT179" s="194" t="s">
        <v>181</v>
      </c>
      <c r="AU179" s="194" t="s">
        <v>87</v>
      </c>
      <c r="AV179" s="15" t="s">
        <v>179</v>
      </c>
      <c r="AW179" s="15" t="s">
        <v>29</v>
      </c>
      <c r="AX179" s="15" t="s">
        <v>81</v>
      </c>
      <c r="AY179" s="194" t="s">
        <v>167</v>
      </c>
    </row>
    <row r="180" spans="1:65" s="2" customFormat="1" ht="21.75" customHeight="1">
      <c r="A180" s="33"/>
      <c r="B180" s="149"/>
      <c r="C180" s="167" t="s">
        <v>210</v>
      </c>
      <c r="D180" s="167" t="s">
        <v>175</v>
      </c>
      <c r="E180" s="168" t="s">
        <v>671</v>
      </c>
      <c r="F180" s="169" t="s">
        <v>672</v>
      </c>
      <c r="G180" s="170" t="s">
        <v>230</v>
      </c>
      <c r="H180" s="171">
        <v>64.091999999999999</v>
      </c>
      <c r="I180" s="172"/>
      <c r="J180" s="173">
        <f>ROUND(I180*H180,2)</f>
        <v>0</v>
      </c>
      <c r="K180" s="174"/>
      <c r="L180" s="34"/>
      <c r="M180" s="175" t="s">
        <v>1</v>
      </c>
      <c r="N180" s="176" t="s">
        <v>40</v>
      </c>
      <c r="O180" s="59"/>
      <c r="P180" s="161">
        <f>O180*H180</f>
        <v>0</v>
      </c>
      <c r="Q180" s="161">
        <v>0</v>
      </c>
      <c r="R180" s="161">
        <f>Q180*H180</f>
        <v>0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179</v>
      </c>
      <c r="AT180" s="163" t="s">
        <v>175</v>
      </c>
      <c r="AU180" s="163" t="s">
        <v>87</v>
      </c>
      <c r="AY180" s="18" t="s">
        <v>167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179</v>
      </c>
      <c r="BM180" s="163" t="s">
        <v>673</v>
      </c>
    </row>
    <row r="181" spans="1:65" s="14" customFormat="1" ht="12">
      <c r="B181" s="185"/>
      <c r="D181" s="178" t="s">
        <v>181</v>
      </c>
      <c r="E181" s="186" t="s">
        <v>1</v>
      </c>
      <c r="F181" s="187" t="s">
        <v>674</v>
      </c>
      <c r="H181" s="188">
        <v>64.091999999999999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181</v>
      </c>
      <c r="AU181" s="186" t="s">
        <v>87</v>
      </c>
      <c r="AV181" s="14" t="s">
        <v>87</v>
      </c>
      <c r="AW181" s="14" t="s">
        <v>29</v>
      </c>
      <c r="AX181" s="14" t="s">
        <v>74</v>
      </c>
      <c r="AY181" s="186" t="s">
        <v>167</v>
      </c>
    </row>
    <row r="182" spans="1:65" s="15" customFormat="1" ht="12">
      <c r="B182" s="193"/>
      <c r="D182" s="178" t="s">
        <v>181</v>
      </c>
      <c r="E182" s="194" t="s">
        <v>1</v>
      </c>
      <c r="F182" s="195" t="s">
        <v>186</v>
      </c>
      <c r="H182" s="196">
        <v>64.091999999999999</v>
      </c>
      <c r="I182" s="197"/>
      <c r="L182" s="193"/>
      <c r="M182" s="198"/>
      <c r="N182" s="199"/>
      <c r="O182" s="199"/>
      <c r="P182" s="199"/>
      <c r="Q182" s="199"/>
      <c r="R182" s="199"/>
      <c r="S182" s="199"/>
      <c r="T182" s="200"/>
      <c r="AT182" s="194" t="s">
        <v>181</v>
      </c>
      <c r="AU182" s="194" t="s">
        <v>87</v>
      </c>
      <c r="AV182" s="15" t="s">
        <v>179</v>
      </c>
      <c r="AW182" s="15" t="s">
        <v>29</v>
      </c>
      <c r="AX182" s="15" t="s">
        <v>81</v>
      </c>
      <c r="AY182" s="194" t="s">
        <v>167</v>
      </c>
    </row>
    <row r="183" spans="1:65" s="2" customFormat="1" ht="33" customHeight="1">
      <c r="A183" s="33"/>
      <c r="B183" s="149"/>
      <c r="C183" s="167" t="s">
        <v>192</v>
      </c>
      <c r="D183" s="167" t="s">
        <v>175</v>
      </c>
      <c r="E183" s="168" t="s">
        <v>675</v>
      </c>
      <c r="F183" s="169" t="s">
        <v>676</v>
      </c>
      <c r="G183" s="170" t="s">
        <v>230</v>
      </c>
      <c r="H183" s="171">
        <v>91.561000000000007</v>
      </c>
      <c r="I183" s="172"/>
      <c r="J183" s="173">
        <f>ROUND(I183*H183,2)</f>
        <v>0</v>
      </c>
      <c r="K183" s="174"/>
      <c r="L183" s="34"/>
      <c r="M183" s="175" t="s">
        <v>1</v>
      </c>
      <c r="N183" s="176" t="s">
        <v>40</v>
      </c>
      <c r="O183" s="59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179</v>
      </c>
      <c r="AT183" s="163" t="s">
        <v>175</v>
      </c>
      <c r="AU183" s="163" t="s">
        <v>87</v>
      </c>
      <c r="AY183" s="18" t="s">
        <v>167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87</v>
      </c>
      <c r="BK183" s="164">
        <f>ROUND(I183*H183,2)</f>
        <v>0</v>
      </c>
      <c r="BL183" s="18" t="s">
        <v>179</v>
      </c>
      <c r="BM183" s="163" t="s">
        <v>677</v>
      </c>
    </row>
    <row r="184" spans="1:65" s="14" customFormat="1" ht="12">
      <c r="B184" s="185"/>
      <c r="D184" s="178" t="s">
        <v>181</v>
      </c>
      <c r="E184" s="186" t="s">
        <v>1</v>
      </c>
      <c r="F184" s="187" t="s">
        <v>678</v>
      </c>
      <c r="H184" s="188">
        <v>91.561000000000007</v>
      </c>
      <c r="I184" s="189"/>
      <c r="L184" s="185"/>
      <c r="M184" s="190"/>
      <c r="N184" s="191"/>
      <c r="O184" s="191"/>
      <c r="P184" s="191"/>
      <c r="Q184" s="191"/>
      <c r="R184" s="191"/>
      <c r="S184" s="191"/>
      <c r="T184" s="192"/>
      <c r="AT184" s="186" t="s">
        <v>181</v>
      </c>
      <c r="AU184" s="186" t="s">
        <v>87</v>
      </c>
      <c r="AV184" s="14" t="s">
        <v>87</v>
      </c>
      <c r="AW184" s="14" t="s">
        <v>29</v>
      </c>
      <c r="AX184" s="14" t="s">
        <v>74</v>
      </c>
      <c r="AY184" s="186" t="s">
        <v>167</v>
      </c>
    </row>
    <row r="185" spans="1:65" s="15" customFormat="1" ht="12">
      <c r="B185" s="193"/>
      <c r="D185" s="178" t="s">
        <v>181</v>
      </c>
      <c r="E185" s="194" t="s">
        <v>1</v>
      </c>
      <c r="F185" s="195" t="s">
        <v>186</v>
      </c>
      <c r="H185" s="196">
        <v>91.561000000000007</v>
      </c>
      <c r="I185" s="197"/>
      <c r="L185" s="193"/>
      <c r="M185" s="198"/>
      <c r="N185" s="199"/>
      <c r="O185" s="199"/>
      <c r="P185" s="199"/>
      <c r="Q185" s="199"/>
      <c r="R185" s="199"/>
      <c r="S185" s="199"/>
      <c r="T185" s="200"/>
      <c r="AT185" s="194" t="s">
        <v>181</v>
      </c>
      <c r="AU185" s="194" t="s">
        <v>87</v>
      </c>
      <c r="AV185" s="15" t="s">
        <v>179</v>
      </c>
      <c r="AW185" s="15" t="s">
        <v>29</v>
      </c>
      <c r="AX185" s="15" t="s">
        <v>81</v>
      </c>
      <c r="AY185" s="194" t="s">
        <v>167</v>
      </c>
    </row>
    <row r="186" spans="1:65" s="2" customFormat="1" ht="21.75" customHeight="1">
      <c r="A186" s="33"/>
      <c r="B186" s="149"/>
      <c r="C186" s="167" t="s">
        <v>236</v>
      </c>
      <c r="D186" s="167" t="s">
        <v>175</v>
      </c>
      <c r="E186" s="168" t="s">
        <v>679</v>
      </c>
      <c r="F186" s="169" t="s">
        <v>680</v>
      </c>
      <c r="G186" s="170" t="s">
        <v>230</v>
      </c>
      <c r="H186" s="171">
        <v>305.202</v>
      </c>
      <c r="I186" s="172"/>
      <c r="J186" s="173">
        <f>ROUND(I186*H186,2)</f>
        <v>0</v>
      </c>
      <c r="K186" s="174"/>
      <c r="L186" s="34"/>
      <c r="M186" s="175" t="s">
        <v>1</v>
      </c>
      <c r="N186" s="176" t="s">
        <v>40</v>
      </c>
      <c r="O186" s="59"/>
      <c r="P186" s="161">
        <f>O186*H186</f>
        <v>0</v>
      </c>
      <c r="Q186" s="161">
        <v>0</v>
      </c>
      <c r="R186" s="161">
        <f>Q186*H186</f>
        <v>0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179</v>
      </c>
      <c r="AT186" s="163" t="s">
        <v>175</v>
      </c>
      <c r="AU186" s="163" t="s">
        <v>87</v>
      </c>
      <c r="AY186" s="18" t="s">
        <v>167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87</v>
      </c>
      <c r="BK186" s="164">
        <f>ROUND(I186*H186,2)</f>
        <v>0</v>
      </c>
      <c r="BL186" s="18" t="s">
        <v>179</v>
      </c>
      <c r="BM186" s="163" t="s">
        <v>681</v>
      </c>
    </row>
    <row r="187" spans="1:65" s="14" customFormat="1" ht="12">
      <c r="B187" s="185"/>
      <c r="D187" s="178" t="s">
        <v>181</v>
      </c>
      <c r="E187" s="186" t="s">
        <v>1</v>
      </c>
      <c r="F187" s="187" t="s">
        <v>623</v>
      </c>
      <c r="H187" s="188">
        <v>305.202</v>
      </c>
      <c r="I187" s="189"/>
      <c r="L187" s="185"/>
      <c r="M187" s="190"/>
      <c r="N187" s="191"/>
      <c r="O187" s="191"/>
      <c r="P187" s="191"/>
      <c r="Q187" s="191"/>
      <c r="R187" s="191"/>
      <c r="S187" s="191"/>
      <c r="T187" s="192"/>
      <c r="AT187" s="186" t="s">
        <v>181</v>
      </c>
      <c r="AU187" s="186" t="s">
        <v>87</v>
      </c>
      <c r="AV187" s="14" t="s">
        <v>87</v>
      </c>
      <c r="AW187" s="14" t="s">
        <v>29</v>
      </c>
      <c r="AX187" s="14" t="s">
        <v>74</v>
      </c>
      <c r="AY187" s="186" t="s">
        <v>167</v>
      </c>
    </row>
    <row r="188" spans="1:65" s="15" customFormat="1" ht="12">
      <c r="B188" s="193"/>
      <c r="D188" s="178" t="s">
        <v>181</v>
      </c>
      <c r="E188" s="194" t="s">
        <v>1</v>
      </c>
      <c r="F188" s="195" t="s">
        <v>186</v>
      </c>
      <c r="H188" s="196">
        <v>305.202</v>
      </c>
      <c r="I188" s="197"/>
      <c r="L188" s="193"/>
      <c r="M188" s="198"/>
      <c r="N188" s="199"/>
      <c r="O188" s="199"/>
      <c r="P188" s="199"/>
      <c r="Q188" s="199"/>
      <c r="R188" s="199"/>
      <c r="S188" s="199"/>
      <c r="T188" s="200"/>
      <c r="AT188" s="194" t="s">
        <v>181</v>
      </c>
      <c r="AU188" s="194" t="s">
        <v>87</v>
      </c>
      <c r="AV188" s="15" t="s">
        <v>179</v>
      </c>
      <c r="AW188" s="15" t="s">
        <v>29</v>
      </c>
      <c r="AX188" s="15" t="s">
        <v>81</v>
      </c>
      <c r="AY188" s="194" t="s">
        <v>167</v>
      </c>
    </row>
    <row r="189" spans="1:65" s="2" customFormat="1" ht="21.75" customHeight="1">
      <c r="A189" s="33"/>
      <c r="B189" s="149"/>
      <c r="C189" s="167" t="s">
        <v>249</v>
      </c>
      <c r="D189" s="167" t="s">
        <v>175</v>
      </c>
      <c r="E189" s="168" t="s">
        <v>682</v>
      </c>
      <c r="F189" s="169" t="s">
        <v>683</v>
      </c>
      <c r="G189" s="170" t="s">
        <v>230</v>
      </c>
      <c r="H189" s="171">
        <v>56</v>
      </c>
      <c r="I189" s="172"/>
      <c r="J189" s="173">
        <f>ROUND(I189*H189,2)</f>
        <v>0</v>
      </c>
      <c r="K189" s="174"/>
      <c r="L189" s="34"/>
      <c r="M189" s="175" t="s">
        <v>1</v>
      </c>
      <c r="N189" s="176" t="s">
        <v>40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179</v>
      </c>
      <c r="AT189" s="163" t="s">
        <v>175</v>
      </c>
      <c r="AU189" s="163" t="s">
        <v>87</v>
      </c>
      <c r="AY189" s="18" t="s">
        <v>167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179</v>
      </c>
      <c r="BM189" s="163" t="s">
        <v>684</v>
      </c>
    </row>
    <row r="190" spans="1:65" s="14" customFormat="1" ht="12">
      <c r="B190" s="185"/>
      <c r="D190" s="178" t="s">
        <v>181</v>
      </c>
      <c r="E190" s="186" t="s">
        <v>1</v>
      </c>
      <c r="F190" s="187" t="s">
        <v>685</v>
      </c>
      <c r="H190" s="188">
        <v>56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181</v>
      </c>
      <c r="AU190" s="186" t="s">
        <v>87</v>
      </c>
      <c r="AV190" s="14" t="s">
        <v>87</v>
      </c>
      <c r="AW190" s="14" t="s">
        <v>29</v>
      </c>
      <c r="AX190" s="14" t="s">
        <v>74</v>
      </c>
      <c r="AY190" s="186" t="s">
        <v>167</v>
      </c>
    </row>
    <row r="191" spans="1:65" s="15" customFormat="1" ht="12">
      <c r="B191" s="193"/>
      <c r="D191" s="178" t="s">
        <v>181</v>
      </c>
      <c r="E191" s="194" t="s">
        <v>620</v>
      </c>
      <c r="F191" s="195" t="s">
        <v>686</v>
      </c>
      <c r="H191" s="196">
        <v>56</v>
      </c>
      <c r="I191" s="197"/>
      <c r="L191" s="193"/>
      <c r="M191" s="198"/>
      <c r="N191" s="199"/>
      <c r="O191" s="199"/>
      <c r="P191" s="199"/>
      <c r="Q191" s="199"/>
      <c r="R191" s="199"/>
      <c r="S191" s="199"/>
      <c r="T191" s="200"/>
      <c r="AT191" s="194" t="s">
        <v>181</v>
      </c>
      <c r="AU191" s="194" t="s">
        <v>87</v>
      </c>
      <c r="AV191" s="15" t="s">
        <v>179</v>
      </c>
      <c r="AW191" s="15" t="s">
        <v>29</v>
      </c>
      <c r="AX191" s="15" t="s">
        <v>81</v>
      </c>
      <c r="AY191" s="194" t="s">
        <v>167</v>
      </c>
    </row>
    <row r="192" spans="1:65" s="2" customFormat="1" ht="33" customHeight="1">
      <c r="A192" s="33"/>
      <c r="B192" s="149"/>
      <c r="C192" s="167" t="s">
        <v>226</v>
      </c>
      <c r="D192" s="167" t="s">
        <v>175</v>
      </c>
      <c r="E192" s="168" t="s">
        <v>687</v>
      </c>
      <c r="F192" s="169" t="s">
        <v>688</v>
      </c>
      <c r="G192" s="170" t="s">
        <v>230</v>
      </c>
      <c r="H192" s="171">
        <v>56</v>
      </c>
      <c r="I192" s="172"/>
      <c r="J192" s="173">
        <f>ROUND(I192*H192,2)</f>
        <v>0</v>
      </c>
      <c r="K192" s="174"/>
      <c r="L192" s="34"/>
      <c r="M192" s="175" t="s">
        <v>1</v>
      </c>
      <c r="N192" s="176" t="s">
        <v>40</v>
      </c>
      <c r="O192" s="59"/>
      <c r="P192" s="161">
        <f>O192*H192</f>
        <v>0</v>
      </c>
      <c r="Q192" s="161">
        <v>0</v>
      </c>
      <c r="R192" s="161">
        <f>Q192*H192</f>
        <v>0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179</v>
      </c>
      <c r="AT192" s="163" t="s">
        <v>175</v>
      </c>
      <c r="AU192" s="163" t="s">
        <v>87</v>
      </c>
      <c r="AY192" s="18" t="s">
        <v>167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87</v>
      </c>
      <c r="BK192" s="164">
        <f>ROUND(I192*H192,2)</f>
        <v>0</v>
      </c>
      <c r="BL192" s="18" t="s">
        <v>179</v>
      </c>
      <c r="BM192" s="163" t="s">
        <v>689</v>
      </c>
    </row>
    <row r="193" spans="1:65" s="14" customFormat="1" ht="12">
      <c r="B193" s="185"/>
      <c r="D193" s="178" t="s">
        <v>181</v>
      </c>
      <c r="E193" s="186" t="s">
        <v>1</v>
      </c>
      <c r="F193" s="187" t="s">
        <v>620</v>
      </c>
      <c r="H193" s="188">
        <v>56</v>
      </c>
      <c r="I193" s="189"/>
      <c r="L193" s="185"/>
      <c r="M193" s="190"/>
      <c r="N193" s="191"/>
      <c r="O193" s="191"/>
      <c r="P193" s="191"/>
      <c r="Q193" s="191"/>
      <c r="R193" s="191"/>
      <c r="S193" s="191"/>
      <c r="T193" s="192"/>
      <c r="AT193" s="186" t="s">
        <v>181</v>
      </c>
      <c r="AU193" s="186" t="s">
        <v>87</v>
      </c>
      <c r="AV193" s="14" t="s">
        <v>87</v>
      </c>
      <c r="AW193" s="14" t="s">
        <v>29</v>
      </c>
      <c r="AX193" s="14" t="s">
        <v>74</v>
      </c>
      <c r="AY193" s="186" t="s">
        <v>167</v>
      </c>
    </row>
    <row r="194" spans="1:65" s="15" customFormat="1" ht="12">
      <c r="B194" s="193"/>
      <c r="D194" s="178" t="s">
        <v>181</v>
      </c>
      <c r="E194" s="194" t="s">
        <v>1</v>
      </c>
      <c r="F194" s="195" t="s">
        <v>186</v>
      </c>
      <c r="H194" s="196">
        <v>56</v>
      </c>
      <c r="I194" s="197"/>
      <c r="L194" s="193"/>
      <c r="M194" s="198"/>
      <c r="N194" s="199"/>
      <c r="O194" s="199"/>
      <c r="P194" s="199"/>
      <c r="Q194" s="199"/>
      <c r="R194" s="199"/>
      <c r="S194" s="199"/>
      <c r="T194" s="200"/>
      <c r="AT194" s="194" t="s">
        <v>181</v>
      </c>
      <c r="AU194" s="194" t="s">
        <v>87</v>
      </c>
      <c r="AV194" s="15" t="s">
        <v>179</v>
      </c>
      <c r="AW194" s="15" t="s">
        <v>29</v>
      </c>
      <c r="AX194" s="15" t="s">
        <v>81</v>
      </c>
      <c r="AY194" s="194" t="s">
        <v>167</v>
      </c>
    </row>
    <row r="195" spans="1:65" s="2" customFormat="1" ht="44.25" customHeight="1">
      <c r="A195" s="33"/>
      <c r="B195" s="149"/>
      <c r="C195" s="167" t="s">
        <v>262</v>
      </c>
      <c r="D195" s="167" t="s">
        <v>175</v>
      </c>
      <c r="E195" s="168" t="s">
        <v>690</v>
      </c>
      <c r="F195" s="169" t="s">
        <v>691</v>
      </c>
      <c r="G195" s="170" t="s">
        <v>230</v>
      </c>
      <c r="H195" s="171">
        <v>112</v>
      </c>
      <c r="I195" s="172"/>
      <c r="J195" s="173">
        <f>ROUND(I195*H195,2)</f>
        <v>0</v>
      </c>
      <c r="K195" s="174"/>
      <c r="L195" s="34"/>
      <c r="M195" s="175" t="s">
        <v>1</v>
      </c>
      <c r="N195" s="176" t="s">
        <v>40</v>
      </c>
      <c r="O195" s="59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179</v>
      </c>
      <c r="AT195" s="163" t="s">
        <v>175</v>
      </c>
      <c r="AU195" s="163" t="s">
        <v>87</v>
      </c>
      <c r="AY195" s="18" t="s">
        <v>167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87</v>
      </c>
      <c r="BK195" s="164">
        <f>ROUND(I195*H195,2)</f>
        <v>0</v>
      </c>
      <c r="BL195" s="18" t="s">
        <v>179</v>
      </c>
      <c r="BM195" s="163" t="s">
        <v>692</v>
      </c>
    </row>
    <row r="196" spans="1:65" s="14" customFormat="1" ht="12">
      <c r="B196" s="185"/>
      <c r="D196" s="178" t="s">
        <v>181</v>
      </c>
      <c r="E196" s="186" t="s">
        <v>1</v>
      </c>
      <c r="F196" s="187" t="s">
        <v>693</v>
      </c>
      <c r="H196" s="188">
        <v>112</v>
      </c>
      <c r="I196" s="189"/>
      <c r="L196" s="185"/>
      <c r="M196" s="190"/>
      <c r="N196" s="191"/>
      <c r="O196" s="191"/>
      <c r="P196" s="191"/>
      <c r="Q196" s="191"/>
      <c r="R196" s="191"/>
      <c r="S196" s="191"/>
      <c r="T196" s="192"/>
      <c r="AT196" s="186" t="s">
        <v>181</v>
      </c>
      <c r="AU196" s="186" t="s">
        <v>87</v>
      </c>
      <c r="AV196" s="14" t="s">
        <v>87</v>
      </c>
      <c r="AW196" s="14" t="s">
        <v>29</v>
      </c>
      <c r="AX196" s="14" t="s">
        <v>74</v>
      </c>
      <c r="AY196" s="186" t="s">
        <v>167</v>
      </c>
    </row>
    <row r="197" spans="1:65" s="15" customFormat="1" ht="12">
      <c r="B197" s="193"/>
      <c r="D197" s="178" t="s">
        <v>181</v>
      </c>
      <c r="E197" s="194" t="s">
        <v>1</v>
      </c>
      <c r="F197" s="195" t="s">
        <v>186</v>
      </c>
      <c r="H197" s="196">
        <v>112</v>
      </c>
      <c r="I197" s="197"/>
      <c r="L197" s="193"/>
      <c r="M197" s="198"/>
      <c r="N197" s="199"/>
      <c r="O197" s="199"/>
      <c r="P197" s="199"/>
      <c r="Q197" s="199"/>
      <c r="R197" s="199"/>
      <c r="S197" s="199"/>
      <c r="T197" s="200"/>
      <c r="AT197" s="194" t="s">
        <v>181</v>
      </c>
      <c r="AU197" s="194" t="s">
        <v>87</v>
      </c>
      <c r="AV197" s="15" t="s">
        <v>179</v>
      </c>
      <c r="AW197" s="15" t="s">
        <v>29</v>
      </c>
      <c r="AX197" s="15" t="s">
        <v>81</v>
      </c>
      <c r="AY197" s="194" t="s">
        <v>167</v>
      </c>
    </row>
    <row r="198" spans="1:65" s="2" customFormat="1" ht="21.75" customHeight="1">
      <c r="A198" s="33"/>
      <c r="B198" s="149"/>
      <c r="C198" s="167" t="s">
        <v>271</v>
      </c>
      <c r="D198" s="167" t="s">
        <v>175</v>
      </c>
      <c r="E198" s="168" t="s">
        <v>694</v>
      </c>
      <c r="F198" s="169" t="s">
        <v>695</v>
      </c>
      <c r="G198" s="170" t="s">
        <v>396</v>
      </c>
      <c r="H198" s="171">
        <v>90.16</v>
      </c>
      <c r="I198" s="172"/>
      <c r="J198" s="173">
        <f>ROUND(I198*H198,2)</f>
        <v>0</v>
      </c>
      <c r="K198" s="174"/>
      <c r="L198" s="34"/>
      <c r="M198" s="175" t="s">
        <v>1</v>
      </c>
      <c r="N198" s="176" t="s">
        <v>40</v>
      </c>
      <c r="O198" s="59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179</v>
      </c>
      <c r="AT198" s="163" t="s">
        <v>175</v>
      </c>
      <c r="AU198" s="163" t="s">
        <v>87</v>
      </c>
      <c r="AY198" s="18" t="s">
        <v>167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179</v>
      </c>
      <c r="BM198" s="163" t="s">
        <v>696</v>
      </c>
    </row>
    <row r="199" spans="1:65" s="14" customFormat="1" ht="24">
      <c r="B199" s="185"/>
      <c r="D199" s="178" t="s">
        <v>181</v>
      </c>
      <c r="E199" s="186" t="s">
        <v>1</v>
      </c>
      <c r="F199" s="187" t="s">
        <v>697</v>
      </c>
      <c r="H199" s="188">
        <v>90.16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181</v>
      </c>
      <c r="AU199" s="186" t="s">
        <v>87</v>
      </c>
      <c r="AV199" s="14" t="s">
        <v>87</v>
      </c>
      <c r="AW199" s="14" t="s">
        <v>29</v>
      </c>
      <c r="AX199" s="14" t="s">
        <v>74</v>
      </c>
      <c r="AY199" s="186" t="s">
        <v>167</v>
      </c>
    </row>
    <row r="200" spans="1:65" s="15" customFormat="1" ht="12">
      <c r="B200" s="193"/>
      <c r="D200" s="178" t="s">
        <v>181</v>
      </c>
      <c r="E200" s="194" t="s">
        <v>1</v>
      </c>
      <c r="F200" s="195" t="s">
        <v>186</v>
      </c>
      <c r="H200" s="196">
        <v>90.16</v>
      </c>
      <c r="I200" s="197"/>
      <c r="L200" s="193"/>
      <c r="M200" s="198"/>
      <c r="N200" s="199"/>
      <c r="O200" s="199"/>
      <c r="P200" s="199"/>
      <c r="Q200" s="199"/>
      <c r="R200" s="199"/>
      <c r="S200" s="199"/>
      <c r="T200" s="200"/>
      <c r="AT200" s="194" t="s">
        <v>181</v>
      </c>
      <c r="AU200" s="194" t="s">
        <v>87</v>
      </c>
      <c r="AV200" s="15" t="s">
        <v>179</v>
      </c>
      <c r="AW200" s="15" t="s">
        <v>29</v>
      </c>
      <c r="AX200" s="15" t="s">
        <v>81</v>
      </c>
      <c r="AY200" s="194" t="s">
        <v>167</v>
      </c>
    </row>
    <row r="201" spans="1:65" s="2" customFormat="1" ht="33" customHeight="1">
      <c r="A201" s="33"/>
      <c r="B201" s="149"/>
      <c r="C201" s="167" t="s">
        <v>277</v>
      </c>
      <c r="D201" s="167" t="s">
        <v>175</v>
      </c>
      <c r="E201" s="168" t="s">
        <v>698</v>
      </c>
      <c r="F201" s="169" t="s">
        <v>699</v>
      </c>
      <c r="G201" s="170" t="s">
        <v>230</v>
      </c>
      <c r="H201" s="171">
        <v>249.202</v>
      </c>
      <c r="I201" s="172"/>
      <c r="J201" s="173">
        <f>ROUND(I201*H201,2)</f>
        <v>0</v>
      </c>
      <c r="K201" s="174"/>
      <c r="L201" s="34"/>
      <c r="M201" s="175" t="s">
        <v>1</v>
      </c>
      <c r="N201" s="176" t="s">
        <v>40</v>
      </c>
      <c r="O201" s="59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179</v>
      </c>
      <c r="AT201" s="163" t="s">
        <v>175</v>
      </c>
      <c r="AU201" s="163" t="s">
        <v>87</v>
      </c>
      <c r="AY201" s="18" t="s">
        <v>167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179</v>
      </c>
      <c r="BM201" s="163" t="s">
        <v>700</v>
      </c>
    </row>
    <row r="202" spans="1:65" s="14" customFormat="1" ht="12">
      <c r="B202" s="185"/>
      <c r="D202" s="178" t="s">
        <v>181</v>
      </c>
      <c r="E202" s="186" t="s">
        <v>1</v>
      </c>
      <c r="F202" s="187" t="s">
        <v>701</v>
      </c>
      <c r="H202" s="188">
        <v>249.202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181</v>
      </c>
      <c r="AU202" s="186" t="s">
        <v>87</v>
      </c>
      <c r="AV202" s="14" t="s">
        <v>87</v>
      </c>
      <c r="AW202" s="14" t="s">
        <v>29</v>
      </c>
      <c r="AX202" s="14" t="s">
        <v>74</v>
      </c>
      <c r="AY202" s="186" t="s">
        <v>167</v>
      </c>
    </row>
    <row r="203" spans="1:65" s="15" customFormat="1" ht="12">
      <c r="B203" s="193"/>
      <c r="D203" s="178" t="s">
        <v>181</v>
      </c>
      <c r="E203" s="194" t="s">
        <v>1</v>
      </c>
      <c r="F203" s="195" t="s">
        <v>702</v>
      </c>
      <c r="H203" s="196">
        <v>249.202</v>
      </c>
      <c r="I203" s="197"/>
      <c r="L203" s="193"/>
      <c r="M203" s="198"/>
      <c r="N203" s="199"/>
      <c r="O203" s="199"/>
      <c r="P203" s="199"/>
      <c r="Q203" s="199"/>
      <c r="R203" s="199"/>
      <c r="S203" s="199"/>
      <c r="T203" s="200"/>
      <c r="AT203" s="194" t="s">
        <v>181</v>
      </c>
      <c r="AU203" s="194" t="s">
        <v>87</v>
      </c>
      <c r="AV203" s="15" t="s">
        <v>179</v>
      </c>
      <c r="AW203" s="15" t="s">
        <v>29</v>
      </c>
      <c r="AX203" s="15" t="s">
        <v>81</v>
      </c>
      <c r="AY203" s="194" t="s">
        <v>167</v>
      </c>
    </row>
    <row r="204" spans="1:65" s="2" customFormat="1" ht="21.75" customHeight="1">
      <c r="A204" s="33"/>
      <c r="B204" s="149"/>
      <c r="C204" s="167" t="s">
        <v>283</v>
      </c>
      <c r="D204" s="167" t="s">
        <v>175</v>
      </c>
      <c r="E204" s="168" t="s">
        <v>703</v>
      </c>
      <c r="F204" s="169" t="s">
        <v>704</v>
      </c>
      <c r="G204" s="170" t="s">
        <v>178</v>
      </c>
      <c r="H204" s="171">
        <v>121.735</v>
      </c>
      <c r="I204" s="172"/>
      <c r="J204" s="173">
        <f>ROUND(I204*H204,2)</f>
        <v>0</v>
      </c>
      <c r="K204" s="174"/>
      <c r="L204" s="34"/>
      <c r="M204" s="175" t="s">
        <v>1</v>
      </c>
      <c r="N204" s="176" t="s">
        <v>40</v>
      </c>
      <c r="O204" s="59"/>
      <c r="P204" s="161">
        <f>O204*H204</f>
        <v>0</v>
      </c>
      <c r="Q204" s="161">
        <v>0</v>
      </c>
      <c r="R204" s="161">
        <f>Q204*H204</f>
        <v>0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179</v>
      </c>
      <c r="AT204" s="163" t="s">
        <v>175</v>
      </c>
      <c r="AU204" s="163" t="s">
        <v>87</v>
      </c>
      <c r="AY204" s="18" t="s">
        <v>167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8" t="s">
        <v>87</v>
      </c>
      <c r="BK204" s="164">
        <f>ROUND(I204*H204,2)</f>
        <v>0</v>
      </c>
      <c r="BL204" s="18" t="s">
        <v>179</v>
      </c>
      <c r="BM204" s="163" t="s">
        <v>705</v>
      </c>
    </row>
    <row r="205" spans="1:65" s="13" customFormat="1" ht="24">
      <c r="B205" s="177"/>
      <c r="D205" s="178" t="s">
        <v>181</v>
      </c>
      <c r="E205" s="179" t="s">
        <v>1</v>
      </c>
      <c r="F205" s="180" t="s">
        <v>657</v>
      </c>
      <c r="H205" s="179" t="s">
        <v>1</v>
      </c>
      <c r="I205" s="181"/>
      <c r="L205" s="177"/>
      <c r="M205" s="182"/>
      <c r="N205" s="183"/>
      <c r="O205" s="183"/>
      <c r="P205" s="183"/>
      <c r="Q205" s="183"/>
      <c r="R205" s="183"/>
      <c r="S205" s="183"/>
      <c r="T205" s="184"/>
      <c r="AT205" s="179" t="s">
        <v>181</v>
      </c>
      <c r="AU205" s="179" t="s">
        <v>87</v>
      </c>
      <c r="AV205" s="13" t="s">
        <v>81</v>
      </c>
      <c r="AW205" s="13" t="s">
        <v>29</v>
      </c>
      <c r="AX205" s="13" t="s">
        <v>74</v>
      </c>
      <c r="AY205" s="179" t="s">
        <v>167</v>
      </c>
    </row>
    <row r="206" spans="1:65" s="13" customFormat="1" ht="12">
      <c r="B206" s="177"/>
      <c r="D206" s="178" t="s">
        <v>181</v>
      </c>
      <c r="E206" s="179" t="s">
        <v>1</v>
      </c>
      <c r="F206" s="180" t="s">
        <v>658</v>
      </c>
      <c r="H206" s="179" t="s">
        <v>1</v>
      </c>
      <c r="I206" s="181"/>
      <c r="L206" s="177"/>
      <c r="M206" s="182"/>
      <c r="N206" s="183"/>
      <c r="O206" s="183"/>
      <c r="P206" s="183"/>
      <c r="Q206" s="183"/>
      <c r="R206" s="183"/>
      <c r="S206" s="183"/>
      <c r="T206" s="184"/>
      <c r="AT206" s="179" t="s">
        <v>181</v>
      </c>
      <c r="AU206" s="179" t="s">
        <v>87</v>
      </c>
      <c r="AV206" s="13" t="s">
        <v>81</v>
      </c>
      <c r="AW206" s="13" t="s">
        <v>29</v>
      </c>
      <c r="AX206" s="13" t="s">
        <v>74</v>
      </c>
      <c r="AY206" s="179" t="s">
        <v>167</v>
      </c>
    </row>
    <row r="207" spans="1:65" s="13" customFormat="1" ht="12">
      <c r="B207" s="177"/>
      <c r="D207" s="178" t="s">
        <v>181</v>
      </c>
      <c r="E207" s="179" t="s">
        <v>1</v>
      </c>
      <c r="F207" s="180" t="s">
        <v>659</v>
      </c>
      <c r="H207" s="179" t="s">
        <v>1</v>
      </c>
      <c r="I207" s="181"/>
      <c r="L207" s="177"/>
      <c r="M207" s="182"/>
      <c r="N207" s="183"/>
      <c r="O207" s="183"/>
      <c r="P207" s="183"/>
      <c r="Q207" s="183"/>
      <c r="R207" s="183"/>
      <c r="S207" s="183"/>
      <c r="T207" s="184"/>
      <c r="AT207" s="179" t="s">
        <v>181</v>
      </c>
      <c r="AU207" s="179" t="s">
        <v>87</v>
      </c>
      <c r="AV207" s="13" t="s">
        <v>81</v>
      </c>
      <c r="AW207" s="13" t="s">
        <v>29</v>
      </c>
      <c r="AX207" s="13" t="s">
        <v>74</v>
      </c>
      <c r="AY207" s="179" t="s">
        <v>167</v>
      </c>
    </row>
    <row r="208" spans="1:65" s="13" customFormat="1" ht="12">
      <c r="B208" s="177"/>
      <c r="D208" s="178" t="s">
        <v>181</v>
      </c>
      <c r="E208" s="179" t="s">
        <v>1</v>
      </c>
      <c r="F208" s="180" t="s">
        <v>660</v>
      </c>
      <c r="H208" s="179" t="s">
        <v>1</v>
      </c>
      <c r="I208" s="181"/>
      <c r="L208" s="177"/>
      <c r="M208" s="182"/>
      <c r="N208" s="183"/>
      <c r="O208" s="183"/>
      <c r="P208" s="183"/>
      <c r="Q208" s="183"/>
      <c r="R208" s="183"/>
      <c r="S208" s="183"/>
      <c r="T208" s="184"/>
      <c r="AT208" s="179" t="s">
        <v>181</v>
      </c>
      <c r="AU208" s="179" t="s">
        <v>87</v>
      </c>
      <c r="AV208" s="13" t="s">
        <v>81</v>
      </c>
      <c r="AW208" s="13" t="s">
        <v>29</v>
      </c>
      <c r="AX208" s="13" t="s">
        <v>74</v>
      </c>
      <c r="AY208" s="179" t="s">
        <v>167</v>
      </c>
    </row>
    <row r="209" spans="1:65" s="14" customFormat="1" ht="12">
      <c r="B209" s="185"/>
      <c r="D209" s="178" t="s">
        <v>181</v>
      </c>
      <c r="E209" s="186" t="s">
        <v>1</v>
      </c>
      <c r="F209" s="187" t="s">
        <v>706</v>
      </c>
      <c r="H209" s="188">
        <v>53.744999999999997</v>
      </c>
      <c r="I209" s="189"/>
      <c r="L209" s="185"/>
      <c r="M209" s="190"/>
      <c r="N209" s="191"/>
      <c r="O209" s="191"/>
      <c r="P209" s="191"/>
      <c r="Q209" s="191"/>
      <c r="R209" s="191"/>
      <c r="S209" s="191"/>
      <c r="T209" s="192"/>
      <c r="AT209" s="186" t="s">
        <v>181</v>
      </c>
      <c r="AU209" s="186" t="s">
        <v>87</v>
      </c>
      <c r="AV209" s="14" t="s">
        <v>87</v>
      </c>
      <c r="AW209" s="14" t="s">
        <v>29</v>
      </c>
      <c r="AX209" s="14" t="s">
        <v>74</v>
      </c>
      <c r="AY209" s="186" t="s">
        <v>167</v>
      </c>
    </row>
    <row r="210" spans="1:65" s="13" customFormat="1" ht="12">
      <c r="B210" s="177"/>
      <c r="D210" s="178" t="s">
        <v>181</v>
      </c>
      <c r="E210" s="179" t="s">
        <v>1</v>
      </c>
      <c r="F210" s="180" t="s">
        <v>662</v>
      </c>
      <c r="H210" s="179" t="s">
        <v>1</v>
      </c>
      <c r="I210" s="181"/>
      <c r="L210" s="177"/>
      <c r="M210" s="182"/>
      <c r="N210" s="183"/>
      <c r="O210" s="183"/>
      <c r="P210" s="183"/>
      <c r="Q210" s="183"/>
      <c r="R210" s="183"/>
      <c r="S210" s="183"/>
      <c r="T210" s="184"/>
      <c r="AT210" s="179" t="s">
        <v>181</v>
      </c>
      <c r="AU210" s="179" t="s">
        <v>87</v>
      </c>
      <c r="AV210" s="13" t="s">
        <v>81</v>
      </c>
      <c r="AW210" s="13" t="s">
        <v>29</v>
      </c>
      <c r="AX210" s="13" t="s">
        <v>74</v>
      </c>
      <c r="AY210" s="179" t="s">
        <v>167</v>
      </c>
    </row>
    <row r="211" spans="1:65" s="13" customFormat="1" ht="12">
      <c r="B211" s="177"/>
      <c r="D211" s="178" t="s">
        <v>181</v>
      </c>
      <c r="E211" s="179" t="s">
        <v>1</v>
      </c>
      <c r="F211" s="180" t="s">
        <v>663</v>
      </c>
      <c r="H211" s="179" t="s">
        <v>1</v>
      </c>
      <c r="I211" s="181"/>
      <c r="L211" s="177"/>
      <c r="M211" s="182"/>
      <c r="N211" s="183"/>
      <c r="O211" s="183"/>
      <c r="P211" s="183"/>
      <c r="Q211" s="183"/>
      <c r="R211" s="183"/>
      <c r="S211" s="183"/>
      <c r="T211" s="184"/>
      <c r="AT211" s="179" t="s">
        <v>181</v>
      </c>
      <c r="AU211" s="179" t="s">
        <v>87</v>
      </c>
      <c r="AV211" s="13" t="s">
        <v>81</v>
      </c>
      <c r="AW211" s="13" t="s">
        <v>29</v>
      </c>
      <c r="AX211" s="13" t="s">
        <v>74</v>
      </c>
      <c r="AY211" s="179" t="s">
        <v>167</v>
      </c>
    </row>
    <row r="212" spans="1:65" s="14" customFormat="1" ht="24">
      <c r="B212" s="185"/>
      <c r="D212" s="178" t="s">
        <v>181</v>
      </c>
      <c r="E212" s="186" t="s">
        <v>1</v>
      </c>
      <c r="F212" s="187" t="s">
        <v>707</v>
      </c>
      <c r="H212" s="188">
        <v>63.31</v>
      </c>
      <c r="I212" s="189"/>
      <c r="L212" s="185"/>
      <c r="M212" s="190"/>
      <c r="N212" s="191"/>
      <c r="O212" s="191"/>
      <c r="P212" s="191"/>
      <c r="Q212" s="191"/>
      <c r="R212" s="191"/>
      <c r="S212" s="191"/>
      <c r="T212" s="192"/>
      <c r="AT212" s="186" t="s">
        <v>181</v>
      </c>
      <c r="AU212" s="186" t="s">
        <v>87</v>
      </c>
      <c r="AV212" s="14" t="s">
        <v>87</v>
      </c>
      <c r="AW212" s="14" t="s">
        <v>29</v>
      </c>
      <c r="AX212" s="14" t="s">
        <v>74</v>
      </c>
      <c r="AY212" s="186" t="s">
        <v>167</v>
      </c>
    </row>
    <row r="213" spans="1:65" s="16" customFormat="1" ht="12">
      <c r="B213" s="201"/>
      <c r="D213" s="178" t="s">
        <v>181</v>
      </c>
      <c r="E213" s="202" t="s">
        <v>1</v>
      </c>
      <c r="F213" s="203" t="s">
        <v>390</v>
      </c>
      <c r="H213" s="204">
        <v>117.05500000000001</v>
      </c>
      <c r="I213" s="205"/>
      <c r="L213" s="201"/>
      <c r="M213" s="206"/>
      <c r="N213" s="207"/>
      <c r="O213" s="207"/>
      <c r="P213" s="207"/>
      <c r="Q213" s="207"/>
      <c r="R213" s="207"/>
      <c r="S213" s="207"/>
      <c r="T213" s="208"/>
      <c r="AT213" s="202" t="s">
        <v>181</v>
      </c>
      <c r="AU213" s="202" t="s">
        <v>87</v>
      </c>
      <c r="AV213" s="16" t="s">
        <v>187</v>
      </c>
      <c r="AW213" s="16" t="s">
        <v>29</v>
      </c>
      <c r="AX213" s="16" t="s">
        <v>74</v>
      </c>
      <c r="AY213" s="202" t="s">
        <v>167</v>
      </c>
    </row>
    <row r="214" spans="1:65" s="13" customFormat="1" ht="12">
      <c r="B214" s="177"/>
      <c r="D214" s="178" t="s">
        <v>181</v>
      </c>
      <c r="E214" s="179" t="s">
        <v>1</v>
      </c>
      <c r="F214" s="180" t="s">
        <v>665</v>
      </c>
      <c r="H214" s="179" t="s">
        <v>1</v>
      </c>
      <c r="I214" s="181"/>
      <c r="L214" s="177"/>
      <c r="M214" s="182"/>
      <c r="N214" s="183"/>
      <c r="O214" s="183"/>
      <c r="P214" s="183"/>
      <c r="Q214" s="183"/>
      <c r="R214" s="183"/>
      <c r="S214" s="183"/>
      <c r="T214" s="184"/>
      <c r="AT214" s="179" t="s">
        <v>181</v>
      </c>
      <c r="AU214" s="179" t="s">
        <v>87</v>
      </c>
      <c r="AV214" s="13" t="s">
        <v>81</v>
      </c>
      <c r="AW214" s="13" t="s">
        <v>29</v>
      </c>
      <c r="AX214" s="13" t="s">
        <v>74</v>
      </c>
      <c r="AY214" s="179" t="s">
        <v>167</v>
      </c>
    </row>
    <row r="215" spans="1:65" s="14" customFormat="1" ht="12">
      <c r="B215" s="185"/>
      <c r="D215" s="178" t="s">
        <v>181</v>
      </c>
      <c r="E215" s="186" t="s">
        <v>1</v>
      </c>
      <c r="F215" s="187" t="s">
        <v>708</v>
      </c>
      <c r="H215" s="188">
        <v>1.44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181</v>
      </c>
      <c r="AU215" s="186" t="s">
        <v>87</v>
      </c>
      <c r="AV215" s="14" t="s">
        <v>87</v>
      </c>
      <c r="AW215" s="14" t="s">
        <v>29</v>
      </c>
      <c r="AX215" s="14" t="s">
        <v>74</v>
      </c>
      <c r="AY215" s="186" t="s">
        <v>167</v>
      </c>
    </row>
    <row r="216" spans="1:65" s="14" customFormat="1" ht="12">
      <c r="B216" s="185"/>
      <c r="D216" s="178" t="s">
        <v>181</v>
      </c>
      <c r="E216" s="186" t="s">
        <v>1</v>
      </c>
      <c r="F216" s="187" t="s">
        <v>708</v>
      </c>
      <c r="H216" s="188">
        <v>1.44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181</v>
      </c>
      <c r="AU216" s="186" t="s">
        <v>87</v>
      </c>
      <c r="AV216" s="14" t="s">
        <v>87</v>
      </c>
      <c r="AW216" s="14" t="s">
        <v>29</v>
      </c>
      <c r="AX216" s="14" t="s">
        <v>74</v>
      </c>
      <c r="AY216" s="186" t="s">
        <v>167</v>
      </c>
    </row>
    <row r="217" spans="1:65" s="14" customFormat="1" ht="12">
      <c r="B217" s="185"/>
      <c r="D217" s="178" t="s">
        <v>181</v>
      </c>
      <c r="E217" s="186" t="s">
        <v>1</v>
      </c>
      <c r="F217" s="187" t="s">
        <v>708</v>
      </c>
      <c r="H217" s="188">
        <v>1.44</v>
      </c>
      <c r="I217" s="189"/>
      <c r="L217" s="185"/>
      <c r="M217" s="190"/>
      <c r="N217" s="191"/>
      <c r="O217" s="191"/>
      <c r="P217" s="191"/>
      <c r="Q217" s="191"/>
      <c r="R217" s="191"/>
      <c r="S217" s="191"/>
      <c r="T217" s="192"/>
      <c r="AT217" s="186" t="s">
        <v>181</v>
      </c>
      <c r="AU217" s="186" t="s">
        <v>87</v>
      </c>
      <c r="AV217" s="14" t="s">
        <v>87</v>
      </c>
      <c r="AW217" s="14" t="s">
        <v>29</v>
      </c>
      <c r="AX217" s="14" t="s">
        <v>74</v>
      </c>
      <c r="AY217" s="186" t="s">
        <v>167</v>
      </c>
    </row>
    <row r="218" spans="1:65" s="14" customFormat="1" ht="12">
      <c r="B218" s="185"/>
      <c r="D218" s="178" t="s">
        <v>181</v>
      </c>
      <c r="E218" s="186" t="s">
        <v>1</v>
      </c>
      <c r="F218" s="187" t="s">
        <v>709</v>
      </c>
      <c r="H218" s="188">
        <v>0.36</v>
      </c>
      <c r="I218" s="189"/>
      <c r="L218" s="185"/>
      <c r="M218" s="190"/>
      <c r="N218" s="191"/>
      <c r="O218" s="191"/>
      <c r="P218" s="191"/>
      <c r="Q218" s="191"/>
      <c r="R218" s="191"/>
      <c r="S218" s="191"/>
      <c r="T218" s="192"/>
      <c r="AT218" s="186" t="s">
        <v>181</v>
      </c>
      <c r="AU218" s="186" t="s">
        <v>87</v>
      </c>
      <c r="AV218" s="14" t="s">
        <v>87</v>
      </c>
      <c r="AW218" s="14" t="s">
        <v>29</v>
      </c>
      <c r="AX218" s="14" t="s">
        <v>74</v>
      </c>
      <c r="AY218" s="186" t="s">
        <v>167</v>
      </c>
    </row>
    <row r="219" spans="1:65" s="16" customFormat="1" ht="12">
      <c r="B219" s="201"/>
      <c r="D219" s="178" t="s">
        <v>181</v>
      </c>
      <c r="E219" s="202" t="s">
        <v>1</v>
      </c>
      <c r="F219" s="203" t="s">
        <v>668</v>
      </c>
      <c r="H219" s="204">
        <v>4.6800000000000006</v>
      </c>
      <c r="I219" s="205"/>
      <c r="L219" s="201"/>
      <c r="M219" s="206"/>
      <c r="N219" s="207"/>
      <c r="O219" s="207"/>
      <c r="P219" s="207"/>
      <c r="Q219" s="207"/>
      <c r="R219" s="207"/>
      <c r="S219" s="207"/>
      <c r="T219" s="208"/>
      <c r="AT219" s="202" t="s">
        <v>181</v>
      </c>
      <c r="AU219" s="202" t="s">
        <v>87</v>
      </c>
      <c r="AV219" s="16" t="s">
        <v>187</v>
      </c>
      <c r="AW219" s="16" t="s">
        <v>29</v>
      </c>
      <c r="AX219" s="16" t="s">
        <v>74</v>
      </c>
      <c r="AY219" s="202" t="s">
        <v>167</v>
      </c>
    </row>
    <row r="220" spans="1:65" s="15" customFormat="1" ht="12">
      <c r="B220" s="193"/>
      <c r="D220" s="178" t="s">
        <v>181</v>
      </c>
      <c r="E220" s="194" t="s">
        <v>1</v>
      </c>
      <c r="F220" s="195" t="s">
        <v>186</v>
      </c>
      <c r="H220" s="196">
        <v>121.735</v>
      </c>
      <c r="I220" s="197"/>
      <c r="L220" s="193"/>
      <c r="M220" s="198"/>
      <c r="N220" s="199"/>
      <c r="O220" s="199"/>
      <c r="P220" s="199"/>
      <c r="Q220" s="199"/>
      <c r="R220" s="199"/>
      <c r="S220" s="199"/>
      <c r="T220" s="200"/>
      <c r="AT220" s="194" t="s">
        <v>181</v>
      </c>
      <c r="AU220" s="194" t="s">
        <v>87</v>
      </c>
      <c r="AV220" s="15" t="s">
        <v>179</v>
      </c>
      <c r="AW220" s="15" t="s">
        <v>29</v>
      </c>
      <c r="AX220" s="15" t="s">
        <v>81</v>
      </c>
      <c r="AY220" s="194" t="s">
        <v>167</v>
      </c>
    </row>
    <row r="221" spans="1:65" s="2" customFormat="1" ht="16.5" customHeight="1">
      <c r="A221" s="33"/>
      <c r="B221" s="149"/>
      <c r="C221" s="167" t="s">
        <v>287</v>
      </c>
      <c r="D221" s="167" t="s">
        <v>175</v>
      </c>
      <c r="E221" s="168" t="s">
        <v>710</v>
      </c>
      <c r="F221" s="169" t="s">
        <v>711</v>
      </c>
      <c r="G221" s="170" t="s">
        <v>178</v>
      </c>
      <c r="H221" s="171">
        <v>23</v>
      </c>
      <c r="I221" s="172"/>
      <c r="J221" s="173">
        <f>ROUND(I221*H221,2)</f>
        <v>0</v>
      </c>
      <c r="K221" s="174"/>
      <c r="L221" s="34"/>
      <c r="M221" s="175" t="s">
        <v>1</v>
      </c>
      <c r="N221" s="176" t="s">
        <v>40</v>
      </c>
      <c r="O221" s="59"/>
      <c r="P221" s="161">
        <f>O221*H221</f>
        <v>0</v>
      </c>
      <c r="Q221" s="161">
        <v>0</v>
      </c>
      <c r="R221" s="161">
        <f>Q221*H221</f>
        <v>0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179</v>
      </c>
      <c r="AT221" s="163" t="s">
        <v>175</v>
      </c>
      <c r="AU221" s="163" t="s">
        <v>87</v>
      </c>
      <c r="AY221" s="18" t="s">
        <v>167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179</v>
      </c>
      <c r="BM221" s="163" t="s">
        <v>712</v>
      </c>
    </row>
    <row r="222" spans="1:65" s="14" customFormat="1" ht="12">
      <c r="B222" s="185"/>
      <c r="D222" s="178" t="s">
        <v>181</v>
      </c>
      <c r="E222" s="186" t="s">
        <v>1</v>
      </c>
      <c r="F222" s="187" t="s">
        <v>615</v>
      </c>
      <c r="H222" s="188">
        <v>23</v>
      </c>
      <c r="I222" s="189"/>
      <c r="L222" s="185"/>
      <c r="M222" s="190"/>
      <c r="N222" s="191"/>
      <c r="O222" s="191"/>
      <c r="P222" s="191"/>
      <c r="Q222" s="191"/>
      <c r="R222" s="191"/>
      <c r="S222" s="191"/>
      <c r="T222" s="192"/>
      <c r="AT222" s="186" t="s">
        <v>181</v>
      </c>
      <c r="AU222" s="186" t="s">
        <v>87</v>
      </c>
      <c r="AV222" s="14" t="s">
        <v>87</v>
      </c>
      <c r="AW222" s="14" t="s">
        <v>29</v>
      </c>
      <c r="AX222" s="14" t="s">
        <v>74</v>
      </c>
      <c r="AY222" s="186" t="s">
        <v>167</v>
      </c>
    </row>
    <row r="223" spans="1:65" s="15" customFormat="1" ht="12">
      <c r="B223" s="193"/>
      <c r="D223" s="178" t="s">
        <v>181</v>
      </c>
      <c r="E223" s="194" t="s">
        <v>1</v>
      </c>
      <c r="F223" s="195" t="s">
        <v>186</v>
      </c>
      <c r="H223" s="196">
        <v>23</v>
      </c>
      <c r="I223" s="197"/>
      <c r="L223" s="193"/>
      <c r="M223" s="198"/>
      <c r="N223" s="199"/>
      <c r="O223" s="199"/>
      <c r="P223" s="199"/>
      <c r="Q223" s="199"/>
      <c r="R223" s="199"/>
      <c r="S223" s="199"/>
      <c r="T223" s="200"/>
      <c r="AT223" s="194" t="s">
        <v>181</v>
      </c>
      <c r="AU223" s="194" t="s">
        <v>87</v>
      </c>
      <c r="AV223" s="15" t="s">
        <v>179</v>
      </c>
      <c r="AW223" s="15" t="s">
        <v>29</v>
      </c>
      <c r="AX223" s="15" t="s">
        <v>81</v>
      </c>
      <c r="AY223" s="194" t="s">
        <v>167</v>
      </c>
    </row>
    <row r="224" spans="1:65" s="12" customFormat="1" ht="23" customHeight="1">
      <c r="B224" s="138"/>
      <c r="D224" s="139" t="s">
        <v>73</v>
      </c>
      <c r="E224" s="165" t="s">
        <v>87</v>
      </c>
      <c r="F224" s="165" t="s">
        <v>713</v>
      </c>
      <c r="I224" s="141"/>
      <c r="J224" s="166">
        <f>BK224</f>
        <v>0</v>
      </c>
      <c r="L224" s="138"/>
      <c r="M224" s="143"/>
      <c r="N224" s="144"/>
      <c r="O224" s="144"/>
      <c r="P224" s="145">
        <f>SUM(P225:P243)</f>
        <v>0</v>
      </c>
      <c r="Q224" s="144"/>
      <c r="R224" s="145">
        <f>SUM(R225:R243)</f>
        <v>128.35210359999999</v>
      </c>
      <c r="S224" s="144"/>
      <c r="T224" s="146">
        <f>SUM(T225:T243)</f>
        <v>0</v>
      </c>
      <c r="AR224" s="139" t="s">
        <v>81</v>
      </c>
      <c r="AT224" s="147" t="s">
        <v>73</v>
      </c>
      <c r="AU224" s="147" t="s">
        <v>81</v>
      </c>
      <c r="AY224" s="139" t="s">
        <v>167</v>
      </c>
      <c r="BK224" s="148">
        <f>SUM(BK225:BK243)</f>
        <v>0</v>
      </c>
    </row>
    <row r="225" spans="1:65" s="2" customFormat="1" ht="21.75" customHeight="1">
      <c r="A225" s="33"/>
      <c r="B225" s="149"/>
      <c r="C225" s="167" t="s">
        <v>302</v>
      </c>
      <c r="D225" s="167" t="s">
        <v>175</v>
      </c>
      <c r="E225" s="168" t="s">
        <v>714</v>
      </c>
      <c r="F225" s="169" t="s">
        <v>715</v>
      </c>
      <c r="G225" s="170" t="s">
        <v>230</v>
      </c>
      <c r="H225" s="171">
        <v>60</v>
      </c>
      <c r="I225" s="172"/>
      <c r="J225" s="173">
        <f>ROUND(I225*H225,2)</f>
        <v>0</v>
      </c>
      <c r="K225" s="174"/>
      <c r="L225" s="34"/>
      <c r="M225" s="175" t="s">
        <v>1</v>
      </c>
      <c r="N225" s="176" t="s">
        <v>40</v>
      </c>
      <c r="O225" s="59"/>
      <c r="P225" s="161">
        <f>O225*H225</f>
        <v>0</v>
      </c>
      <c r="Q225" s="161">
        <v>1.63</v>
      </c>
      <c r="R225" s="161">
        <f>Q225*H225</f>
        <v>97.8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179</v>
      </c>
      <c r="AT225" s="163" t="s">
        <v>175</v>
      </c>
      <c r="AU225" s="163" t="s">
        <v>87</v>
      </c>
      <c r="AY225" s="18" t="s">
        <v>167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179</v>
      </c>
      <c r="BM225" s="163" t="s">
        <v>716</v>
      </c>
    </row>
    <row r="226" spans="1:65" s="14" customFormat="1" ht="12">
      <c r="B226" s="185"/>
      <c r="D226" s="178" t="s">
        <v>181</v>
      </c>
      <c r="E226" s="186" t="s">
        <v>1</v>
      </c>
      <c r="F226" s="187" t="s">
        <v>717</v>
      </c>
      <c r="H226" s="188">
        <v>60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181</v>
      </c>
      <c r="AU226" s="186" t="s">
        <v>87</v>
      </c>
      <c r="AV226" s="14" t="s">
        <v>87</v>
      </c>
      <c r="AW226" s="14" t="s">
        <v>29</v>
      </c>
      <c r="AX226" s="14" t="s">
        <v>74</v>
      </c>
      <c r="AY226" s="186" t="s">
        <v>167</v>
      </c>
    </row>
    <row r="227" spans="1:65" s="15" customFormat="1" ht="12">
      <c r="B227" s="193"/>
      <c r="D227" s="178" t="s">
        <v>181</v>
      </c>
      <c r="E227" s="194" t="s">
        <v>1</v>
      </c>
      <c r="F227" s="195" t="s">
        <v>186</v>
      </c>
      <c r="H227" s="196">
        <v>60</v>
      </c>
      <c r="I227" s="197"/>
      <c r="L227" s="193"/>
      <c r="M227" s="198"/>
      <c r="N227" s="199"/>
      <c r="O227" s="199"/>
      <c r="P227" s="199"/>
      <c r="Q227" s="199"/>
      <c r="R227" s="199"/>
      <c r="S227" s="199"/>
      <c r="T227" s="200"/>
      <c r="AT227" s="194" t="s">
        <v>181</v>
      </c>
      <c r="AU227" s="194" t="s">
        <v>87</v>
      </c>
      <c r="AV227" s="15" t="s">
        <v>179</v>
      </c>
      <c r="AW227" s="15" t="s">
        <v>29</v>
      </c>
      <c r="AX227" s="15" t="s">
        <v>81</v>
      </c>
      <c r="AY227" s="194" t="s">
        <v>167</v>
      </c>
    </row>
    <row r="228" spans="1:65" s="2" customFormat="1" ht="33" customHeight="1">
      <c r="A228" s="33"/>
      <c r="B228" s="149"/>
      <c r="C228" s="167" t="s">
        <v>308</v>
      </c>
      <c r="D228" s="167" t="s">
        <v>175</v>
      </c>
      <c r="E228" s="168" t="s">
        <v>718</v>
      </c>
      <c r="F228" s="169" t="s">
        <v>719</v>
      </c>
      <c r="G228" s="170" t="s">
        <v>178</v>
      </c>
      <c r="H228" s="171">
        <v>56.52</v>
      </c>
      <c r="I228" s="172"/>
      <c r="J228" s="173">
        <f>ROUND(I228*H228,2)</f>
        <v>0</v>
      </c>
      <c r="K228" s="174"/>
      <c r="L228" s="34"/>
      <c r="M228" s="175" t="s">
        <v>1</v>
      </c>
      <c r="N228" s="176" t="s">
        <v>40</v>
      </c>
      <c r="O228" s="59"/>
      <c r="P228" s="161">
        <f>O228*H228</f>
        <v>0</v>
      </c>
      <c r="Q228" s="161">
        <v>1.8000000000000001E-4</v>
      </c>
      <c r="R228" s="161">
        <f>Q228*H228</f>
        <v>1.0173600000000001E-2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179</v>
      </c>
      <c r="AT228" s="163" t="s">
        <v>175</v>
      </c>
      <c r="AU228" s="163" t="s">
        <v>87</v>
      </c>
      <c r="AY228" s="18" t="s">
        <v>167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179</v>
      </c>
      <c r="BM228" s="163" t="s">
        <v>720</v>
      </c>
    </row>
    <row r="229" spans="1:65" s="14" customFormat="1" ht="12">
      <c r="B229" s="185"/>
      <c r="D229" s="178" t="s">
        <v>181</v>
      </c>
      <c r="E229" s="186" t="s">
        <v>1</v>
      </c>
      <c r="F229" s="187" t="s">
        <v>721</v>
      </c>
      <c r="H229" s="188">
        <v>56.52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181</v>
      </c>
      <c r="AU229" s="186" t="s">
        <v>87</v>
      </c>
      <c r="AV229" s="14" t="s">
        <v>87</v>
      </c>
      <c r="AW229" s="14" t="s">
        <v>29</v>
      </c>
      <c r="AX229" s="14" t="s">
        <v>74</v>
      </c>
      <c r="AY229" s="186" t="s">
        <v>167</v>
      </c>
    </row>
    <row r="230" spans="1:65" s="15" customFormat="1" ht="12">
      <c r="B230" s="193"/>
      <c r="D230" s="178" t="s">
        <v>181</v>
      </c>
      <c r="E230" s="194" t="s">
        <v>1</v>
      </c>
      <c r="F230" s="195" t="s">
        <v>186</v>
      </c>
      <c r="H230" s="196">
        <v>56.52</v>
      </c>
      <c r="I230" s="197"/>
      <c r="L230" s="193"/>
      <c r="M230" s="198"/>
      <c r="N230" s="199"/>
      <c r="O230" s="199"/>
      <c r="P230" s="199"/>
      <c r="Q230" s="199"/>
      <c r="R230" s="199"/>
      <c r="S230" s="199"/>
      <c r="T230" s="200"/>
      <c r="AT230" s="194" t="s">
        <v>181</v>
      </c>
      <c r="AU230" s="194" t="s">
        <v>87</v>
      </c>
      <c r="AV230" s="15" t="s">
        <v>179</v>
      </c>
      <c r="AW230" s="15" t="s">
        <v>29</v>
      </c>
      <c r="AX230" s="15" t="s">
        <v>81</v>
      </c>
      <c r="AY230" s="194" t="s">
        <v>167</v>
      </c>
    </row>
    <row r="231" spans="1:65" s="2" customFormat="1" ht="21.75" customHeight="1">
      <c r="A231" s="33"/>
      <c r="B231" s="149"/>
      <c r="C231" s="150" t="s">
        <v>313</v>
      </c>
      <c r="D231" s="150" t="s">
        <v>168</v>
      </c>
      <c r="E231" s="151" t="s">
        <v>722</v>
      </c>
      <c r="F231" s="152" t="s">
        <v>723</v>
      </c>
      <c r="G231" s="153" t="s">
        <v>178</v>
      </c>
      <c r="H231" s="154">
        <v>57.65</v>
      </c>
      <c r="I231" s="155"/>
      <c r="J231" s="156">
        <f>ROUND(I231*H231,2)</f>
        <v>0</v>
      </c>
      <c r="K231" s="157"/>
      <c r="L231" s="158"/>
      <c r="M231" s="159" t="s">
        <v>1</v>
      </c>
      <c r="N231" s="160" t="s">
        <v>40</v>
      </c>
      <c r="O231" s="59"/>
      <c r="P231" s="161">
        <f>O231*H231</f>
        <v>0</v>
      </c>
      <c r="Q231" s="161">
        <v>2.0000000000000001E-4</v>
      </c>
      <c r="R231" s="161">
        <f>Q231*H231</f>
        <v>1.153E-2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249</v>
      </c>
      <c r="AT231" s="163" t="s">
        <v>168</v>
      </c>
      <c r="AU231" s="163" t="s">
        <v>87</v>
      </c>
      <c r="AY231" s="18" t="s">
        <v>167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179</v>
      </c>
      <c r="BM231" s="163" t="s">
        <v>724</v>
      </c>
    </row>
    <row r="232" spans="1:65" s="14" customFormat="1" ht="12">
      <c r="B232" s="185"/>
      <c r="D232" s="178" t="s">
        <v>181</v>
      </c>
      <c r="F232" s="187" t="s">
        <v>725</v>
      </c>
      <c r="H232" s="188">
        <v>57.65</v>
      </c>
      <c r="I232" s="189"/>
      <c r="L232" s="185"/>
      <c r="M232" s="190"/>
      <c r="N232" s="191"/>
      <c r="O232" s="191"/>
      <c r="P232" s="191"/>
      <c r="Q232" s="191"/>
      <c r="R232" s="191"/>
      <c r="S232" s="191"/>
      <c r="T232" s="192"/>
      <c r="AT232" s="186" t="s">
        <v>181</v>
      </c>
      <c r="AU232" s="186" t="s">
        <v>87</v>
      </c>
      <c r="AV232" s="14" t="s">
        <v>87</v>
      </c>
      <c r="AW232" s="14" t="s">
        <v>3</v>
      </c>
      <c r="AX232" s="14" t="s">
        <v>81</v>
      </c>
      <c r="AY232" s="186" t="s">
        <v>167</v>
      </c>
    </row>
    <row r="233" spans="1:65" s="2" customFormat="1" ht="21.75" customHeight="1">
      <c r="A233" s="33"/>
      <c r="B233" s="149"/>
      <c r="C233" s="167" t="s">
        <v>318</v>
      </c>
      <c r="D233" s="167" t="s">
        <v>175</v>
      </c>
      <c r="E233" s="168" t="s">
        <v>726</v>
      </c>
      <c r="F233" s="169" t="s">
        <v>727</v>
      </c>
      <c r="G233" s="170" t="s">
        <v>230</v>
      </c>
      <c r="H233" s="171">
        <v>18</v>
      </c>
      <c r="I233" s="172"/>
      <c r="J233" s="173">
        <f>ROUND(I233*H233,2)</f>
        <v>0</v>
      </c>
      <c r="K233" s="174"/>
      <c r="L233" s="34"/>
      <c r="M233" s="175" t="s">
        <v>1</v>
      </c>
      <c r="N233" s="176" t="s">
        <v>40</v>
      </c>
      <c r="O233" s="59"/>
      <c r="P233" s="161">
        <f>O233*H233</f>
        <v>0</v>
      </c>
      <c r="Q233" s="161">
        <v>1.63</v>
      </c>
      <c r="R233" s="161">
        <f>Q233*H233</f>
        <v>29.339999999999996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179</v>
      </c>
      <c r="AT233" s="163" t="s">
        <v>175</v>
      </c>
      <c r="AU233" s="163" t="s">
        <v>87</v>
      </c>
      <c r="AY233" s="18" t="s">
        <v>167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179</v>
      </c>
      <c r="BM233" s="163" t="s">
        <v>728</v>
      </c>
    </row>
    <row r="234" spans="1:65" s="14" customFormat="1" ht="12">
      <c r="B234" s="185"/>
      <c r="D234" s="178" t="s">
        <v>181</v>
      </c>
      <c r="E234" s="186" t="s">
        <v>1</v>
      </c>
      <c r="F234" s="187" t="s">
        <v>729</v>
      </c>
      <c r="H234" s="188">
        <v>18</v>
      </c>
      <c r="I234" s="189"/>
      <c r="L234" s="185"/>
      <c r="M234" s="190"/>
      <c r="N234" s="191"/>
      <c r="O234" s="191"/>
      <c r="P234" s="191"/>
      <c r="Q234" s="191"/>
      <c r="R234" s="191"/>
      <c r="S234" s="191"/>
      <c r="T234" s="192"/>
      <c r="AT234" s="186" t="s">
        <v>181</v>
      </c>
      <c r="AU234" s="186" t="s">
        <v>87</v>
      </c>
      <c r="AV234" s="14" t="s">
        <v>87</v>
      </c>
      <c r="AW234" s="14" t="s">
        <v>29</v>
      </c>
      <c r="AX234" s="14" t="s">
        <v>74</v>
      </c>
      <c r="AY234" s="186" t="s">
        <v>167</v>
      </c>
    </row>
    <row r="235" spans="1:65" s="15" customFormat="1" ht="12">
      <c r="B235" s="193"/>
      <c r="D235" s="178" t="s">
        <v>181</v>
      </c>
      <c r="E235" s="194" t="s">
        <v>1</v>
      </c>
      <c r="F235" s="195" t="s">
        <v>186</v>
      </c>
      <c r="H235" s="196">
        <v>18</v>
      </c>
      <c r="I235" s="197"/>
      <c r="L235" s="193"/>
      <c r="M235" s="198"/>
      <c r="N235" s="199"/>
      <c r="O235" s="199"/>
      <c r="P235" s="199"/>
      <c r="Q235" s="199"/>
      <c r="R235" s="199"/>
      <c r="S235" s="199"/>
      <c r="T235" s="200"/>
      <c r="AT235" s="194" t="s">
        <v>181</v>
      </c>
      <c r="AU235" s="194" t="s">
        <v>87</v>
      </c>
      <c r="AV235" s="15" t="s">
        <v>179</v>
      </c>
      <c r="AW235" s="15" t="s">
        <v>29</v>
      </c>
      <c r="AX235" s="15" t="s">
        <v>81</v>
      </c>
      <c r="AY235" s="194" t="s">
        <v>167</v>
      </c>
    </row>
    <row r="236" spans="1:65" s="2" customFormat="1" ht="21.75" customHeight="1">
      <c r="A236" s="33"/>
      <c r="B236" s="149"/>
      <c r="C236" s="167" t="s">
        <v>324</v>
      </c>
      <c r="D236" s="167" t="s">
        <v>175</v>
      </c>
      <c r="E236" s="168" t="s">
        <v>730</v>
      </c>
      <c r="F236" s="169" t="s">
        <v>731</v>
      </c>
      <c r="G236" s="170" t="s">
        <v>213</v>
      </c>
      <c r="H236" s="171">
        <v>120</v>
      </c>
      <c r="I236" s="172"/>
      <c r="J236" s="173">
        <f>ROUND(I236*H236,2)</f>
        <v>0</v>
      </c>
      <c r="K236" s="174"/>
      <c r="L236" s="34"/>
      <c r="M236" s="175" t="s">
        <v>1</v>
      </c>
      <c r="N236" s="176" t="s">
        <v>40</v>
      </c>
      <c r="O236" s="59"/>
      <c r="P236" s="161">
        <f>O236*H236</f>
        <v>0</v>
      </c>
      <c r="Q236" s="161">
        <v>9.92E-3</v>
      </c>
      <c r="R236" s="161">
        <f>Q236*H236</f>
        <v>1.1903999999999999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179</v>
      </c>
      <c r="AT236" s="163" t="s">
        <v>175</v>
      </c>
      <c r="AU236" s="163" t="s">
        <v>87</v>
      </c>
      <c r="AY236" s="18" t="s">
        <v>167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179</v>
      </c>
      <c r="BM236" s="163" t="s">
        <v>732</v>
      </c>
    </row>
    <row r="237" spans="1:65" s="14" customFormat="1" ht="12">
      <c r="B237" s="185"/>
      <c r="D237" s="178" t="s">
        <v>181</v>
      </c>
      <c r="E237" s="186" t="s">
        <v>1</v>
      </c>
      <c r="F237" s="187" t="s">
        <v>733</v>
      </c>
      <c r="H237" s="188">
        <v>112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181</v>
      </c>
      <c r="AU237" s="186" t="s">
        <v>87</v>
      </c>
      <c r="AV237" s="14" t="s">
        <v>87</v>
      </c>
      <c r="AW237" s="14" t="s">
        <v>29</v>
      </c>
      <c r="AX237" s="14" t="s">
        <v>74</v>
      </c>
      <c r="AY237" s="186" t="s">
        <v>167</v>
      </c>
    </row>
    <row r="238" spans="1:65" s="14" customFormat="1" ht="12">
      <c r="B238" s="185"/>
      <c r="D238" s="178" t="s">
        <v>181</v>
      </c>
      <c r="E238" s="186" t="s">
        <v>1</v>
      </c>
      <c r="F238" s="187" t="s">
        <v>734</v>
      </c>
      <c r="H238" s="188">
        <v>8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181</v>
      </c>
      <c r="AU238" s="186" t="s">
        <v>87</v>
      </c>
      <c r="AV238" s="14" t="s">
        <v>87</v>
      </c>
      <c r="AW238" s="14" t="s">
        <v>29</v>
      </c>
      <c r="AX238" s="14" t="s">
        <v>74</v>
      </c>
      <c r="AY238" s="186" t="s">
        <v>167</v>
      </c>
    </row>
    <row r="239" spans="1:65" s="16" customFormat="1" ht="12">
      <c r="B239" s="201"/>
      <c r="D239" s="178" t="s">
        <v>181</v>
      </c>
      <c r="E239" s="202" t="s">
        <v>1</v>
      </c>
      <c r="F239" s="203" t="s">
        <v>735</v>
      </c>
      <c r="H239" s="204">
        <v>120</v>
      </c>
      <c r="I239" s="205"/>
      <c r="L239" s="201"/>
      <c r="M239" s="206"/>
      <c r="N239" s="207"/>
      <c r="O239" s="207"/>
      <c r="P239" s="207"/>
      <c r="Q239" s="207"/>
      <c r="R239" s="207"/>
      <c r="S239" s="207"/>
      <c r="T239" s="208"/>
      <c r="AT239" s="202" t="s">
        <v>181</v>
      </c>
      <c r="AU239" s="202" t="s">
        <v>87</v>
      </c>
      <c r="AV239" s="16" t="s">
        <v>187</v>
      </c>
      <c r="AW239" s="16" t="s">
        <v>29</v>
      </c>
      <c r="AX239" s="16" t="s">
        <v>74</v>
      </c>
      <c r="AY239" s="202" t="s">
        <v>167</v>
      </c>
    </row>
    <row r="240" spans="1:65" s="15" customFormat="1" ht="12">
      <c r="B240" s="193"/>
      <c r="D240" s="178" t="s">
        <v>181</v>
      </c>
      <c r="E240" s="194" t="s">
        <v>598</v>
      </c>
      <c r="F240" s="195" t="s">
        <v>186</v>
      </c>
      <c r="H240" s="196">
        <v>120</v>
      </c>
      <c r="I240" s="197"/>
      <c r="L240" s="193"/>
      <c r="M240" s="198"/>
      <c r="N240" s="199"/>
      <c r="O240" s="199"/>
      <c r="P240" s="199"/>
      <c r="Q240" s="199"/>
      <c r="R240" s="199"/>
      <c r="S240" s="199"/>
      <c r="T240" s="200"/>
      <c r="AT240" s="194" t="s">
        <v>181</v>
      </c>
      <c r="AU240" s="194" t="s">
        <v>87</v>
      </c>
      <c r="AV240" s="15" t="s">
        <v>179</v>
      </c>
      <c r="AW240" s="15" t="s">
        <v>29</v>
      </c>
      <c r="AX240" s="15" t="s">
        <v>81</v>
      </c>
      <c r="AY240" s="194" t="s">
        <v>167</v>
      </c>
    </row>
    <row r="241" spans="1:65" s="2" customFormat="1" ht="33" customHeight="1">
      <c r="A241" s="33"/>
      <c r="B241" s="149"/>
      <c r="C241" s="167" t="s">
        <v>7</v>
      </c>
      <c r="D241" s="167" t="s">
        <v>175</v>
      </c>
      <c r="E241" s="168" t="s">
        <v>736</v>
      </c>
      <c r="F241" s="169" t="s">
        <v>737</v>
      </c>
      <c r="G241" s="170" t="s">
        <v>178</v>
      </c>
      <c r="H241" s="171">
        <v>36</v>
      </c>
      <c r="I241" s="172"/>
      <c r="J241" s="173">
        <f>ROUND(I241*H241,2)</f>
        <v>0</v>
      </c>
      <c r="K241" s="174"/>
      <c r="L241" s="34"/>
      <c r="M241" s="175" t="s">
        <v>1</v>
      </c>
      <c r="N241" s="176" t="s">
        <v>40</v>
      </c>
      <c r="O241" s="59"/>
      <c r="P241" s="161">
        <f>O241*H241</f>
        <v>0</v>
      </c>
      <c r="Q241" s="161">
        <v>0</v>
      </c>
      <c r="R241" s="161">
        <f>Q241*H241</f>
        <v>0</v>
      </c>
      <c r="S241" s="161">
        <v>0</v>
      </c>
      <c r="T241" s="162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179</v>
      </c>
      <c r="AT241" s="163" t="s">
        <v>175</v>
      </c>
      <c r="AU241" s="163" t="s">
        <v>87</v>
      </c>
      <c r="AY241" s="18" t="s">
        <v>167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87</v>
      </c>
      <c r="BK241" s="164">
        <f>ROUND(I241*H241,2)</f>
        <v>0</v>
      </c>
      <c r="BL241" s="18" t="s">
        <v>179</v>
      </c>
      <c r="BM241" s="163" t="s">
        <v>738</v>
      </c>
    </row>
    <row r="242" spans="1:65" s="14" customFormat="1" ht="12">
      <c r="B242" s="185"/>
      <c r="D242" s="178" t="s">
        <v>181</v>
      </c>
      <c r="E242" s="186" t="s">
        <v>1</v>
      </c>
      <c r="F242" s="187" t="s">
        <v>739</v>
      </c>
      <c r="H242" s="188">
        <v>36</v>
      </c>
      <c r="I242" s="189"/>
      <c r="L242" s="185"/>
      <c r="M242" s="190"/>
      <c r="N242" s="191"/>
      <c r="O242" s="191"/>
      <c r="P242" s="191"/>
      <c r="Q242" s="191"/>
      <c r="R242" s="191"/>
      <c r="S242" s="191"/>
      <c r="T242" s="192"/>
      <c r="AT242" s="186" t="s">
        <v>181</v>
      </c>
      <c r="AU242" s="186" t="s">
        <v>87</v>
      </c>
      <c r="AV242" s="14" t="s">
        <v>87</v>
      </c>
      <c r="AW242" s="14" t="s">
        <v>29</v>
      </c>
      <c r="AX242" s="14" t="s">
        <v>74</v>
      </c>
      <c r="AY242" s="186" t="s">
        <v>167</v>
      </c>
    </row>
    <row r="243" spans="1:65" s="15" customFormat="1" ht="12">
      <c r="B243" s="193"/>
      <c r="D243" s="178" t="s">
        <v>181</v>
      </c>
      <c r="E243" s="194" t="s">
        <v>1</v>
      </c>
      <c r="F243" s="195" t="s">
        <v>186</v>
      </c>
      <c r="H243" s="196">
        <v>36</v>
      </c>
      <c r="I243" s="197"/>
      <c r="L243" s="193"/>
      <c r="M243" s="198"/>
      <c r="N243" s="199"/>
      <c r="O243" s="199"/>
      <c r="P243" s="199"/>
      <c r="Q243" s="199"/>
      <c r="R243" s="199"/>
      <c r="S243" s="199"/>
      <c r="T243" s="200"/>
      <c r="AT243" s="194" t="s">
        <v>181</v>
      </c>
      <c r="AU243" s="194" t="s">
        <v>87</v>
      </c>
      <c r="AV243" s="15" t="s">
        <v>179</v>
      </c>
      <c r="AW243" s="15" t="s">
        <v>29</v>
      </c>
      <c r="AX243" s="15" t="s">
        <v>81</v>
      </c>
      <c r="AY243" s="194" t="s">
        <v>167</v>
      </c>
    </row>
    <row r="244" spans="1:65" s="12" customFormat="1" ht="23" customHeight="1">
      <c r="B244" s="138"/>
      <c r="D244" s="139" t="s">
        <v>73</v>
      </c>
      <c r="E244" s="165" t="s">
        <v>187</v>
      </c>
      <c r="F244" s="165" t="s">
        <v>740</v>
      </c>
      <c r="I244" s="141"/>
      <c r="J244" s="166">
        <f>BK244</f>
        <v>0</v>
      </c>
      <c r="L244" s="138"/>
      <c r="M244" s="143"/>
      <c r="N244" s="144"/>
      <c r="O244" s="144"/>
      <c r="P244" s="145">
        <f>SUM(P245:P267)</f>
        <v>0</v>
      </c>
      <c r="Q244" s="144"/>
      <c r="R244" s="145">
        <f>SUM(R245:R267)</f>
        <v>3.6923085000000002</v>
      </c>
      <c r="S244" s="144"/>
      <c r="T244" s="146">
        <f>SUM(T245:T267)</f>
        <v>0</v>
      </c>
      <c r="AR244" s="139" t="s">
        <v>81</v>
      </c>
      <c r="AT244" s="147" t="s">
        <v>73</v>
      </c>
      <c r="AU244" s="147" t="s">
        <v>81</v>
      </c>
      <c r="AY244" s="139" t="s">
        <v>167</v>
      </c>
      <c r="BK244" s="148">
        <f>SUM(BK245:BK267)</f>
        <v>0</v>
      </c>
    </row>
    <row r="245" spans="1:65" s="2" customFormat="1" ht="33" customHeight="1">
      <c r="A245" s="33"/>
      <c r="B245" s="149"/>
      <c r="C245" s="167" t="s">
        <v>351</v>
      </c>
      <c r="D245" s="167" t="s">
        <v>175</v>
      </c>
      <c r="E245" s="168" t="s">
        <v>741</v>
      </c>
      <c r="F245" s="169" t="s">
        <v>742</v>
      </c>
      <c r="G245" s="170" t="s">
        <v>178</v>
      </c>
      <c r="H245" s="171">
        <v>61.47</v>
      </c>
      <c r="I245" s="172"/>
      <c r="J245" s="173">
        <f>ROUND(I245*H245,2)</f>
        <v>0</v>
      </c>
      <c r="K245" s="174"/>
      <c r="L245" s="34"/>
      <c r="M245" s="175" t="s">
        <v>1</v>
      </c>
      <c r="N245" s="176" t="s">
        <v>40</v>
      </c>
      <c r="O245" s="59"/>
      <c r="P245" s="161">
        <f>O245*H245</f>
        <v>0</v>
      </c>
      <c r="Q245" s="161">
        <v>4.1930000000000002E-2</v>
      </c>
      <c r="R245" s="161">
        <f>Q245*H245</f>
        <v>2.5774371</v>
      </c>
      <c r="S245" s="161">
        <v>0</v>
      </c>
      <c r="T245" s="16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179</v>
      </c>
      <c r="AT245" s="163" t="s">
        <v>175</v>
      </c>
      <c r="AU245" s="163" t="s">
        <v>87</v>
      </c>
      <c r="AY245" s="18" t="s">
        <v>167</v>
      </c>
      <c r="BE245" s="164">
        <f>IF(N245="základná",J245,0)</f>
        <v>0</v>
      </c>
      <c r="BF245" s="164">
        <f>IF(N245="znížená",J245,0)</f>
        <v>0</v>
      </c>
      <c r="BG245" s="164">
        <f>IF(N245="zákl. prenesená",J245,0)</f>
        <v>0</v>
      </c>
      <c r="BH245" s="164">
        <f>IF(N245="zníž. prenesená",J245,0)</f>
        <v>0</v>
      </c>
      <c r="BI245" s="164">
        <f>IF(N245="nulová",J245,0)</f>
        <v>0</v>
      </c>
      <c r="BJ245" s="18" t="s">
        <v>87</v>
      </c>
      <c r="BK245" s="164">
        <f>ROUND(I245*H245,2)</f>
        <v>0</v>
      </c>
      <c r="BL245" s="18" t="s">
        <v>179</v>
      </c>
      <c r="BM245" s="163" t="s">
        <v>743</v>
      </c>
    </row>
    <row r="246" spans="1:65" s="13" customFormat="1" ht="24">
      <c r="B246" s="177"/>
      <c r="D246" s="178" t="s">
        <v>181</v>
      </c>
      <c r="E246" s="179" t="s">
        <v>1</v>
      </c>
      <c r="F246" s="180" t="s">
        <v>744</v>
      </c>
      <c r="H246" s="179" t="s">
        <v>1</v>
      </c>
      <c r="I246" s="181"/>
      <c r="L246" s="177"/>
      <c r="M246" s="182"/>
      <c r="N246" s="183"/>
      <c r="O246" s="183"/>
      <c r="P246" s="183"/>
      <c r="Q246" s="183"/>
      <c r="R246" s="183"/>
      <c r="S246" s="183"/>
      <c r="T246" s="184"/>
      <c r="AT246" s="179" t="s">
        <v>181</v>
      </c>
      <c r="AU246" s="179" t="s">
        <v>87</v>
      </c>
      <c r="AV246" s="13" t="s">
        <v>81</v>
      </c>
      <c r="AW246" s="13" t="s">
        <v>29</v>
      </c>
      <c r="AX246" s="13" t="s">
        <v>74</v>
      </c>
      <c r="AY246" s="179" t="s">
        <v>167</v>
      </c>
    </row>
    <row r="247" spans="1:65" s="13" customFormat="1" ht="12">
      <c r="B247" s="177"/>
      <c r="D247" s="178" t="s">
        <v>181</v>
      </c>
      <c r="E247" s="179" t="s">
        <v>1</v>
      </c>
      <c r="F247" s="180" t="s">
        <v>745</v>
      </c>
      <c r="H247" s="179" t="s">
        <v>1</v>
      </c>
      <c r="I247" s="181"/>
      <c r="L247" s="177"/>
      <c r="M247" s="182"/>
      <c r="N247" s="183"/>
      <c r="O247" s="183"/>
      <c r="P247" s="183"/>
      <c r="Q247" s="183"/>
      <c r="R247" s="183"/>
      <c r="S247" s="183"/>
      <c r="T247" s="184"/>
      <c r="AT247" s="179" t="s">
        <v>181</v>
      </c>
      <c r="AU247" s="179" t="s">
        <v>87</v>
      </c>
      <c r="AV247" s="13" t="s">
        <v>81</v>
      </c>
      <c r="AW247" s="13" t="s">
        <v>29</v>
      </c>
      <c r="AX247" s="13" t="s">
        <v>74</v>
      </c>
      <c r="AY247" s="179" t="s">
        <v>167</v>
      </c>
    </row>
    <row r="248" spans="1:65" s="13" customFormat="1" ht="24">
      <c r="B248" s="177"/>
      <c r="D248" s="178" t="s">
        <v>181</v>
      </c>
      <c r="E248" s="179" t="s">
        <v>1</v>
      </c>
      <c r="F248" s="180" t="s">
        <v>746</v>
      </c>
      <c r="H248" s="179" t="s">
        <v>1</v>
      </c>
      <c r="I248" s="181"/>
      <c r="L248" s="177"/>
      <c r="M248" s="182"/>
      <c r="N248" s="183"/>
      <c r="O248" s="183"/>
      <c r="P248" s="183"/>
      <c r="Q248" s="183"/>
      <c r="R248" s="183"/>
      <c r="S248" s="183"/>
      <c r="T248" s="184"/>
      <c r="AT248" s="179" t="s">
        <v>181</v>
      </c>
      <c r="AU248" s="179" t="s">
        <v>87</v>
      </c>
      <c r="AV248" s="13" t="s">
        <v>81</v>
      </c>
      <c r="AW248" s="13" t="s">
        <v>29</v>
      </c>
      <c r="AX248" s="13" t="s">
        <v>74</v>
      </c>
      <c r="AY248" s="179" t="s">
        <v>167</v>
      </c>
    </row>
    <row r="249" spans="1:65" s="13" customFormat="1" ht="12">
      <c r="B249" s="177"/>
      <c r="D249" s="178" t="s">
        <v>181</v>
      </c>
      <c r="E249" s="179" t="s">
        <v>1</v>
      </c>
      <c r="F249" s="180" t="s">
        <v>747</v>
      </c>
      <c r="H249" s="179" t="s">
        <v>1</v>
      </c>
      <c r="I249" s="181"/>
      <c r="L249" s="177"/>
      <c r="M249" s="182"/>
      <c r="N249" s="183"/>
      <c r="O249" s="183"/>
      <c r="P249" s="183"/>
      <c r="Q249" s="183"/>
      <c r="R249" s="183"/>
      <c r="S249" s="183"/>
      <c r="T249" s="184"/>
      <c r="AT249" s="179" t="s">
        <v>181</v>
      </c>
      <c r="AU249" s="179" t="s">
        <v>87</v>
      </c>
      <c r="AV249" s="13" t="s">
        <v>81</v>
      </c>
      <c r="AW249" s="13" t="s">
        <v>29</v>
      </c>
      <c r="AX249" s="13" t="s">
        <v>74</v>
      </c>
      <c r="AY249" s="179" t="s">
        <v>167</v>
      </c>
    </row>
    <row r="250" spans="1:65" s="14" customFormat="1" ht="12">
      <c r="B250" s="185"/>
      <c r="D250" s="178" t="s">
        <v>181</v>
      </c>
      <c r="E250" s="186" t="s">
        <v>1</v>
      </c>
      <c r="F250" s="187" t="s">
        <v>748</v>
      </c>
      <c r="H250" s="188">
        <v>17.628</v>
      </c>
      <c r="I250" s="189"/>
      <c r="L250" s="185"/>
      <c r="M250" s="190"/>
      <c r="N250" s="191"/>
      <c r="O250" s="191"/>
      <c r="P250" s="191"/>
      <c r="Q250" s="191"/>
      <c r="R250" s="191"/>
      <c r="S250" s="191"/>
      <c r="T250" s="192"/>
      <c r="AT250" s="186" t="s">
        <v>181</v>
      </c>
      <c r="AU250" s="186" t="s">
        <v>87</v>
      </c>
      <c r="AV250" s="14" t="s">
        <v>87</v>
      </c>
      <c r="AW250" s="14" t="s">
        <v>29</v>
      </c>
      <c r="AX250" s="14" t="s">
        <v>74</v>
      </c>
      <c r="AY250" s="186" t="s">
        <v>167</v>
      </c>
    </row>
    <row r="251" spans="1:65" s="14" customFormat="1" ht="24">
      <c r="B251" s="185"/>
      <c r="D251" s="178" t="s">
        <v>181</v>
      </c>
      <c r="E251" s="186" t="s">
        <v>1</v>
      </c>
      <c r="F251" s="187" t="s">
        <v>749</v>
      </c>
      <c r="H251" s="188">
        <v>23.35</v>
      </c>
      <c r="I251" s="189"/>
      <c r="L251" s="185"/>
      <c r="M251" s="190"/>
      <c r="N251" s="191"/>
      <c r="O251" s="191"/>
      <c r="P251" s="191"/>
      <c r="Q251" s="191"/>
      <c r="R251" s="191"/>
      <c r="S251" s="191"/>
      <c r="T251" s="192"/>
      <c r="AT251" s="186" t="s">
        <v>181</v>
      </c>
      <c r="AU251" s="186" t="s">
        <v>87</v>
      </c>
      <c r="AV251" s="14" t="s">
        <v>87</v>
      </c>
      <c r="AW251" s="14" t="s">
        <v>29</v>
      </c>
      <c r="AX251" s="14" t="s">
        <v>74</v>
      </c>
      <c r="AY251" s="186" t="s">
        <v>167</v>
      </c>
    </row>
    <row r="252" spans="1:65" s="14" customFormat="1" ht="12">
      <c r="B252" s="185"/>
      <c r="D252" s="178" t="s">
        <v>181</v>
      </c>
      <c r="E252" s="186" t="s">
        <v>1</v>
      </c>
      <c r="F252" s="187" t="s">
        <v>750</v>
      </c>
      <c r="H252" s="188">
        <v>5.7720000000000002</v>
      </c>
      <c r="I252" s="189"/>
      <c r="L252" s="185"/>
      <c r="M252" s="190"/>
      <c r="N252" s="191"/>
      <c r="O252" s="191"/>
      <c r="P252" s="191"/>
      <c r="Q252" s="191"/>
      <c r="R252" s="191"/>
      <c r="S252" s="191"/>
      <c r="T252" s="192"/>
      <c r="AT252" s="186" t="s">
        <v>181</v>
      </c>
      <c r="AU252" s="186" t="s">
        <v>87</v>
      </c>
      <c r="AV252" s="14" t="s">
        <v>87</v>
      </c>
      <c r="AW252" s="14" t="s">
        <v>29</v>
      </c>
      <c r="AX252" s="14" t="s">
        <v>74</v>
      </c>
      <c r="AY252" s="186" t="s">
        <v>167</v>
      </c>
    </row>
    <row r="253" spans="1:65" s="14" customFormat="1" ht="12">
      <c r="B253" s="185"/>
      <c r="D253" s="178" t="s">
        <v>181</v>
      </c>
      <c r="E253" s="186" t="s">
        <v>1</v>
      </c>
      <c r="F253" s="187" t="s">
        <v>751</v>
      </c>
      <c r="H253" s="188">
        <v>5.7720000000000002</v>
      </c>
      <c r="I253" s="189"/>
      <c r="L253" s="185"/>
      <c r="M253" s="190"/>
      <c r="N253" s="191"/>
      <c r="O253" s="191"/>
      <c r="P253" s="191"/>
      <c r="Q253" s="191"/>
      <c r="R253" s="191"/>
      <c r="S253" s="191"/>
      <c r="T253" s="192"/>
      <c r="AT253" s="186" t="s">
        <v>181</v>
      </c>
      <c r="AU253" s="186" t="s">
        <v>87</v>
      </c>
      <c r="AV253" s="14" t="s">
        <v>87</v>
      </c>
      <c r="AW253" s="14" t="s">
        <v>29</v>
      </c>
      <c r="AX253" s="14" t="s">
        <v>74</v>
      </c>
      <c r="AY253" s="186" t="s">
        <v>167</v>
      </c>
    </row>
    <row r="254" spans="1:65" s="16" customFormat="1" ht="12">
      <c r="B254" s="201"/>
      <c r="D254" s="178" t="s">
        <v>181</v>
      </c>
      <c r="E254" s="202" t="s">
        <v>1</v>
      </c>
      <c r="F254" s="203" t="s">
        <v>390</v>
      </c>
      <c r="H254" s="204">
        <v>52.521999999999998</v>
      </c>
      <c r="I254" s="205"/>
      <c r="L254" s="201"/>
      <c r="M254" s="206"/>
      <c r="N254" s="207"/>
      <c r="O254" s="207"/>
      <c r="P254" s="207"/>
      <c r="Q254" s="207"/>
      <c r="R254" s="207"/>
      <c r="S254" s="207"/>
      <c r="T254" s="208"/>
      <c r="AT254" s="202" t="s">
        <v>181</v>
      </c>
      <c r="AU254" s="202" t="s">
        <v>87</v>
      </c>
      <c r="AV254" s="16" t="s">
        <v>187</v>
      </c>
      <c r="AW254" s="16" t="s">
        <v>29</v>
      </c>
      <c r="AX254" s="16" t="s">
        <v>74</v>
      </c>
      <c r="AY254" s="202" t="s">
        <v>167</v>
      </c>
    </row>
    <row r="255" spans="1:65" s="13" customFormat="1" ht="12">
      <c r="B255" s="177"/>
      <c r="D255" s="178" t="s">
        <v>181</v>
      </c>
      <c r="E255" s="179" t="s">
        <v>1</v>
      </c>
      <c r="F255" s="180" t="s">
        <v>752</v>
      </c>
      <c r="H255" s="179" t="s">
        <v>1</v>
      </c>
      <c r="I255" s="181"/>
      <c r="L255" s="177"/>
      <c r="M255" s="182"/>
      <c r="N255" s="183"/>
      <c r="O255" s="183"/>
      <c r="P255" s="183"/>
      <c r="Q255" s="183"/>
      <c r="R255" s="183"/>
      <c r="S255" s="183"/>
      <c r="T255" s="184"/>
      <c r="AT255" s="179" t="s">
        <v>181</v>
      </c>
      <c r="AU255" s="179" t="s">
        <v>87</v>
      </c>
      <c r="AV255" s="13" t="s">
        <v>81</v>
      </c>
      <c r="AW255" s="13" t="s">
        <v>29</v>
      </c>
      <c r="AX255" s="13" t="s">
        <v>74</v>
      </c>
      <c r="AY255" s="179" t="s">
        <v>167</v>
      </c>
    </row>
    <row r="256" spans="1:65" s="14" customFormat="1" ht="12">
      <c r="B256" s="185"/>
      <c r="D256" s="178" t="s">
        <v>181</v>
      </c>
      <c r="E256" s="186" t="s">
        <v>1</v>
      </c>
      <c r="F256" s="187" t="s">
        <v>753</v>
      </c>
      <c r="H256" s="188">
        <v>8.9480000000000004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6" t="s">
        <v>181</v>
      </c>
      <c r="AU256" s="186" t="s">
        <v>87</v>
      </c>
      <c r="AV256" s="14" t="s">
        <v>87</v>
      </c>
      <c r="AW256" s="14" t="s">
        <v>29</v>
      </c>
      <c r="AX256" s="14" t="s">
        <v>74</v>
      </c>
      <c r="AY256" s="186" t="s">
        <v>167</v>
      </c>
    </row>
    <row r="257" spans="1:65" s="16" customFormat="1" ht="12">
      <c r="B257" s="201"/>
      <c r="D257" s="178" t="s">
        <v>181</v>
      </c>
      <c r="E257" s="202" t="s">
        <v>1</v>
      </c>
      <c r="F257" s="203" t="s">
        <v>754</v>
      </c>
      <c r="H257" s="204">
        <v>8.9480000000000004</v>
      </c>
      <c r="I257" s="205"/>
      <c r="L257" s="201"/>
      <c r="M257" s="206"/>
      <c r="N257" s="207"/>
      <c r="O257" s="207"/>
      <c r="P257" s="207"/>
      <c r="Q257" s="207"/>
      <c r="R257" s="207"/>
      <c r="S257" s="207"/>
      <c r="T257" s="208"/>
      <c r="AT257" s="202" t="s">
        <v>181</v>
      </c>
      <c r="AU257" s="202" t="s">
        <v>87</v>
      </c>
      <c r="AV257" s="16" t="s">
        <v>187</v>
      </c>
      <c r="AW257" s="16" t="s">
        <v>29</v>
      </c>
      <c r="AX257" s="16" t="s">
        <v>74</v>
      </c>
      <c r="AY257" s="202" t="s">
        <v>167</v>
      </c>
    </row>
    <row r="258" spans="1:65" s="15" customFormat="1" ht="12">
      <c r="B258" s="193"/>
      <c r="D258" s="178" t="s">
        <v>181</v>
      </c>
      <c r="E258" s="194" t="s">
        <v>1</v>
      </c>
      <c r="F258" s="195" t="s">
        <v>755</v>
      </c>
      <c r="H258" s="196">
        <v>61.47</v>
      </c>
      <c r="I258" s="197"/>
      <c r="L258" s="193"/>
      <c r="M258" s="198"/>
      <c r="N258" s="199"/>
      <c r="O258" s="199"/>
      <c r="P258" s="199"/>
      <c r="Q258" s="199"/>
      <c r="R258" s="199"/>
      <c r="S258" s="199"/>
      <c r="T258" s="200"/>
      <c r="AT258" s="194" t="s">
        <v>181</v>
      </c>
      <c r="AU258" s="194" t="s">
        <v>87</v>
      </c>
      <c r="AV258" s="15" t="s">
        <v>179</v>
      </c>
      <c r="AW258" s="15" t="s">
        <v>29</v>
      </c>
      <c r="AX258" s="15" t="s">
        <v>81</v>
      </c>
      <c r="AY258" s="194" t="s">
        <v>167</v>
      </c>
    </row>
    <row r="259" spans="1:65" s="2" customFormat="1" ht="21.75" customHeight="1">
      <c r="A259" s="33"/>
      <c r="B259" s="149"/>
      <c r="C259" s="167" t="s">
        <v>358</v>
      </c>
      <c r="D259" s="167" t="s">
        <v>175</v>
      </c>
      <c r="E259" s="168" t="s">
        <v>756</v>
      </c>
      <c r="F259" s="169" t="s">
        <v>757</v>
      </c>
      <c r="G259" s="170" t="s">
        <v>340</v>
      </c>
      <c r="H259" s="171">
        <v>2</v>
      </c>
      <c r="I259" s="172"/>
      <c r="J259" s="173">
        <f>ROUND(I259*H259,2)</f>
        <v>0</v>
      </c>
      <c r="K259" s="174"/>
      <c r="L259" s="34"/>
      <c r="M259" s="175" t="s">
        <v>1</v>
      </c>
      <c r="N259" s="176" t="s">
        <v>40</v>
      </c>
      <c r="O259" s="59"/>
      <c r="P259" s="161">
        <f>O259*H259</f>
        <v>0</v>
      </c>
      <c r="Q259" s="161">
        <v>4.8849999999999998E-2</v>
      </c>
      <c r="R259" s="161">
        <f>Q259*H259</f>
        <v>9.7699999999999995E-2</v>
      </c>
      <c r="S259" s="161">
        <v>0</v>
      </c>
      <c r="T259" s="16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179</v>
      </c>
      <c r="AT259" s="163" t="s">
        <v>175</v>
      </c>
      <c r="AU259" s="163" t="s">
        <v>87</v>
      </c>
      <c r="AY259" s="18" t="s">
        <v>167</v>
      </c>
      <c r="BE259" s="164">
        <f>IF(N259="základná",J259,0)</f>
        <v>0</v>
      </c>
      <c r="BF259" s="164">
        <f>IF(N259="znížená",J259,0)</f>
        <v>0</v>
      </c>
      <c r="BG259" s="164">
        <f>IF(N259="zákl. prenesená",J259,0)</f>
        <v>0</v>
      </c>
      <c r="BH259" s="164">
        <f>IF(N259="zníž. prenesená",J259,0)</f>
        <v>0</v>
      </c>
      <c r="BI259" s="164">
        <f>IF(N259="nulová",J259,0)</f>
        <v>0</v>
      </c>
      <c r="BJ259" s="18" t="s">
        <v>87</v>
      </c>
      <c r="BK259" s="164">
        <f>ROUND(I259*H259,2)</f>
        <v>0</v>
      </c>
      <c r="BL259" s="18" t="s">
        <v>179</v>
      </c>
      <c r="BM259" s="163" t="s">
        <v>758</v>
      </c>
    </row>
    <row r="260" spans="1:65" s="14" customFormat="1" ht="12">
      <c r="B260" s="185"/>
      <c r="D260" s="178" t="s">
        <v>181</v>
      </c>
      <c r="E260" s="186" t="s">
        <v>1</v>
      </c>
      <c r="F260" s="187" t="s">
        <v>759</v>
      </c>
      <c r="H260" s="188">
        <v>2</v>
      </c>
      <c r="I260" s="189"/>
      <c r="L260" s="185"/>
      <c r="M260" s="190"/>
      <c r="N260" s="191"/>
      <c r="O260" s="191"/>
      <c r="P260" s="191"/>
      <c r="Q260" s="191"/>
      <c r="R260" s="191"/>
      <c r="S260" s="191"/>
      <c r="T260" s="192"/>
      <c r="AT260" s="186" t="s">
        <v>181</v>
      </c>
      <c r="AU260" s="186" t="s">
        <v>87</v>
      </c>
      <c r="AV260" s="14" t="s">
        <v>87</v>
      </c>
      <c r="AW260" s="14" t="s">
        <v>29</v>
      </c>
      <c r="AX260" s="14" t="s">
        <v>74</v>
      </c>
      <c r="AY260" s="186" t="s">
        <v>167</v>
      </c>
    </row>
    <row r="261" spans="1:65" s="15" customFormat="1" ht="12">
      <c r="B261" s="193"/>
      <c r="D261" s="178" t="s">
        <v>181</v>
      </c>
      <c r="E261" s="194" t="s">
        <v>1</v>
      </c>
      <c r="F261" s="195" t="s">
        <v>186</v>
      </c>
      <c r="H261" s="196">
        <v>2</v>
      </c>
      <c r="I261" s="197"/>
      <c r="L261" s="193"/>
      <c r="M261" s="198"/>
      <c r="N261" s="199"/>
      <c r="O261" s="199"/>
      <c r="P261" s="199"/>
      <c r="Q261" s="199"/>
      <c r="R261" s="199"/>
      <c r="S261" s="199"/>
      <c r="T261" s="200"/>
      <c r="AT261" s="194" t="s">
        <v>181</v>
      </c>
      <c r="AU261" s="194" t="s">
        <v>87</v>
      </c>
      <c r="AV261" s="15" t="s">
        <v>179</v>
      </c>
      <c r="AW261" s="15" t="s">
        <v>29</v>
      </c>
      <c r="AX261" s="15" t="s">
        <v>81</v>
      </c>
      <c r="AY261" s="194" t="s">
        <v>167</v>
      </c>
    </row>
    <row r="262" spans="1:65" s="2" customFormat="1" ht="21.75" customHeight="1">
      <c r="A262" s="33"/>
      <c r="B262" s="149"/>
      <c r="C262" s="167" t="s">
        <v>364</v>
      </c>
      <c r="D262" s="167" t="s">
        <v>175</v>
      </c>
      <c r="E262" s="168" t="s">
        <v>760</v>
      </c>
      <c r="F262" s="169" t="s">
        <v>761</v>
      </c>
      <c r="G262" s="170" t="s">
        <v>178</v>
      </c>
      <c r="H262" s="171">
        <v>7.5880000000000001</v>
      </c>
      <c r="I262" s="172"/>
      <c r="J262" s="173">
        <f>ROUND(I262*H262,2)</f>
        <v>0</v>
      </c>
      <c r="K262" s="174"/>
      <c r="L262" s="34"/>
      <c r="M262" s="175" t="s">
        <v>1</v>
      </c>
      <c r="N262" s="176" t="s">
        <v>40</v>
      </c>
      <c r="O262" s="59"/>
      <c r="P262" s="161">
        <f>O262*H262</f>
        <v>0</v>
      </c>
      <c r="Q262" s="161">
        <v>0.13405</v>
      </c>
      <c r="R262" s="161">
        <f>Q262*H262</f>
        <v>1.0171714000000001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179</v>
      </c>
      <c r="AT262" s="163" t="s">
        <v>175</v>
      </c>
      <c r="AU262" s="163" t="s">
        <v>87</v>
      </c>
      <c r="AY262" s="18" t="s">
        <v>167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179</v>
      </c>
      <c r="BM262" s="163" t="s">
        <v>762</v>
      </c>
    </row>
    <row r="263" spans="1:65" s="13" customFormat="1" ht="12">
      <c r="B263" s="177"/>
      <c r="D263" s="178" t="s">
        <v>181</v>
      </c>
      <c r="E263" s="179" t="s">
        <v>1</v>
      </c>
      <c r="F263" s="180" t="s">
        <v>763</v>
      </c>
      <c r="H263" s="179" t="s">
        <v>1</v>
      </c>
      <c r="I263" s="181"/>
      <c r="L263" s="177"/>
      <c r="M263" s="182"/>
      <c r="N263" s="183"/>
      <c r="O263" s="183"/>
      <c r="P263" s="183"/>
      <c r="Q263" s="183"/>
      <c r="R263" s="183"/>
      <c r="S263" s="183"/>
      <c r="T263" s="184"/>
      <c r="AT263" s="179" t="s">
        <v>181</v>
      </c>
      <c r="AU263" s="179" t="s">
        <v>87</v>
      </c>
      <c r="AV263" s="13" t="s">
        <v>81</v>
      </c>
      <c r="AW263" s="13" t="s">
        <v>29</v>
      </c>
      <c r="AX263" s="13" t="s">
        <v>74</v>
      </c>
      <c r="AY263" s="179" t="s">
        <v>167</v>
      </c>
    </row>
    <row r="264" spans="1:65" s="14" customFormat="1" ht="12">
      <c r="B264" s="185"/>
      <c r="D264" s="178" t="s">
        <v>181</v>
      </c>
      <c r="E264" s="186" t="s">
        <v>1</v>
      </c>
      <c r="F264" s="187" t="s">
        <v>764</v>
      </c>
      <c r="H264" s="188">
        <v>9.6880000000000006</v>
      </c>
      <c r="I264" s="189"/>
      <c r="L264" s="185"/>
      <c r="M264" s="190"/>
      <c r="N264" s="191"/>
      <c r="O264" s="191"/>
      <c r="P264" s="191"/>
      <c r="Q264" s="191"/>
      <c r="R264" s="191"/>
      <c r="S264" s="191"/>
      <c r="T264" s="192"/>
      <c r="AT264" s="186" t="s">
        <v>181</v>
      </c>
      <c r="AU264" s="186" t="s">
        <v>87</v>
      </c>
      <c r="AV264" s="14" t="s">
        <v>87</v>
      </c>
      <c r="AW264" s="14" t="s">
        <v>29</v>
      </c>
      <c r="AX264" s="14" t="s">
        <v>74</v>
      </c>
      <c r="AY264" s="186" t="s">
        <v>167</v>
      </c>
    </row>
    <row r="265" spans="1:65" s="14" customFormat="1" ht="12">
      <c r="B265" s="185"/>
      <c r="D265" s="178" t="s">
        <v>181</v>
      </c>
      <c r="E265" s="186" t="s">
        <v>1</v>
      </c>
      <c r="F265" s="187" t="s">
        <v>765</v>
      </c>
      <c r="H265" s="188">
        <v>-2.1</v>
      </c>
      <c r="I265" s="189"/>
      <c r="L265" s="185"/>
      <c r="M265" s="190"/>
      <c r="N265" s="191"/>
      <c r="O265" s="191"/>
      <c r="P265" s="191"/>
      <c r="Q265" s="191"/>
      <c r="R265" s="191"/>
      <c r="S265" s="191"/>
      <c r="T265" s="192"/>
      <c r="AT265" s="186" t="s">
        <v>181</v>
      </c>
      <c r="AU265" s="186" t="s">
        <v>87</v>
      </c>
      <c r="AV265" s="14" t="s">
        <v>87</v>
      </c>
      <c r="AW265" s="14" t="s">
        <v>29</v>
      </c>
      <c r="AX265" s="14" t="s">
        <v>74</v>
      </c>
      <c r="AY265" s="186" t="s">
        <v>167</v>
      </c>
    </row>
    <row r="266" spans="1:65" s="16" customFormat="1" ht="12">
      <c r="B266" s="201"/>
      <c r="D266" s="178" t="s">
        <v>181</v>
      </c>
      <c r="E266" s="202" t="s">
        <v>1</v>
      </c>
      <c r="F266" s="203" t="s">
        <v>390</v>
      </c>
      <c r="H266" s="204">
        <v>7.5880000000000001</v>
      </c>
      <c r="I266" s="205"/>
      <c r="L266" s="201"/>
      <c r="M266" s="206"/>
      <c r="N266" s="207"/>
      <c r="O266" s="207"/>
      <c r="P266" s="207"/>
      <c r="Q266" s="207"/>
      <c r="R266" s="207"/>
      <c r="S266" s="207"/>
      <c r="T266" s="208"/>
      <c r="AT266" s="202" t="s">
        <v>181</v>
      </c>
      <c r="AU266" s="202" t="s">
        <v>87</v>
      </c>
      <c r="AV266" s="16" t="s">
        <v>187</v>
      </c>
      <c r="AW266" s="16" t="s">
        <v>29</v>
      </c>
      <c r="AX266" s="16" t="s">
        <v>74</v>
      </c>
      <c r="AY266" s="202" t="s">
        <v>167</v>
      </c>
    </row>
    <row r="267" spans="1:65" s="15" customFormat="1" ht="12">
      <c r="B267" s="193"/>
      <c r="D267" s="178" t="s">
        <v>181</v>
      </c>
      <c r="E267" s="194" t="s">
        <v>1</v>
      </c>
      <c r="F267" s="195" t="s">
        <v>186</v>
      </c>
      <c r="H267" s="196">
        <v>7.5880000000000001</v>
      </c>
      <c r="I267" s="197"/>
      <c r="L267" s="193"/>
      <c r="M267" s="198"/>
      <c r="N267" s="199"/>
      <c r="O267" s="199"/>
      <c r="P267" s="199"/>
      <c r="Q267" s="199"/>
      <c r="R267" s="199"/>
      <c r="S267" s="199"/>
      <c r="T267" s="200"/>
      <c r="AT267" s="194" t="s">
        <v>181</v>
      </c>
      <c r="AU267" s="194" t="s">
        <v>87</v>
      </c>
      <c r="AV267" s="15" t="s">
        <v>179</v>
      </c>
      <c r="AW267" s="15" t="s">
        <v>29</v>
      </c>
      <c r="AX267" s="15" t="s">
        <v>81</v>
      </c>
      <c r="AY267" s="194" t="s">
        <v>167</v>
      </c>
    </row>
    <row r="268" spans="1:65" s="12" customFormat="1" ht="23" customHeight="1">
      <c r="B268" s="138"/>
      <c r="D268" s="139" t="s">
        <v>73</v>
      </c>
      <c r="E268" s="165" t="s">
        <v>179</v>
      </c>
      <c r="F268" s="165" t="s">
        <v>766</v>
      </c>
      <c r="I268" s="141"/>
      <c r="J268" s="166">
        <f>BK268</f>
        <v>0</v>
      </c>
      <c r="L268" s="138"/>
      <c r="M268" s="143"/>
      <c r="N268" s="144"/>
      <c r="O268" s="144"/>
      <c r="P268" s="145">
        <f>SUM(P269:P283)</f>
        <v>0</v>
      </c>
      <c r="Q268" s="144"/>
      <c r="R268" s="145">
        <f>SUM(R269:R283)</f>
        <v>0.19454988000000004</v>
      </c>
      <c r="S268" s="144"/>
      <c r="T268" s="146">
        <f>SUM(T269:T283)</f>
        <v>0</v>
      </c>
      <c r="AR268" s="139" t="s">
        <v>81</v>
      </c>
      <c r="AT268" s="147" t="s">
        <v>73</v>
      </c>
      <c r="AU268" s="147" t="s">
        <v>81</v>
      </c>
      <c r="AY268" s="139" t="s">
        <v>167</v>
      </c>
      <c r="BK268" s="148">
        <f>SUM(BK269:BK283)</f>
        <v>0</v>
      </c>
    </row>
    <row r="269" spans="1:65" s="2" customFormat="1" ht="21.75" customHeight="1">
      <c r="A269" s="33"/>
      <c r="B269" s="149"/>
      <c r="C269" s="167" t="s">
        <v>370</v>
      </c>
      <c r="D269" s="167" t="s">
        <v>175</v>
      </c>
      <c r="E269" s="168" t="s">
        <v>767</v>
      </c>
      <c r="F269" s="169" t="s">
        <v>768</v>
      </c>
      <c r="G269" s="170" t="s">
        <v>230</v>
      </c>
      <c r="H269" s="171">
        <v>8.3000000000000004E-2</v>
      </c>
      <c r="I269" s="172"/>
      <c r="J269" s="173">
        <f>ROUND(I269*H269,2)</f>
        <v>0</v>
      </c>
      <c r="K269" s="174"/>
      <c r="L269" s="34"/>
      <c r="M269" s="175" t="s">
        <v>1</v>
      </c>
      <c r="N269" s="176" t="s">
        <v>40</v>
      </c>
      <c r="O269" s="59"/>
      <c r="P269" s="161">
        <f>O269*H269</f>
        <v>0</v>
      </c>
      <c r="Q269" s="161">
        <v>2.2128800000000002</v>
      </c>
      <c r="R269" s="161">
        <f>Q269*H269</f>
        <v>0.18366904000000003</v>
      </c>
      <c r="S269" s="161">
        <v>0</v>
      </c>
      <c r="T269" s="162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3" t="s">
        <v>179</v>
      </c>
      <c r="AT269" s="163" t="s">
        <v>175</v>
      </c>
      <c r="AU269" s="163" t="s">
        <v>87</v>
      </c>
      <c r="AY269" s="18" t="s">
        <v>167</v>
      </c>
      <c r="BE269" s="164">
        <f>IF(N269="základná",J269,0)</f>
        <v>0</v>
      </c>
      <c r="BF269" s="164">
        <f>IF(N269="znížená",J269,0)</f>
        <v>0</v>
      </c>
      <c r="BG269" s="164">
        <f>IF(N269="zákl. prenesená",J269,0)</f>
        <v>0</v>
      </c>
      <c r="BH269" s="164">
        <f>IF(N269="zníž. prenesená",J269,0)</f>
        <v>0</v>
      </c>
      <c r="BI269" s="164">
        <f>IF(N269="nulová",J269,0)</f>
        <v>0</v>
      </c>
      <c r="BJ269" s="18" t="s">
        <v>87</v>
      </c>
      <c r="BK269" s="164">
        <f>ROUND(I269*H269,2)</f>
        <v>0</v>
      </c>
      <c r="BL269" s="18" t="s">
        <v>179</v>
      </c>
      <c r="BM269" s="163" t="s">
        <v>769</v>
      </c>
    </row>
    <row r="270" spans="1:65" s="13" customFormat="1" ht="12">
      <c r="B270" s="177"/>
      <c r="D270" s="178" t="s">
        <v>181</v>
      </c>
      <c r="E270" s="179" t="s">
        <v>1</v>
      </c>
      <c r="F270" s="180" t="s">
        <v>770</v>
      </c>
      <c r="H270" s="179" t="s">
        <v>1</v>
      </c>
      <c r="I270" s="181"/>
      <c r="L270" s="177"/>
      <c r="M270" s="182"/>
      <c r="N270" s="183"/>
      <c r="O270" s="183"/>
      <c r="P270" s="183"/>
      <c r="Q270" s="183"/>
      <c r="R270" s="183"/>
      <c r="S270" s="183"/>
      <c r="T270" s="184"/>
      <c r="AT270" s="179" t="s">
        <v>181</v>
      </c>
      <c r="AU270" s="179" t="s">
        <v>87</v>
      </c>
      <c r="AV270" s="13" t="s">
        <v>81</v>
      </c>
      <c r="AW270" s="13" t="s">
        <v>29</v>
      </c>
      <c r="AX270" s="13" t="s">
        <v>74</v>
      </c>
      <c r="AY270" s="179" t="s">
        <v>167</v>
      </c>
    </row>
    <row r="271" spans="1:65" s="14" customFormat="1" ht="12">
      <c r="B271" s="185"/>
      <c r="D271" s="178" t="s">
        <v>181</v>
      </c>
      <c r="E271" s="186" t="s">
        <v>1</v>
      </c>
      <c r="F271" s="187" t="s">
        <v>771</v>
      </c>
      <c r="H271" s="188">
        <v>8.3000000000000004E-2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181</v>
      </c>
      <c r="AU271" s="186" t="s">
        <v>87</v>
      </c>
      <c r="AV271" s="14" t="s">
        <v>87</v>
      </c>
      <c r="AW271" s="14" t="s">
        <v>29</v>
      </c>
      <c r="AX271" s="14" t="s">
        <v>74</v>
      </c>
      <c r="AY271" s="186" t="s">
        <v>167</v>
      </c>
    </row>
    <row r="272" spans="1:65" s="15" customFormat="1" ht="12">
      <c r="B272" s="193"/>
      <c r="D272" s="178" t="s">
        <v>181</v>
      </c>
      <c r="E272" s="194" t="s">
        <v>1</v>
      </c>
      <c r="F272" s="195" t="s">
        <v>186</v>
      </c>
      <c r="H272" s="196">
        <v>8.3000000000000004E-2</v>
      </c>
      <c r="I272" s="197"/>
      <c r="L272" s="193"/>
      <c r="M272" s="198"/>
      <c r="N272" s="199"/>
      <c r="O272" s="199"/>
      <c r="P272" s="199"/>
      <c r="Q272" s="199"/>
      <c r="R272" s="199"/>
      <c r="S272" s="199"/>
      <c r="T272" s="200"/>
      <c r="AT272" s="194" t="s">
        <v>181</v>
      </c>
      <c r="AU272" s="194" t="s">
        <v>87</v>
      </c>
      <c r="AV272" s="15" t="s">
        <v>179</v>
      </c>
      <c r="AW272" s="15" t="s">
        <v>29</v>
      </c>
      <c r="AX272" s="15" t="s">
        <v>81</v>
      </c>
      <c r="AY272" s="194" t="s">
        <v>167</v>
      </c>
    </row>
    <row r="273" spans="1:65" s="2" customFormat="1" ht="21.75" customHeight="1">
      <c r="A273" s="33"/>
      <c r="B273" s="149"/>
      <c r="C273" s="167" t="s">
        <v>377</v>
      </c>
      <c r="D273" s="167" t="s">
        <v>175</v>
      </c>
      <c r="E273" s="168" t="s">
        <v>772</v>
      </c>
      <c r="F273" s="169" t="s">
        <v>773</v>
      </c>
      <c r="G273" s="170" t="s">
        <v>178</v>
      </c>
      <c r="H273" s="171">
        <v>1.1040000000000001</v>
      </c>
      <c r="I273" s="172"/>
      <c r="J273" s="173">
        <f>ROUND(I273*H273,2)</f>
        <v>0</v>
      </c>
      <c r="K273" s="174"/>
      <c r="L273" s="34"/>
      <c r="M273" s="175" t="s">
        <v>1</v>
      </c>
      <c r="N273" s="176" t="s">
        <v>40</v>
      </c>
      <c r="O273" s="59"/>
      <c r="P273" s="161">
        <f>O273*H273</f>
        <v>0</v>
      </c>
      <c r="Q273" s="161">
        <v>3.4099999999999998E-3</v>
      </c>
      <c r="R273" s="161">
        <f>Q273*H273</f>
        <v>3.7646400000000001E-3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179</v>
      </c>
      <c r="AT273" s="163" t="s">
        <v>175</v>
      </c>
      <c r="AU273" s="163" t="s">
        <v>87</v>
      </c>
      <c r="AY273" s="18" t="s">
        <v>167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87</v>
      </c>
      <c r="BK273" s="164">
        <f>ROUND(I273*H273,2)</f>
        <v>0</v>
      </c>
      <c r="BL273" s="18" t="s">
        <v>179</v>
      </c>
      <c r="BM273" s="163" t="s">
        <v>774</v>
      </c>
    </row>
    <row r="274" spans="1:65" s="13" customFormat="1" ht="12">
      <c r="B274" s="177"/>
      <c r="D274" s="178" t="s">
        <v>181</v>
      </c>
      <c r="E274" s="179" t="s">
        <v>1</v>
      </c>
      <c r="F274" s="180" t="s">
        <v>770</v>
      </c>
      <c r="H274" s="179" t="s">
        <v>1</v>
      </c>
      <c r="I274" s="181"/>
      <c r="L274" s="177"/>
      <c r="M274" s="182"/>
      <c r="N274" s="183"/>
      <c r="O274" s="183"/>
      <c r="P274" s="183"/>
      <c r="Q274" s="183"/>
      <c r="R274" s="183"/>
      <c r="S274" s="183"/>
      <c r="T274" s="184"/>
      <c r="AT274" s="179" t="s">
        <v>181</v>
      </c>
      <c r="AU274" s="179" t="s">
        <v>87</v>
      </c>
      <c r="AV274" s="13" t="s">
        <v>81</v>
      </c>
      <c r="AW274" s="13" t="s">
        <v>29</v>
      </c>
      <c r="AX274" s="13" t="s">
        <v>74</v>
      </c>
      <c r="AY274" s="179" t="s">
        <v>167</v>
      </c>
    </row>
    <row r="275" spans="1:65" s="14" customFormat="1" ht="12">
      <c r="B275" s="185"/>
      <c r="D275" s="178" t="s">
        <v>181</v>
      </c>
      <c r="E275" s="186" t="s">
        <v>1</v>
      </c>
      <c r="F275" s="187" t="s">
        <v>775</v>
      </c>
      <c r="H275" s="188">
        <v>1.1040000000000001</v>
      </c>
      <c r="I275" s="189"/>
      <c r="L275" s="185"/>
      <c r="M275" s="190"/>
      <c r="N275" s="191"/>
      <c r="O275" s="191"/>
      <c r="P275" s="191"/>
      <c r="Q275" s="191"/>
      <c r="R275" s="191"/>
      <c r="S275" s="191"/>
      <c r="T275" s="192"/>
      <c r="AT275" s="186" t="s">
        <v>181</v>
      </c>
      <c r="AU275" s="186" t="s">
        <v>87</v>
      </c>
      <c r="AV275" s="14" t="s">
        <v>87</v>
      </c>
      <c r="AW275" s="14" t="s">
        <v>29</v>
      </c>
      <c r="AX275" s="14" t="s">
        <v>74</v>
      </c>
      <c r="AY275" s="186" t="s">
        <v>167</v>
      </c>
    </row>
    <row r="276" spans="1:65" s="15" customFormat="1" ht="12">
      <c r="B276" s="193"/>
      <c r="D276" s="178" t="s">
        <v>181</v>
      </c>
      <c r="E276" s="194" t="s">
        <v>1</v>
      </c>
      <c r="F276" s="195" t="s">
        <v>186</v>
      </c>
      <c r="H276" s="196">
        <v>1.1040000000000001</v>
      </c>
      <c r="I276" s="197"/>
      <c r="L276" s="193"/>
      <c r="M276" s="198"/>
      <c r="N276" s="199"/>
      <c r="O276" s="199"/>
      <c r="P276" s="199"/>
      <c r="Q276" s="199"/>
      <c r="R276" s="199"/>
      <c r="S276" s="199"/>
      <c r="T276" s="200"/>
      <c r="AT276" s="194" t="s">
        <v>181</v>
      </c>
      <c r="AU276" s="194" t="s">
        <v>87</v>
      </c>
      <c r="AV276" s="15" t="s">
        <v>179</v>
      </c>
      <c r="AW276" s="15" t="s">
        <v>29</v>
      </c>
      <c r="AX276" s="15" t="s">
        <v>81</v>
      </c>
      <c r="AY276" s="194" t="s">
        <v>167</v>
      </c>
    </row>
    <row r="277" spans="1:65" s="2" customFormat="1" ht="21.75" customHeight="1">
      <c r="A277" s="33"/>
      <c r="B277" s="149"/>
      <c r="C277" s="167" t="s">
        <v>385</v>
      </c>
      <c r="D277" s="167" t="s">
        <v>175</v>
      </c>
      <c r="E277" s="168" t="s">
        <v>776</v>
      </c>
      <c r="F277" s="169" t="s">
        <v>777</v>
      </c>
      <c r="G277" s="170" t="s">
        <v>178</v>
      </c>
      <c r="H277" s="171">
        <v>1.1040000000000001</v>
      </c>
      <c r="I277" s="172"/>
      <c r="J277" s="173">
        <f>ROUND(I277*H277,2)</f>
        <v>0</v>
      </c>
      <c r="K277" s="174"/>
      <c r="L277" s="34"/>
      <c r="M277" s="175" t="s">
        <v>1</v>
      </c>
      <c r="N277" s="176" t="s">
        <v>40</v>
      </c>
      <c r="O277" s="59"/>
      <c r="P277" s="161">
        <f>O277*H277</f>
        <v>0</v>
      </c>
      <c r="Q277" s="161">
        <v>0</v>
      </c>
      <c r="R277" s="161">
        <f>Q277*H277</f>
        <v>0</v>
      </c>
      <c r="S277" s="161">
        <v>0</v>
      </c>
      <c r="T277" s="162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179</v>
      </c>
      <c r="AT277" s="163" t="s">
        <v>175</v>
      </c>
      <c r="AU277" s="163" t="s">
        <v>87</v>
      </c>
      <c r="AY277" s="18" t="s">
        <v>167</v>
      </c>
      <c r="BE277" s="164">
        <f>IF(N277="základná",J277,0)</f>
        <v>0</v>
      </c>
      <c r="BF277" s="164">
        <f>IF(N277="znížená",J277,0)</f>
        <v>0</v>
      </c>
      <c r="BG277" s="164">
        <f>IF(N277="zákl. prenesená",J277,0)</f>
        <v>0</v>
      </c>
      <c r="BH277" s="164">
        <f>IF(N277="zníž. prenesená",J277,0)</f>
        <v>0</v>
      </c>
      <c r="BI277" s="164">
        <f>IF(N277="nulová",J277,0)</f>
        <v>0</v>
      </c>
      <c r="BJ277" s="18" t="s">
        <v>87</v>
      </c>
      <c r="BK277" s="164">
        <f>ROUND(I277*H277,2)</f>
        <v>0</v>
      </c>
      <c r="BL277" s="18" t="s">
        <v>179</v>
      </c>
      <c r="BM277" s="163" t="s">
        <v>778</v>
      </c>
    </row>
    <row r="278" spans="1:65" s="13" customFormat="1" ht="12">
      <c r="B278" s="177"/>
      <c r="D278" s="178" t="s">
        <v>181</v>
      </c>
      <c r="E278" s="179" t="s">
        <v>1</v>
      </c>
      <c r="F278" s="180" t="s">
        <v>770</v>
      </c>
      <c r="H278" s="179" t="s">
        <v>1</v>
      </c>
      <c r="I278" s="181"/>
      <c r="L278" s="177"/>
      <c r="M278" s="182"/>
      <c r="N278" s="183"/>
      <c r="O278" s="183"/>
      <c r="P278" s="183"/>
      <c r="Q278" s="183"/>
      <c r="R278" s="183"/>
      <c r="S278" s="183"/>
      <c r="T278" s="184"/>
      <c r="AT278" s="179" t="s">
        <v>181</v>
      </c>
      <c r="AU278" s="179" t="s">
        <v>87</v>
      </c>
      <c r="AV278" s="13" t="s">
        <v>81</v>
      </c>
      <c r="AW278" s="13" t="s">
        <v>29</v>
      </c>
      <c r="AX278" s="13" t="s">
        <v>74</v>
      </c>
      <c r="AY278" s="179" t="s">
        <v>167</v>
      </c>
    </row>
    <row r="279" spans="1:65" s="14" customFormat="1" ht="12">
      <c r="B279" s="185"/>
      <c r="D279" s="178" t="s">
        <v>181</v>
      </c>
      <c r="E279" s="186" t="s">
        <v>1</v>
      </c>
      <c r="F279" s="187" t="s">
        <v>775</v>
      </c>
      <c r="H279" s="188">
        <v>1.1040000000000001</v>
      </c>
      <c r="I279" s="189"/>
      <c r="L279" s="185"/>
      <c r="M279" s="190"/>
      <c r="N279" s="191"/>
      <c r="O279" s="191"/>
      <c r="P279" s="191"/>
      <c r="Q279" s="191"/>
      <c r="R279" s="191"/>
      <c r="S279" s="191"/>
      <c r="T279" s="192"/>
      <c r="AT279" s="186" t="s">
        <v>181</v>
      </c>
      <c r="AU279" s="186" t="s">
        <v>87</v>
      </c>
      <c r="AV279" s="14" t="s">
        <v>87</v>
      </c>
      <c r="AW279" s="14" t="s">
        <v>29</v>
      </c>
      <c r="AX279" s="14" t="s">
        <v>74</v>
      </c>
      <c r="AY279" s="186" t="s">
        <v>167</v>
      </c>
    </row>
    <row r="280" spans="1:65" s="15" customFormat="1" ht="12">
      <c r="B280" s="193"/>
      <c r="D280" s="178" t="s">
        <v>181</v>
      </c>
      <c r="E280" s="194" t="s">
        <v>1</v>
      </c>
      <c r="F280" s="195" t="s">
        <v>186</v>
      </c>
      <c r="H280" s="196">
        <v>1.1040000000000001</v>
      </c>
      <c r="I280" s="197"/>
      <c r="L280" s="193"/>
      <c r="M280" s="198"/>
      <c r="N280" s="199"/>
      <c r="O280" s="199"/>
      <c r="P280" s="199"/>
      <c r="Q280" s="199"/>
      <c r="R280" s="199"/>
      <c r="S280" s="199"/>
      <c r="T280" s="200"/>
      <c r="AT280" s="194" t="s">
        <v>181</v>
      </c>
      <c r="AU280" s="194" t="s">
        <v>87</v>
      </c>
      <c r="AV280" s="15" t="s">
        <v>179</v>
      </c>
      <c r="AW280" s="15" t="s">
        <v>29</v>
      </c>
      <c r="AX280" s="15" t="s">
        <v>81</v>
      </c>
      <c r="AY280" s="194" t="s">
        <v>167</v>
      </c>
    </row>
    <row r="281" spans="1:65" s="2" customFormat="1" ht="21.75" customHeight="1">
      <c r="A281" s="33"/>
      <c r="B281" s="149"/>
      <c r="C281" s="167" t="s">
        <v>393</v>
      </c>
      <c r="D281" s="167" t="s">
        <v>175</v>
      </c>
      <c r="E281" s="168" t="s">
        <v>779</v>
      </c>
      <c r="F281" s="169" t="s">
        <v>780</v>
      </c>
      <c r="G281" s="170" t="s">
        <v>396</v>
      </c>
      <c r="H281" s="171">
        <v>7.0000000000000001E-3</v>
      </c>
      <c r="I281" s="172"/>
      <c r="J281" s="173">
        <f>ROUND(I281*H281,2)</f>
        <v>0</v>
      </c>
      <c r="K281" s="174"/>
      <c r="L281" s="34"/>
      <c r="M281" s="175" t="s">
        <v>1</v>
      </c>
      <c r="N281" s="176" t="s">
        <v>40</v>
      </c>
      <c r="O281" s="59"/>
      <c r="P281" s="161">
        <f>O281*H281</f>
        <v>0</v>
      </c>
      <c r="Q281" s="161">
        <v>1.0165999999999999</v>
      </c>
      <c r="R281" s="161">
        <f>Q281*H281</f>
        <v>7.1161999999999996E-3</v>
      </c>
      <c r="S281" s="161">
        <v>0</v>
      </c>
      <c r="T281" s="16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179</v>
      </c>
      <c r="AT281" s="163" t="s">
        <v>175</v>
      </c>
      <c r="AU281" s="163" t="s">
        <v>87</v>
      </c>
      <c r="AY281" s="18" t="s">
        <v>167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8" t="s">
        <v>87</v>
      </c>
      <c r="BK281" s="164">
        <f>ROUND(I281*H281,2)</f>
        <v>0</v>
      </c>
      <c r="BL281" s="18" t="s">
        <v>179</v>
      </c>
      <c r="BM281" s="163" t="s">
        <v>781</v>
      </c>
    </row>
    <row r="282" spans="1:65" s="14" customFormat="1" ht="12">
      <c r="B282" s="185"/>
      <c r="D282" s="178" t="s">
        <v>181</v>
      </c>
      <c r="E282" s="186" t="s">
        <v>1</v>
      </c>
      <c r="F282" s="187" t="s">
        <v>782</v>
      </c>
      <c r="H282" s="188">
        <v>7.0000000000000001E-3</v>
      </c>
      <c r="I282" s="189"/>
      <c r="L282" s="185"/>
      <c r="M282" s="190"/>
      <c r="N282" s="191"/>
      <c r="O282" s="191"/>
      <c r="P282" s="191"/>
      <c r="Q282" s="191"/>
      <c r="R282" s="191"/>
      <c r="S282" s="191"/>
      <c r="T282" s="192"/>
      <c r="AT282" s="186" t="s">
        <v>181</v>
      </c>
      <c r="AU282" s="186" t="s">
        <v>87</v>
      </c>
      <c r="AV282" s="14" t="s">
        <v>87</v>
      </c>
      <c r="AW282" s="14" t="s">
        <v>29</v>
      </c>
      <c r="AX282" s="14" t="s">
        <v>74</v>
      </c>
      <c r="AY282" s="186" t="s">
        <v>167</v>
      </c>
    </row>
    <row r="283" spans="1:65" s="15" customFormat="1" ht="12">
      <c r="B283" s="193"/>
      <c r="D283" s="178" t="s">
        <v>181</v>
      </c>
      <c r="E283" s="194" t="s">
        <v>1</v>
      </c>
      <c r="F283" s="195" t="s">
        <v>186</v>
      </c>
      <c r="H283" s="196">
        <v>7.0000000000000001E-3</v>
      </c>
      <c r="I283" s="197"/>
      <c r="L283" s="193"/>
      <c r="M283" s="198"/>
      <c r="N283" s="199"/>
      <c r="O283" s="199"/>
      <c r="P283" s="199"/>
      <c r="Q283" s="199"/>
      <c r="R283" s="199"/>
      <c r="S283" s="199"/>
      <c r="T283" s="200"/>
      <c r="AT283" s="194" t="s">
        <v>181</v>
      </c>
      <c r="AU283" s="194" t="s">
        <v>87</v>
      </c>
      <c r="AV283" s="15" t="s">
        <v>179</v>
      </c>
      <c r="AW283" s="15" t="s">
        <v>29</v>
      </c>
      <c r="AX283" s="15" t="s">
        <v>81</v>
      </c>
      <c r="AY283" s="194" t="s">
        <v>167</v>
      </c>
    </row>
    <row r="284" spans="1:65" s="12" customFormat="1" ht="23" customHeight="1">
      <c r="B284" s="138"/>
      <c r="D284" s="139" t="s">
        <v>73</v>
      </c>
      <c r="E284" s="165" t="s">
        <v>210</v>
      </c>
      <c r="F284" s="165" t="s">
        <v>783</v>
      </c>
      <c r="I284" s="141"/>
      <c r="J284" s="166">
        <f>BK284</f>
        <v>0</v>
      </c>
      <c r="L284" s="138"/>
      <c r="M284" s="143"/>
      <c r="N284" s="144"/>
      <c r="O284" s="144"/>
      <c r="P284" s="145">
        <f>SUM(P285:P326)</f>
        <v>0</v>
      </c>
      <c r="Q284" s="144"/>
      <c r="R284" s="145">
        <f>SUM(R285:R326)</f>
        <v>63.132000000000005</v>
      </c>
      <c r="S284" s="144"/>
      <c r="T284" s="146">
        <f>SUM(T285:T326)</f>
        <v>0</v>
      </c>
      <c r="AR284" s="139" t="s">
        <v>81</v>
      </c>
      <c r="AT284" s="147" t="s">
        <v>73</v>
      </c>
      <c r="AU284" s="147" t="s">
        <v>81</v>
      </c>
      <c r="AY284" s="139" t="s">
        <v>167</v>
      </c>
      <c r="BK284" s="148">
        <f>SUM(BK285:BK326)</f>
        <v>0</v>
      </c>
    </row>
    <row r="285" spans="1:65" s="2" customFormat="1" ht="21.75" customHeight="1">
      <c r="A285" s="33"/>
      <c r="B285" s="149"/>
      <c r="C285" s="167" t="s">
        <v>398</v>
      </c>
      <c r="D285" s="167" t="s">
        <v>175</v>
      </c>
      <c r="E285" s="168" t="s">
        <v>784</v>
      </c>
      <c r="F285" s="169" t="s">
        <v>785</v>
      </c>
      <c r="G285" s="170" t="s">
        <v>178</v>
      </c>
      <c r="H285" s="171">
        <v>35</v>
      </c>
      <c r="I285" s="172"/>
      <c r="J285" s="173">
        <f>ROUND(I285*H285,2)</f>
        <v>0</v>
      </c>
      <c r="K285" s="174"/>
      <c r="L285" s="34"/>
      <c r="M285" s="175" t="s">
        <v>1</v>
      </c>
      <c r="N285" s="176" t="s">
        <v>40</v>
      </c>
      <c r="O285" s="59"/>
      <c r="P285" s="161">
        <f>O285*H285</f>
        <v>0</v>
      </c>
      <c r="Q285" s="161">
        <v>0.58020000000000005</v>
      </c>
      <c r="R285" s="161">
        <f>Q285*H285</f>
        <v>20.307000000000002</v>
      </c>
      <c r="S285" s="161">
        <v>0</v>
      </c>
      <c r="T285" s="162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3" t="s">
        <v>179</v>
      </c>
      <c r="AT285" s="163" t="s">
        <v>175</v>
      </c>
      <c r="AU285" s="163" t="s">
        <v>87</v>
      </c>
      <c r="AY285" s="18" t="s">
        <v>167</v>
      </c>
      <c r="BE285" s="164">
        <f>IF(N285="základná",J285,0)</f>
        <v>0</v>
      </c>
      <c r="BF285" s="164">
        <f>IF(N285="znížená",J285,0)</f>
        <v>0</v>
      </c>
      <c r="BG285" s="164">
        <f>IF(N285="zákl. prenesená",J285,0)</f>
        <v>0</v>
      </c>
      <c r="BH285" s="164">
        <f>IF(N285="zníž. prenesená",J285,0)</f>
        <v>0</v>
      </c>
      <c r="BI285" s="164">
        <f>IF(N285="nulová",J285,0)</f>
        <v>0</v>
      </c>
      <c r="BJ285" s="18" t="s">
        <v>87</v>
      </c>
      <c r="BK285" s="164">
        <f>ROUND(I285*H285,2)</f>
        <v>0</v>
      </c>
      <c r="BL285" s="18" t="s">
        <v>179</v>
      </c>
      <c r="BM285" s="163" t="s">
        <v>786</v>
      </c>
    </row>
    <row r="286" spans="1:65" s="13" customFormat="1" ht="12">
      <c r="B286" s="177"/>
      <c r="D286" s="178" t="s">
        <v>181</v>
      </c>
      <c r="E286" s="179" t="s">
        <v>1</v>
      </c>
      <c r="F286" s="180" t="s">
        <v>787</v>
      </c>
      <c r="H286" s="179" t="s">
        <v>1</v>
      </c>
      <c r="I286" s="181"/>
      <c r="L286" s="177"/>
      <c r="M286" s="182"/>
      <c r="N286" s="183"/>
      <c r="O286" s="183"/>
      <c r="P286" s="183"/>
      <c r="Q286" s="183"/>
      <c r="R286" s="183"/>
      <c r="S286" s="183"/>
      <c r="T286" s="184"/>
      <c r="AT286" s="179" t="s">
        <v>181</v>
      </c>
      <c r="AU286" s="179" t="s">
        <v>87</v>
      </c>
      <c r="AV286" s="13" t="s">
        <v>81</v>
      </c>
      <c r="AW286" s="13" t="s">
        <v>29</v>
      </c>
      <c r="AX286" s="13" t="s">
        <v>74</v>
      </c>
      <c r="AY286" s="179" t="s">
        <v>167</v>
      </c>
    </row>
    <row r="287" spans="1:65" s="13" customFormat="1" ht="12">
      <c r="B287" s="177"/>
      <c r="D287" s="178" t="s">
        <v>181</v>
      </c>
      <c r="E287" s="179" t="s">
        <v>1</v>
      </c>
      <c r="F287" s="180" t="s">
        <v>788</v>
      </c>
      <c r="H287" s="179" t="s">
        <v>1</v>
      </c>
      <c r="I287" s="181"/>
      <c r="L287" s="177"/>
      <c r="M287" s="182"/>
      <c r="N287" s="183"/>
      <c r="O287" s="183"/>
      <c r="P287" s="183"/>
      <c r="Q287" s="183"/>
      <c r="R287" s="183"/>
      <c r="S287" s="183"/>
      <c r="T287" s="184"/>
      <c r="AT287" s="179" t="s">
        <v>181</v>
      </c>
      <c r="AU287" s="179" t="s">
        <v>87</v>
      </c>
      <c r="AV287" s="13" t="s">
        <v>81</v>
      </c>
      <c r="AW287" s="13" t="s">
        <v>29</v>
      </c>
      <c r="AX287" s="13" t="s">
        <v>74</v>
      </c>
      <c r="AY287" s="179" t="s">
        <v>167</v>
      </c>
    </row>
    <row r="288" spans="1:65" s="13" customFormat="1" ht="12">
      <c r="B288" s="177"/>
      <c r="D288" s="178" t="s">
        <v>181</v>
      </c>
      <c r="E288" s="179" t="s">
        <v>1</v>
      </c>
      <c r="F288" s="180" t="s">
        <v>789</v>
      </c>
      <c r="H288" s="179" t="s">
        <v>1</v>
      </c>
      <c r="I288" s="181"/>
      <c r="L288" s="177"/>
      <c r="M288" s="182"/>
      <c r="N288" s="183"/>
      <c r="O288" s="183"/>
      <c r="P288" s="183"/>
      <c r="Q288" s="183"/>
      <c r="R288" s="183"/>
      <c r="S288" s="183"/>
      <c r="T288" s="184"/>
      <c r="AT288" s="179" t="s">
        <v>181</v>
      </c>
      <c r="AU288" s="179" t="s">
        <v>87</v>
      </c>
      <c r="AV288" s="13" t="s">
        <v>81</v>
      </c>
      <c r="AW288" s="13" t="s">
        <v>29</v>
      </c>
      <c r="AX288" s="13" t="s">
        <v>74</v>
      </c>
      <c r="AY288" s="179" t="s">
        <v>167</v>
      </c>
    </row>
    <row r="289" spans="1:65" s="13" customFormat="1" ht="12">
      <c r="B289" s="177"/>
      <c r="D289" s="178" t="s">
        <v>181</v>
      </c>
      <c r="E289" s="179" t="s">
        <v>1</v>
      </c>
      <c r="F289" s="180" t="s">
        <v>790</v>
      </c>
      <c r="H289" s="179" t="s">
        <v>1</v>
      </c>
      <c r="I289" s="181"/>
      <c r="L289" s="177"/>
      <c r="M289" s="182"/>
      <c r="N289" s="183"/>
      <c r="O289" s="183"/>
      <c r="P289" s="183"/>
      <c r="Q289" s="183"/>
      <c r="R289" s="183"/>
      <c r="S289" s="183"/>
      <c r="T289" s="184"/>
      <c r="AT289" s="179" t="s">
        <v>181</v>
      </c>
      <c r="AU289" s="179" t="s">
        <v>87</v>
      </c>
      <c r="AV289" s="13" t="s">
        <v>81</v>
      </c>
      <c r="AW289" s="13" t="s">
        <v>29</v>
      </c>
      <c r="AX289" s="13" t="s">
        <v>74</v>
      </c>
      <c r="AY289" s="179" t="s">
        <v>167</v>
      </c>
    </row>
    <row r="290" spans="1:65" s="14" customFormat="1" ht="12">
      <c r="B290" s="185"/>
      <c r="D290" s="178" t="s">
        <v>181</v>
      </c>
      <c r="E290" s="186" t="s">
        <v>1</v>
      </c>
      <c r="F290" s="187" t="s">
        <v>791</v>
      </c>
      <c r="H290" s="188">
        <v>6.1159999999999997</v>
      </c>
      <c r="I290" s="189"/>
      <c r="L290" s="185"/>
      <c r="M290" s="190"/>
      <c r="N290" s="191"/>
      <c r="O290" s="191"/>
      <c r="P290" s="191"/>
      <c r="Q290" s="191"/>
      <c r="R290" s="191"/>
      <c r="S290" s="191"/>
      <c r="T290" s="192"/>
      <c r="AT290" s="186" t="s">
        <v>181</v>
      </c>
      <c r="AU290" s="186" t="s">
        <v>87</v>
      </c>
      <c r="AV290" s="14" t="s">
        <v>87</v>
      </c>
      <c r="AW290" s="14" t="s">
        <v>29</v>
      </c>
      <c r="AX290" s="14" t="s">
        <v>74</v>
      </c>
      <c r="AY290" s="186" t="s">
        <v>167</v>
      </c>
    </row>
    <row r="291" spans="1:65" s="14" customFormat="1" ht="12">
      <c r="B291" s="185"/>
      <c r="D291" s="178" t="s">
        <v>181</v>
      </c>
      <c r="E291" s="186" t="s">
        <v>1</v>
      </c>
      <c r="F291" s="187" t="s">
        <v>792</v>
      </c>
      <c r="H291" s="188">
        <v>4.7030000000000003</v>
      </c>
      <c r="I291" s="189"/>
      <c r="L291" s="185"/>
      <c r="M291" s="190"/>
      <c r="N291" s="191"/>
      <c r="O291" s="191"/>
      <c r="P291" s="191"/>
      <c r="Q291" s="191"/>
      <c r="R291" s="191"/>
      <c r="S291" s="191"/>
      <c r="T291" s="192"/>
      <c r="AT291" s="186" t="s">
        <v>181</v>
      </c>
      <c r="AU291" s="186" t="s">
        <v>87</v>
      </c>
      <c r="AV291" s="14" t="s">
        <v>87</v>
      </c>
      <c r="AW291" s="14" t="s">
        <v>29</v>
      </c>
      <c r="AX291" s="14" t="s">
        <v>74</v>
      </c>
      <c r="AY291" s="186" t="s">
        <v>167</v>
      </c>
    </row>
    <row r="292" spans="1:65" s="14" customFormat="1" ht="12">
      <c r="B292" s="185"/>
      <c r="D292" s="178" t="s">
        <v>181</v>
      </c>
      <c r="E292" s="186" t="s">
        <v>1</v>
      </c>
      <c r="F292" s="187" t="s">
        <v>793</v>
      </c>
      <c r="H292" s="188">
        <v>6.24</v>
      </c>
      <c r="I292" s="189"/>
      <c r="L292" s="185"/>
      <c r="M292" s="190"/>
      <c r="N292" s="191"/>
      <c r="O292" s="191"/>
      <c r="P292" s="191"/>
      <c r="Q292" s="191"/>
      <c r="R292" s="191"/>
      <c r="S292" s="191"/>
      <c r="T292" s="192"/>
      <c r="AT292" s="186" t="s">
        <v>181</v>
      </c>
      <c r="AU292" s="186" t="s">
        <v>87</v>
      </c>
      <c r="AV292" s="14" t="s">
        <v>87</v>
      </c>
      <c r="AW292" s="14" t="s">
        <v>29</v>
      </c>
      <c r="AX292" s="14" t="s">
        <v>74</v>
      </c>
      <c r="AY292" s="186" t="s">
        <v>167</v>
      </c>
    </row>
    <row r="293" spans="1:65" s="14" customFormat="1" ht="12">
      <c r="B293" s="185"/>
      <c r="D293" s="178" t="s">
        <v>181</v>
      </c>
      <c r="E293" s="186" t="s">
        <v>1</v>
      </c>
      <c r="F293" s="187" t="s">
        <v>794</v>
      </c>
      <c r="H293" s="188">
        <v>17.619</v>
      </c>
      <c r="I293" s="189"/>
      <c r="L293" s="185"/>
      <c r="M293" s="190"/>
      <c r="N293" s="191"/>
      <c r="O293" s="191"/>
      <c r="P293" s="191"/>
      <c r="Q293" s="191"/>
      <c r="R293" s="191"/>
      <c r="S293" s="191"/>
      <c r="T293" s="192"/>
      <c r="AT293" s="186" t="s">
        <v>181</v>
      </c>
      <c r="AU293" s="186" t="s">
        <v>87</v>
      </c>
      <c r="AV293" s="14" t="s">
        <v>87</v>
      </c>
      <c r="AW293" s="14" t="s">
        <v>29</v>
      </c>
      <c r="AX293" s="14" t="s">
        <v>74</v>
      </c>
      <c r="AY293" s="186" t="s">
        <v>167</v>
      </c>
    </row>
    <row r="294" spans="1:65" s="14" customFormat="1" ht="12">
      <c r="B294" s="185"/>
      <c r="D294" s="178" t="s">
        <v>181</v>
      </c>
      <c r="E294" s="186" t="s">
        <v>1</v>
      </c>
      <c r="F294" s="187" t="s">
        <v>795</v>
      </c>
      <c r="H294" s="188">
        <v>0.32200000000000001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6" t="s">
        <v>181</v>
      </c>
      <c r="AU294" s="186" t="s">
        <v>87</v>
      </c>
      <c r="AV294" s="14" t="s">
        <v>87</v>
      </c>
      <c r="AW294" s="14" t="s">
        <v>29</v>
      </c>
      <c r="AX294" s="14" t="s">
        <v>74</v>
      </c>
      <c r="AY294" s="186" t="s">
        <v>167</v>
      </c>
    </row>
    <row r="295" spans="1:65" s="16" customFormat="1" ht="12">
      <c r="B295" s="201"/>
      <c r="D295" s="178" t="s">
        <v>181</v>
      </c>
      <c r="E295" s="202" t="s">
        <v>1</v>
      </c>
      <c r="F295" s="203" t="s">
        <v>390</v>
      </c>
      <c r="H295" s="204">
        <v>35</v>
      </c>
      <c r="I295" s="205"/>
      <c r="L295" s="201"/>
      <c r="M295" s="206"/>
      <c r="N295" s="207"/>
      <c r="O295" s="207"/>
      <c r="P295" s="207"/>
      <c r="Q295" s="207"/>
      <c r="R295" s="207"/>
      <c r="S295" s="207"/>
      <c r="T295" s="208"/>
      <c r="AT295" s="202" t="s">
        <v>181</v>
      </c>
      <c r="AU295" s="202" t="s">
        <v>87</v>
      </c>
      <c r="AV295" s="16" t="s">
        <v>187</v>
      </c>
      <c r="AW295" s="16" t="s">
        <v>29</v>
      </c>
      <c r="AX295" s="16" t="s">
        <v>74</v>
      </c>
      <c r="AY295" s="202" t="s">
        <v>167</v>
      </c>
    </row>
    <row r="296" spans="1:65" s="15" customFormat="1" ht="12">
      <c r="B296" s="193"/>
      <c r="D296" s="178" t="s">
        <v>181</v>
      </c>
      <c r="E296" s="194" t="s">
        <v>613</v>
      </c>
      <c r="F296" s="195" t="s">
        <v>186</v>
      </c>
      <c r="H296" s="196">
        <v>35</v>
      </c>
      <c r="I296" s="197"/>
      <c r="L296" s="193"/>
      <c r="M296" s="198"/>
      <c r="N296" s="199"/>
      <c r="O296" s="199"/>
      <c r="P296" s="199"/>
      <c r="Q296" s="199"/>
      <c r="R296" s="199"/>
      <c r="S296" s="199"/>
      <c r="T296" s="200"/>
      <c r="AT296" s="194" t="s">
        <v>181</v>
      </c>
      <c r="AU296" s="194" t="s">
        <v>87</v>
      </c>
      <c r="AV296" s="15" t="s">
        <v>179</v>
      </c>
      <c r="AW296" s="15" t="s">
        <v>29</v>
      </c>
      <c r="AX296" s="15" t="s">
        <v>81</v>
      </c>
      <c r="AY296" s="194" t="s">
        <v>167</v>
      </c>
    </row>
    <row r="297" spans="1:65" s="2" customFormat="1" ht="33" customHeight="1">
      <c r="A297" s="33"/>
      <c r="B297" s="149"/>
      <c r="C297" s="167" t="s">
        <v>403</v>
      </c>
      <c r="D297" s="167" t="s">
        <v>175</v>
      </c>
      <c r="E297" s="168" t="s">
        <v>796</v>
      </c>
      <c r="F297" s="169" t="s">
        <v>797</v>
      </c>
      <c r="G297" s="170" t="s">
        <v>178</v>
      </c>
      <c r="H297" s="171">
        <v>35</v>
      </c>
      <c r="I297" s="172"/>
      <c r="J297" s="173">
        <f>ROUND(I297*H297,2)</f>
        <v>0</v>
      </c>
      <c r="K297" s="174"/>
      <c r="L297" s="34"/>
      <c r="M297" s="175" t="s">
        <v>1</v>
      </c>
      <c r="N297" s="176" t="s">
        <v>40</v>
      </c>
      <c r="O297" s="59"/>
      <c r="P297" s="161">
        <f>O297*H297</f>
        <v>0</v>
      </c>
      <c r="Q297" s="161">
        <v>0.106</v>
      </c>
      <c r="R297" s="161">
        <f>Q297*H297</f>
        <v>3.71</v>
      </c>
      <c r="S297" s="161">
        <v>0</v>
      </c>
      <c r="T297" s="162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3" t="s">
        <v>179</v>
      </c>
      <c r="AT297" s="163" t="s">
        <v>175</v>
      </c>
      <c r="AU297" s="163" t="s">
        <v>87</v>
      </c>
      <c r="AY297" s="18" t="s">
        <v>167</v>
      </c>
      <c r="BE297" s="164">
        <f>IF(N297="základná",J297,0)</f>
        <v>0</v>
      </c>
      <c r="BF297" s="164">
        <f>IF(N297="znížená",J297,0)</f>
        <v>0</v>
      </c>
      <c r="BG297" s="164">
        <f>IF(N297="zákl. prenesená",J297,0)</f>
        <v>0</v>
      </c>
      <c r="BH297" s="164">
        <f>IF(N297="zníž. prenesená",J297,0)</f>
        <v>0</v>
      </c>
      <c r="BI297" s="164">
        <f>IF(N297="nulová",J297,0)</f>
        <v>0</v>
      </c>
      <c r="BJ297" s="18" t="s">
        <v>87</v>
      </c>
      <c r="BK297" s="164">
        <f>ROUND(I297*H297,2)</f>
        <v>0</v>
      </c>
      <c r="BL297" s="18" t="s">
        <v>179</v>
      </c>
      <c r="BM297" s="163" t="s">
        <v>798</v>
      </c>
    </row>
    <row r="298" spans="1:65" s="14" customFormat="1" ht="12">
      <c r="B298" s="185"/>
      <c r="D298" s="178" t="s">
        <v>181</v>
      </c>
      <c r="E298" s="186" t="s">
        <v>1</v>
      </c>
      <c r="F298" s="187" t="s">
        <v>613</v>
      </c>
      <c r="H298" s="188">
        <v>35</v>
      </c>
      <c r="I298" s="189"/>
      <c r="L298" s="185"/>
      <c r="M298" s="190"/>
      <c r="N298" s="191"/>
      <c r="O298" s="191"/>
      <c r="P298" s="191"/>
      <c r="Q298" s="191"/>
      <c r="R298" s="191"/>
      <c r="S298" s="191"/>
      <c r="T298" s="192"/>
      <c r="AT298" s="186" t="s">
        <v>181</v>
      </c>
      <c r="AU298" s="186" t="s">
        <v>87</v>
      </c>
      <c r="AV298" s="14" t="s">
        <v>87</v>
      </c>
      <c r="AW298" s="14" t="s">
        <v>29</v>
      </c>
      <c r="AX298" s="14" t="s">
        <v>74</v>
      </c>
      <c r="AY298" s="186" t="s">
        <v>167</v>
      </c>
    </row>
    <row r="299" spans="1:65" s="15" customFormat="1" ht="12">
      <c r="B299" s="193"/>
      <c r="D299" s="178" t="s">
        <v>181</v>
      </c>
      <c r="E299" s="194" t="s">
        <v>1</v>
      </c>
      <c r="F299" s="195" t="s">
        <v>186</v>
      </c>
      <c r="H299" s="196">
        <v>35</v>
      </c>
      <c r="I299" s="197"/>
      <c r="L299" s="193"/>
      <c r="M299" s="198"/>
      <c r="N299" s="199"/>
      <c r="O299" s="199"/>
      <c r="P299" s="199"/>
      <c r="Q299" s="199"/>
      <c r="R299" s="199"/>
      <c r="S299" s="199"/>
      <c r="T299" s="200"/>
      <c r="AT299" s="194" t="s">
        <v>181</v>
      </c>
      <c r="AU299" s="194" t="s">
        <v>87</v>
      </c>
      <c r="AV299" s="15" t="s">
        <v>179</v>
      </c>
      <c r="AW299" s="15" t="s">
        <v>29</v>
      </c>
      <c r="AX299" s="15" t="s">
        <v>81</v>
      </c>
      <c r="AY299" s="194" t="s">
        <v>167</v>
      </c>
    </row>
    <row r="300" spans="1:65" s="2" customFormat="1" ht="33" customHeight="1">
      <c r="A300" s="33"/>
      <c r="B300" s="149"/>
      <c r="C300" s="167" t="s">
        <v>407</v>
      </c>
      <c r="D300" s="167" t="s">
        <v>175</v>
      </c>
      <c r="E300" s="168" t="s">
        <v>799</v>
      </c>
      <c r="F300" s="169" t="s">
        <v>800</v>
      </c>
      <c r="G300" s="170" t="s">
        <v>178</v>
      </c>
      <c r="H300" s="171">
        <v>35</v>
      </c>
      <c r="I300" s="172"/>
      <c r="J300" s="173">
        <f>ROUND(I300*H300,2)</f>
        <v>0</v>
      </c>
      <c r="K300" s="174"/>
      <c r="L300" s="34"/>
      <c r="M300" s="175" t="s">
        <v>1</v>
      </c>
      <c r="N300" s="176" t="s">
        <v>40</v>
      </c>
      <c r="O300" s="59"/>
      <c r="P300" s="161">
        <f>O300*H300</f>
        <v>0</v>
      </c>
      <c r="Q300" s="161">
        <v>0.39800000000000002</v>
      </c>
      <c r="R300" s="161">
        <f>Q300*H300</f>
        <v>13.930000000000001</v>
      </c>
      <c r="S300" s="161">
        <v>0</v>
      </c>
      <c r="T300" s="16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179</v>
      </c>
      <c r="AT300" s="163" t="s">
        <v>175</v>
      </c>
      <c r="AU300" s="163" t="s">
        <v>87</v>
      </c>
      <c r="AY300" s="18" t="s">
        <v>167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8" t="s">
        <v>87</v>
      </c>
      <c r="BK300" s="164">
        <f>ROUND(I300*H300,2)</f>
        <v>0</v>
      </c>
      <c r="BL300" s="18" t="s">
        <v>179</v>
      </c>
      <c r="BM300" s="163" t="s">
        <v>801</v>
      </c>
    </row>
    <row r="301" spans="1:65" s="14" customFormat="1" ht="12">
      <c r="B301" s="185"/>
      <c r="D301" s="178" t="s">
        <v>181</v>
      </c>
      <c r="E301" s="186" t="s">
        <v>1</v>
      </c>
      <c r="F301" s="187" t="s">
        <v>613</v>
      </c>
      <c r="H301" s="188">
        <v>35</v>
      </c>
      <c r="I301" s="189"/>
      <c r="L301" s="185"/>
      <c r="M301" s="190"/>
      <c r="N301" s="191"/>
      <c r="O301" s="191"/>
      <c r="P301" s="191"/>
      <c r="Q301" s="191"/>
      <c r="R301" s="191"/>
      <c r="S301" s="191"/>
      <c r="T301" s="192"/>
      <c r="AT301" s="186" t="s">
        <v>181</v>
      </c>
      <c r="AU301" s="186" t="s">
        <v>87</v>
      </c>
      <c r="AV301" s="14" t="s">
        <v>87</v>
      </c>
      <c r="AW301" s="14" t="s">
        <v>29</v>
      </c>
      <c r="AX301" s="14" t="s">
        <v>74</v>
      </c>
      <c r="AY301" s="186" t="s">
        <v>167</v>
      </c>
    </row>
    <row r="302" spans="1:65" s="15" customFormat="1" ht="12">
      <c r="B302" s="193"/>
      <c r="D302" s="178" t="s">
        <v>181</v>
      </c>
      <c r="E302" s="194" t="s">
        <v>1</v>
      </c>
      <c r="F302" s="195" t="s">
        <v>186</v>
      </c>
      <c r="H302" s="196">
        <v>35</v>
      </c>
      <c r="I302" s="197"/>
      <c r="L302" s="193"/>
      <c r="M302" s="198"/>
      <c r="N302" s="199"/>
      <c r="O302" s="199"/>
      <c r="P302" s="199"/>
      <c r="Q302" s="199"/>
      <c r="R302" s="199"/>
      <c r="S302" s="199"/>
      <c r="T302" s="200"/>
      <c r="AT302" s="194" t="s">
        <v>181</v>
      </c>
      <c r="AU302" s="194" t="s">
        <v>87</v>
      </c>
      <c r="AV302" s="15" t="s">
        <v>179</v>
      </c>
      <c r="AW302" s="15" t="s">
        <v>29</v>
      </c>
      <c r="AX302" s="15" t="s">
        <v>81</v>
      </c>
      <c r="AY302" s="194" t="s">
        <v>167</v>
      </c>
    </row>
    <row r="303" spans="1:65" s="2" customFormat="1" ht="44.25" customHeight="1">
      <c r="A303" s="33"/>
      <c r="B303" s="149"/>
      <c r="C303" s="167" t="s">
        <v>412</v>
      </c>
      <c r="D303" s="167" t="s">
        <v>175</v>
      </c>
      <c r="E303" s="168" t="s">
        <v>802</v>
      </c>
      <c r="F303" s="169" t="s">
        <v>803</v>
      </c>
      <c r="G303" s="170" t="s">
        <v>178</v>
      </c>
      <c r="H303" s="171">
        <v>23</v>
      </c>
      <c r="I303" s="172"/>
      <c r="J303" s="173">
        <f>ROUND(I303*H303,2)</f>
        <v>0</v>
      </c>
      <c r="K303" s="174"/>
      <c r="L303" s="34"/>
      <c r="M303" s="175" t="s">
        <v>1</v>
      </c>
      <c r="N303" s="176" t="s">
        <v>40</v>
      </c>
      <c r="O303" s="59"/>
      <c r="P303" s="161">
        <f>O303*H303</f>
        <v>0</v>
      </c>
      <c r="Q303" s="161">
        <v>0.13800000000000001</v>
      </c>
      <c r="R303" s="161">
        <f>Q303*H303</f>
        <v>3.1740000000000004</v>
      </c>
      <c r="S303" s="161">
        <v>0</v>
      </c>
      <c r="T303" s="162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179</v>
      </c>
      <c r="AT303" s="163" t="s">
        <v>175</v>
      </c>
      <c r="AU303" s="163" t="s">
        <v>87</v>
      </c>
      <c r="AY303" s="18" t="s">
        <v>167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8" t="s">
        <v>87</v>
      </c>
      <c r="BK303" s="164">
        <f>ROUND(I303*H303,2)</f>
        <v>0</v>
      </c>
      <c r="BL303" s="18" t="s">
        <v>179</v>
      </c>
      <c r="BM303" s="163" t="s">
        <v>804</v>
      </c>
    </row>
    <row r="304" spans="1:65" s="13" customFormat="1" ht="12">
      <c r="B304" s="177"/>
      <c r="D304" s="178" t="s">
        <v>181</v>
      </c>
      <c r="E304" s="179" t="s">
        <v>1</v>
      </c>
      <c r="F304" s="180" t="s">
        <v>805</v>
      </c>
      <c r="H304" s="179" t="s">
        <v>1</v>
      </c>
      <c r="I304" s="181"/>
      <c r="L304" s="177"/>
      <c r="M304" s="182"/>
      <c r="N304" s="183"/>
      <c r="O304" s="183"/>
      <c r="P304" s="183"/>
      <c r="Q304" s="183"/>
      <c r="R304" s="183"/>
      <c r="S304" s="183"/>
      <c r="T304" s="184"/>
      <c r="AT304" s="179" t="s">
        <v>181</v>
      </c>
      <c r="AU304" s="179" t="s">
        <v>87</v>
      </c>
      <c r="AV304" s="13" t="s">
        <v>81</v>
      </c>
      <c r="AW304" s="13" t="s">
        <v>29</v>
      </c>
      <c r="AX304" s="13" t="s">
        <v>74</v>
      </c>
      <c r="AY304" s="179" t="s">
        <v>167</v>
      </c>
    </row>
    <row r="305" spans="1:65" s="13" customFormat="1" ht="12">
      <c r="B305" s="177"/>
      <c r="D305" s="178" t="s">
        <v>181</v>
      </c>
      <c r="E305" s="179" t="s">
        <v>1</v>
      </c>
      <c r="F305" s="180" t="s">
        <v>806</v>
      </c>
      <c r="H305" s="179" t="s">
        <v>1</v>
      </c>
      <c r="I305" s="181"/>
      <c r="L305" s="177"/>
      <c r="M305" s="182"/>
      <c r="N305" s="183"/>
      <c r="O305" s="183"/>
      <c r="P305" s="183"/>
      <c r="Q305" s="183"/>
      <c r="R305" s="183"/>
      <c r="S305" s="183"/>
      <c r="T305" s="184"/>
      <c r="AT305" s="179" t="s">
        <v>181</v>
      </c>
      <c r="AU305" s="179" t="s">
        <v>87</v>
      </c>
      <c r="AV305" s="13" t="s">
        <v>81</v>
      </c>
      <c r="AW305" s="13" t="s">
        <v>29</v>
      </c>
      <c r="AX305" s="13" t="s">
        <v>74</v>
      </c>
      <c r="AY305" s="179" t="s">
        <v>167</v>
      </c>
    </row>
    <row r="306" spans="1:65" s="13" customFormat="1" ht="12">
      <c r="B306" s="177"/>
      <c r="D306" s="178" t="s">
        <v>181</v>
      </c>
      <c r="E306" s="179" t="s">
        <v>1</v>
      </c>
      <c r="F306" s="180" t="s">
        <v>807</v>
      </c>
      <c r="H306" s="179" t="s">
        <v>1</v>
      </c>
      <c r="I306" s="181"/>
      <c r="L306" s="177"/>
      <c r="M306" s="182"/>
      <c r="N306" s="183"/>
      <c r="O306" s="183"/>
      <c r="P306" s="183"/>
      <c r="Q306" s="183"/>
      <c r="R306" s="183"/>
      <c r="S306" s="183"/>
      <c r="T306" s="184"/>
      <c r="AT306" s="179" t="s">
        <v>181</v>
      </c>
      <c r="AU306" s="179" t="s">
        <v>87</v>
      </c>
      <c r="AV306" s="13" t="s">
        <v>81</v>
      </c>
      <c r="AW306" s="13" t="s">
        <v>29</v>
      </c>
      <c r="AX306" s="13" t="s">
        <v>74</v>
      </c>
      <c r="AY306" s="179" t="s">
        <v>167</v>
      </c>
    </row>
    <row r="307" spans="1:65" s="13" customFormat="1" ht="12">
      <c r="B307" s="177"/>
      <c r="D307" s="178" t="s">
        <v>181</v>
      </c>
      <c r="E307" s="179" t="s">
        <v>1</v>
      </c>
      <c r="F307" s="180" t="s">
        <v>808</v>
      </c>
      <c r="H307" s="179" t="s">
        <v>1</v>
      </c>
      <c r="I307" s="181"/>
      <c r="L307" s="177"/>
      <c r="M307" s="182"/>
      <c r="N307" s="183"/>
      <c r="O307" s="183"/>
      <c r="P307" s="183"/>
      <c r="Q307" s="183"/>
      <c r="R307" s="183"/>
      <c r="S307" s="183"/>
      <c r="T307" s="184"/>
      <c r="AT307" s="179" t="s">
        <v>181</v>
      </c>
      <c r="AU307" s="179" t="s">
        <v>87</v>
      </c>
      <c r="AV307" s="13" t="s">
        <v>81</v>
      </c>
      <c r="AW307" s="13" t="s">
        <v>29</v>
      </c>
      <c r="AX307" s="13" t="s">
        <v>74</v>
      </c>
      <c r="AY307" s="179" t="s">
        <v>167</v>
      </c>
    </row>
    <row r="308" spans="1:65" s="13" customFormat="1" ht="12">
      <c r="B308" s="177"/>
      <c r="D308" s="178" t="s">
        <v>181</v>
      </c>
      <c r="E308" s="179" t="s">
        <v>1</v>
      </c>
      <c r="F308" s="180" t="s">
        <v>809</v>
      </c>
      <c r="H308" s="179" t="s">
        <v>1</v>
      </c>
      <c r="I308" s="181"/>
      <c r="L308" s="177"/>
      <c r="M308" s="182"/>
      <c r="N308" s="183"/>
      <c r="O308" s="183"/>
      <c r="P308" s="183"/>
      <c r="Q308" s="183"/>
      <c r="R308" s="183"/>
      <c r="S308" s="183"/>
      <c r="T308" s="184"/>
      <c r="AT308" s="179" t="s">
        <v>181</v>
      </c>
      <c r="AU308" s="179" t="s">
        <v>87</v>
      </c>
      <c r="AV308" s="13" t="s">
        <v>81</v>
      </c>
      <c r="AW308" s="13" t="s">
        <v>29</v>
      </c>
      <c r="AX308" s="13" t="s">
        <v>74</v>
      </c>
      <c r="AY308" s="179" t="s">
        <v>167</v>
      </c>
    </row>
    <row r="309" spans="1:65" s="13" customFormat="1" ht="12">
      <c r="B309" s="177"/>
      <c r="D309" s="178" t="s">
        <v>181</v>
      </c>
      <c r="E309" s="179" t="s">
        <v>1</v>
      </c>
      <c r="F309" s="180" t="s">
        <v>810</v>
      </c>
      <c r="H309" s="179" t="s">
        <v>1</v>
      </c>
      <c r="I309" s="181"/>
      <c r="L309" s="177"/>
      <c r="M309" s="182"/>
      <c r="N309" s="183"/>
      <c r="O309" s="183"/>
      <c r="P309" s="183"/>
      <c r="Q309" s="183"/>
      <c r="R309" s="183"/>
      <c r="S309" s="183"/>
      <c r="T309" s="184"/>
      <c r="AT309" s="179" t="s">
        <v>181</v>
      </c>
      <c r="AU309" s="179" t="s">
        <v>87</v>
      </c>
      <c r="AV309" s="13" t="s">
        <v>81</v>
      </c>
      <c r="AW309" s="13" t="s">
        <v>29</v>
      </c>
      <c r="AX309" s="13" t="s">
        <v>74</v>
      </c>
      <c r="AY309" s="179" t="s">
        <v>167</v>
      </c>
    </row>
    <row r="310" spans="1:65" s="14" customFormat="1" ht="12">
      <c r="B310" s="185"/>
      <c r="D310" s="178" t="s">
        <v>181</v>
      </c>
      <c r="E310" s="186" t="s">
        <v>1</v>
      </c>
      <c r="F310" s="187" t="s">
        <v>811</v>
      </c>
      <c r="H310" s="188">
        <v>4.508</v>
      </c>
      <c r="I310" s="189"/>
      <c r="L310" s="185"/>
      <c r="M310" s="190"/>
      <c r="N310" s="191"/>
      <c r="O310" s="191"/>
      <c r="P310" s="191"/>
      <c r="Q310" s="191"/>
      <c r="R310" s="191"/>
      <c r="S310" s="191"/>
      <c r="T310" s="192"/>
      <c r="AT310" s="186" t="s">
        <v>181</v>
      </c>
      <c r="AU310" s="186" t="s">
        <v>87</v>
      </c>
      <c r="AV310" s="14" t="s">
        <v>87</v>
      </c>
      <c r="AW310" s="14" t="s">
        <v>29</v>
      </c>
      <c r="AX310" s="14" t="s">
        <v>74</v>
      </c>
      <c r="AY310" s="186" t="s">
        <v>167</v>
      </c>
    </row>
    <row r="311" spans="1:65" s="14" customFormat="1" ht="12">
      <c r="B311" s="185"/>
      <c r="D311" s="178" t="s">
        <v>181</v>
      </c>
      <c r="E311" s="186" t="s">
        <v>1</v>
      </c>
      <c r="F311" s="187" t="s">
        <v>812</v>
      </c>
      <c r="H311" s="188">
        <v>7.3070000000000004</v>
      </c>
      <c r="I311" s="189"/>
      <c r="L311" s="185"/>
      <c r="M311" s="190"/>
      <c r="N311" s="191"/>
      <c r="O311" s="191"/>
      <c r="P311" s="191"/>
      <c r="Q311" s="191"/>
      <c r="R311" s="191"/>
      <c r="S311" s="191"/>
      <c r="T311" s="192"/>
      <c r="AT311" s="186" t="s">
        <v>181</v>
      </c>
      <c r="AU311" s="186" t="s">
        <v>87</v>
      </c>
      <c r="AV311" s="14" t="s">
        <v>87</v>
      </c>
      <c r="AW311" s="14" t="s">
        <v>29</v>
      </c>
      <c r="AX311" s="14" t="s">
        <v>74</v>
      </c>
      <c r="AY311" s="186" t="s">
        <v>167</v>
      </c>
    </row>
    <row r="312" spans="1:65" s="14" customFormat="1" ht="12">
      <c r="B312" s="185"/>
      <c r="D312" s="178" t="s">
        <v>181</v>
      </c>
      <c r="E312" s="186" t="s">
        <v>1</v>
      </c>
      <c r="F312" s="187" t="s">
        <v>813</v>
      </c>
      <c r="H312" s="188">
        <v>8.57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181</v>
      </c>
      <c r="AU312" s="186" t="s">
        <v>87</v>
      </c>
      <c r="AV312" s="14" t="s">
        <v>87</v>
      </c>
      <c r="AW312" s="14" t="s">
        <v>29</v>
      </c>
      <c r="AX312" s="14" t="s">
        <v>74</v>
      </c>
      <c r="AY312" s="186" t="s">
        <v>167</v>
      </c>
    </row>
    <row r="313" spans="1:65" s="14" customFormat="1" ht="12">
      <c r="B313" s="185"/>
      <c r="D313" s="178" t="s">
        <v>181</v>
      </c>
      <c r="E313" s="186" t="s">
        <v>1</v>
      </c>
      <c r="F313" s="187" t="s">
        <v>814</v>
      </c>
      <c r="H313" s="188">
        <v>1.7969999999999999</v>
      </c>
      <c r="I313" s="189"/>
      <c r="L313" s="185"/>
      <c r="M313" s="190"/>
      <c r="N313" s="191"/>
      <c r="O313" s="191"/>
      <c r="P313" s="191"/>
      <c r="Q313" s="191"/>
      <c r="R313" s="191"/>
      <c r="S313" s="191"/>
      <c r="T313" s="192"/>
      <c r="AT313" s="186" t="s">
        <v>181</v>
      </c>
      <c r="AU313" s="186" t="s">
        <v>87</v>
      </c>
      <c r="AV313" s="14" t="s">
        <v>87</v>
      </c>
      <c r="AW313" s="14" t="s">
        <v>29</v>
      </c>
      <c r="AX313" s="14" t="s">
        <v>74</v>
      </c>
      <c r="AY313" s="186" t="s">
        <v>167</v>
      </c>
    </row>
    <row r="314" spans="1:65" s="14" customFormat="1" ht="12">
      <c r="B314" s="185"/>
      <c r="D314" s="178" t="s">
        <v>181</v>
      </c>
      <c r="E314" s="186" t="s">
        <v>1</v>
      </c>
      <c r="F314" s="187" t="s">
        <v>815</v>
      </c>
      <c r="H314" s="188">
        <v>0.81799999999999995</v>
      </c>
      <c r="I314" s="189"/>
      <c r="L314" s="185"/>
      <c r="M314" s="190"/>
      <c r="N314" s="191"/>
      <c r="O314" s="191"/>
      <c r="P314" s="191"/>
      <c r="Q314" s="191"/>
      <c r="R314" s="191"/>
      <c r="S314" s="191"/>
      <c r="T314" s="192"/>
      <c r="AT314" s="186" t="s">
        <v>181</v>
      </c>
      <c r="AU314" s="186" t="s">
        <v>87</v>
      </c>
      <c r="AV314" s="14" t="s">
        <v>87</v>
      </c>
      <c r="AW314" s="14" t="s">
        <v>29</v>
      </c>
      <c r="AX314" s="14" t="s">
        <v>74</v>
      </c>
      <c r="AY314" s="186" t="s">
        <v>167</v>
      </c>
    </row>
    <row r="315" spans="1:65" s="16" customFormat="1" ht="12">
      <c r="B315" s="201"/>
      <c r="D315" s="178" t="s">
        <v>181</v>
      </c>
      <c r="E315" s="202" t="s">
        <v>1</v>
      </c>
      <c r="F315" s="203" t="s">
        <v>390</v>
      </c>
      <c r="H315" s="204">
        <v>23</v>
      </c>
      <c r="I315" s="205"/>
      <c r="L315" s="201"/>
      <c r="M315" s="206"/>
      <c r="N315" s="207"/>
      <c r="O315" s="207"/>
      <c r="P315" s="207"/>
      <c r="Q315" s="207"/>
      <c r="R315" s="207"/>
      <c r="S315" s="207"/>
      <c r="T315" s="208"/>
      <c r="AT315" s="202" t="s">
        <v>181</v>
      </c>
      <c r="AU315" s="202" t="s">
        <v>87</v>
      </c>
      <c r="AV315" s="16" t="s">
        <v>187</v>
      </c>
      <c r="AW315" s="16" t="s">
        <v>29</v>
      </c>
      <c r="AX315" s="16" t="s">
        <v>74</v>
      </c>
      <c r="AY315" s="202" t="s">
        <v>167</v>
      </c>
    </row>
    <row r="316" spans="1:65" s="15" customFormat="1" ht="12">
      <c r="B316" s="193"/>
      <c r="D316" s="178" t="s">
        <v>181</v>
      </c>
      <c r="E316" s="194" t="s">
        <v>615</v>
      </c>
      <c r="F316" s="195" t="s">
        <v>816</v>
      </c>
      <c r="H316" s="196">
        <v>23</v>
      </c>
      <c r="I316" s="197"/>
      <c r="L316" s="193"/>
      <c r="M316" s="198"/>
      <c r="N316" s="199"/>
      <c r="O316" s="199"/>
      <c r="P316" s="199"/>
      <c r="Q316" s="199"/>
      <c r="R316" s="199"/>
      <c r="S316" s="199"/>
      <c r="T316" s="200"/>
      <c r="AT316" s="194" t="s">
        <v>181</v>
      </c>
      <c r="AU316" s="194" t="s">
        <v>87</v>
      </c>
      <c r="AV316" s="15" t="s">
        <v>179</v>
      </c>
      <c r="AW316" s="15" t="s">
        <v>29</v>
      </c>
      <c r="AX316" s="15" t="s">
        <v>81</v>
      </c>
      <c r="AY316" s="194" t="s">
        <v>167</v>
      </c>
    </row>
    <row r="317" spans="1:65" s="2" customFormat="1" ht="16.5" customHeight="1">
      <c r="A317" s="33"/>
      <c r="B317" s="149"/>
      <c r="C317" s="150" t="s">
        <v>416</v>
      </c>
      <c r="D317" s="150" t="s">
        <v>168</v>
      </c>
      <c r="E317" s="151" t="s">
        <v>817</v>
      </c>
      <c r="F317" s="152" t="s">
        <v>818</v>
      </c>
      <c r="G317" s="153" t="s">
        <v>178</v>
      </c>
      <c r="H317" s="154">
        <v>26</v>
      </c>
      <c r="I317" s="155"/>
      <c r="J317" s="156">
        <f>ROUND(I317*H317,2)</f>
        <v>0</v>
      </c>
      <c r="K317" s="157"/>
      <c r="L317" s="158"/>
      <c r="M317" s="159" t="s">
        <v>1</v>
      </c>
      <c r="N317" s="160" t="s">
        <v>40</v>
      </c>
      <c r="O317" s="59"/>
      <c r="P317" s="161">
        <f>O317*H317</f>
        <v>0</v>
      </c>
      <c r="Q317" s="161">
        <v>0.23</v>
      </c>
      <c r="R317" s="161">
        <f>Q317*H317</f>
        <v>5.98</v>
      </c>
      <c r="S317" s="161">
        <v>0</v>
      </c>
      <c r="T317" s="162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3" t="s">
        <v>249</v>
      </c>
      <c r="AT317" s="163" t="s">
        <v>168</v>
      </c>
      <c r="AU317" s="163" t="s">
        <v>87</v>
      </c>
      <c r="AY317" s="18" t="s">
        <v>167</v>
      </c>
      <c r="BE317" s="164">
        <f>IF(N317="základná",J317,0)</f>
        <v>0</v>
      </c>
      <c r="BF317" s="164">
        <f>IF(N317="znížená",J317,0)</f>
        <v>0</v>
      </c>
      <c r="BG317" s="164">
        <f>IF(N317="zákl. prenesená",J317,0)</f>
        <v>0</v>
      </c>
      <c r="BH317" s="164">
        <f>IF(N317="zníž. prenesená",J317,0)</f>
        <v>0</v>
      </c>
      <c r="BI317" s="164">
        <f>IF(N317="nulová",J317,0)</f>
        <v>0</v>
      </c>
      <c r="BJ317" s="18" t="s">
        <v>87</v>
      </c>
      <c r="BK317" s="164">
        <f>ROUND(I317*H317,2)</f>
        <v>0</v>
      </c>
      <c r="BL317" s="18" t="s">
        <v>179</v>
      </c>
      <c r="BM317" s="163" t="s">
        <v>819</v>
      </c>
    </row>
    <row r="318" spans="1:65" s="14" customFormat="1" ht="12">
      <c r="B318" s="185"/>
      <c r="D318" s="178" t="s">
        <v>181</v>
      </c>
      <c r="E318" s="186" t="s">
        <v>1</v>
      </c>
      <c r="F318" s="187" t="s">
        <v>820</v>
      </c>
      <c r="H318" s="188">
        <v>25.3</v>
      </c>
      <c r="I318" s="189"/>
      <c r="L318" s="185"/>
      <c r="M318" s="190"/>
      <c r="N318" s="191"/>
      <c r="O318" s="191"/>
      <c r="P318" s="191"/>
      <c r="Q318" s="191"/>
      <c r="R318" s="191"/>
      <c r="S318" s="191"/>
      <c r="T318" s="192"/>
      <c r="AT318" s="186" t="s">
        <v>181</v>
      </c>
      <c r="AU318" s="186" t="s">
        <v>87</v>
      </c>
      <c r="AV318" s="14" t="s">
        <v>87</v>
      </c>
      <c r="AW318" s="14" t="s">
        <v>29</v>
      </c>
      <c r="AX318" s="14" t="s">
        <v>74</v>
      </c>
      <c r="AY318" s="186" t="s">
        <v>167</v>
      </c>
    </row>
    <row r="319" spans="1:65" s="14" customFormat="1" ht="12">
      <c r="B319" s="185"/>
      <c r="D319" s="178" t="s">
        <v>181</v>
      </c>
      <c r="E319" s="186" t="s">
        <v>1</v>
      </c>
      <c r="F319" s="187" t="s">
        <v>821</v>
      </c>
      <c r="H319" s="188">
        <v>0.7</v>
      </c>
      <c r="I319" s="189"/>
      <c r="L319" s="185"/>
      <c r="M319" s="190"/>
      <c r="N319" s="191"/>
      <c r="O319" s="191"/>
      <c r="P319" s="191"/>
      <c r="Q319" s="191"/>
      <c r="R319" s="191"/>
      <c r="S319" s="191"/>
      <c r="T319" s="192"/>
      <c r="AT319" s="186" t="s">
        <v>181</v>
      </c>
      <c r="AU319" s="186" t="s">
        <v>87</v>
      </c>
      <c r="AV319" s="14" t="s">
        <v>87</v>
      </c>
      <c r="AW319" s="14" t="s">
        <v>29</v>
      </c>
      <c r="AX319" s="14" t="s">
        <v>74</v>
      </c>
      <c r="AY319" s="186" t="s">
        <v>167</v>
      </c>
    </row>
    <row r="320" spans="1:65" s="15" customFormat="1" ht="12">
      <c r="B320" s="193"/>
      <c r="D320" s="178" t="s">
        <v>181</v>
      </c>
      <c r="E320" s="194" t="s">
        <v>1</v>
      </c>
      <c r="F320" s="195" t="s">
        <v>186</v>
      </c>
      <c r="H320" s="196">
        <v>26</v>
      </c>
      <c r="I320" s="197"/>
      <c r="L320" s="193"/>
      <c r="M320" s="198"/>
      <c r="N320" s="199"/>
      <c r="O320" s="199"/>
      <c r="P320" s="199"/>
      <c r="Q320" s="199"/>
      <c r="R320" s="199"/>
      <c r="S320" s="199"/>
      <c r="T320" s="200"/>
      <c r="AT320" s="194" t="s">
        <v>181</v>
      </c>
      <c r="AU320" s="194" t="s">
        <v>87</v>
      </c>
      <c r="AV320" s="15" t="s">
        <v>179</v>
      </c>
      <c r="AW320" s="15" t="s">
        <v>29</v>
      </c>
      <c r="AX320" s="15" t="s">
        <v>81</v>
      </c>
      <c r="AY320" s="194" t="s">
        <v>167</v>
      </c>
    </row>
    <row r="321" spans="1:65" s="2" customFormat="1" ht="33" customHeight="1">
      <c r="A321" s="33"/>
      <c r="B321" s="149"/>
      <c r="C321" s="167" t="s">
        <v>423</v>
      </c>
      <c r="D321" s="167" t="s">
        <v>175</v>
      </c>
      <c r="E321" s="168" t="s">
        <v>822</v>
      </c>
      <c r="F321" s="169" t="s">
        <v>823</v>
      </c>
      <c r="G321" s="170" t="s">
        <v>178</v>
      </c>
      <c r="H321" s="171">
        <v>23</v>
      </c>
      <c r="I321" s="172"/>
      <c r="J321" s="173">
        <f>ROUND(I321*H321,2)</f>
        <v>0</v>
      </c>
      <c r="K321" s="174"/>
      <c r="L321" s="34"/>
      <c r="M321" s="175" t="s">
        <v>1</v>
      </c>
      <c r="N321" s="176" t="s">
        <v>40</v>
      </c>
      <c r="O321" s="59"/>
      <c r="P321" s="161">
        <f>O321*H321</f>
        <v>0</v>
      </c>
      <c r="Q321" s="161">
        <v>0.29899999999999999</v>
      </c>
      <c r="R321" s="161">
        <f>Q321*H321</f>
        <v>6.8769999999999998</v>
      </c>
      <c r="S321" s="161">
        <v>0</v>
      </c>
      <c r="T321" s="16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179</v>
      </c>
      <c r="AT321" s="163" t="s">
        <v>175</v>
      </c>
      <c r="AU321" s="163" t="s">
        <v>87</v>
      </c>
      <c r="AY321" s="18" t="s">
        <v>167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8" t="s">
        <v>87</v>
      </c>
      <c r="BK321" s="164">
        <f>ROUND(I321*H321,2)</f>
        <v>0</v>
      </c>
      <c r="BL321" s="18" t="s">
        <v>179</v>
      </c>
      <c r="BM321" s="163" t="s">
        <v>824</v>
      </c>
    </row>
    <row r="322" spans="1:65" s="14" customFormat="1" ht="12">
      <c r="B322" s="185"/>
      <c r="D322" s="178" t="s">
        <v>181</v>
      </c>
      <c r="E322" s="186" t="s">
        <v>1</v>
      </c>
      <c r="F322" s="187" t="s">
        <v>615</v>
      </c>
      <c r="H322" s="188">
        <v>23</v>
      </c>
      <c r="I322" s="189"/>
      <c r="L322" s="185"/>
      <c r="M322" s="190"/>
      <c r="N322" s="191"/>
      <c r="O322" s="191"/>
      <c r="P322" s="191"/>
      <c r="Q322" s="191"/>
      <c r="R322" s="191"/>
      <c r="S322" s="191"/>
      <c r="T322" s="192"/>
      <c r="AT322" s="186" t="s">
        <v>181</v>
      </c>
      <c r="AU322" s="186" t="s">
        <v>87</v>
      </c>
      <c r="AV322" s="14" t="s">
        <v>87</v>
      </c>
      <c r="AW322" s="14" t="s">
        <v>29</v>
      </c>
      <c r="AX322" s="14" t="s">
        <v>74</v>
      </c>
      <c r="AY322" s="186" t="s">
        <v>167</v>
      </c>
    </row>
    <row r="323" spans="1:65" s="15" customFormat="1" ht="12">
      <c r="B323" s="193"/>
      <c r="D323" s="178" t="s">
        <v>181</v>
      </c>
      <c r="E323" s="194" t="s">
        <v>1</v>
      </c>
      <c r="F323" s="195" t="s">
        <v>186</v>
      </c>
      <c r="H323" s="196">
        <v>23</v>
      </c>
      <c r="I323" s="197"/>
      <c r="L323" s="193"/>
      <c r="M323" s="198"/>
      <c r="N323" s="199"/>
      <c r="O323" s="199"/>
      <c r="P323" s="199"/>
      <c r="Q323" s="199"/>
      <c r="R323" s="199"/>
      <c r="S323" s="199"/>
      <c r="T323" s="200"/>
      <c r="AT323" s="194" t="s">
        <v>181</v>
      </c>
      <c r="AU323" s="194" t="s">
        <v>87</v>
      </c>
      <c r="AV323" s="15" t="s">
        <v>179</v>
      </c>
      <c r="AW323" s="15" t="s">
        <v>29</v>
      </c>
      <c r="AX323" s="15" t="s">
        <v>81</v>
      </c>
      <c r="AY323" s="194" t="s">
        <v>167</v>
      </c>
    </row>
    <row r="324" spans="1:65" s="2" customFormat="1" ht="33" customHeight="1">
      <c r="A324" s="33"/>
      <c r="B324" s="149"/>
      <c r="C324" s="167" t="s">
        <v>434</v>
      </c>
      <c r="D324" s="167" t="s">
        <v>175</v>
      </c>
      <c r="E324" s="168" t="s">
        <v>799</v>
      </c>
      <c r="F324" s="169" t="s">
        <v>800</v>
      </c>
      <c r="G324" s="170" t="s">
        <v>178</v>
      </c>
      <c r="H324" s="171">
        <v>23</v>
      </c>
      <c r="I324" s="172"/>
      <c r="J324" s="173">
        <f>ROUND(I324*H324,2)</f>
        <v>0</v>
      </c>
      <c r="K324" s="174"/>
      <c r="L324" s="34"/>
      <c r="M324" s="175" t="s">
        <v>1</v>
      </c>
      <c r="N324" s="176" t="s">
        <v>40</v>
      </c>
      <c r="O324" s="59"/>
      <c r="P324" s="161">
        <f>O324*H324</f>
        <v>0</v>
      </c>
      <c r="Q324" s="161">
        <v>0.39800000000000002</v>
      </c>
      <c r="R324" s="161">
        <f>Q324*H324</f>
        <v>9.1539999999999999</v>
      </c>
      <c r="S324" s="161">
        <v>0</v>
      </c>
      <c r="T324" s="16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179</v>
      </c>
      <c r="AT324" s="163" t="s">
        <v>175</v>
      </c>
      <c r="AU324" s="163" t="s">
        <v>87</v>
      </c>
      <c r="AY324" s="18" t="s">
        <v>167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87</v>
      </c>
      <c r="BK324" s="164">
        <f>ROUND(I324*H324,2)</f>
        <v>0</v>
      </c>
      <c r="BL324" s="18" t="s">
        <v>179</v>
      </c>
      <c r="BM324" s="163" t="s">
        <v>825</v>
      </c>
    </row>
    <row r="325" spans="1:65" s="14" customFormat="1" ht="12">
      <c r="B325" s="185"/>
      <c r="D325" s="178" t="s">
        <v>181</v>
      </c>
      <c r="E325" s="186" t="s">
        <v>1</v>
      </c>
      <c r="F325" s="187" t="s">
        <v>615</v>
      </c>
      <c r="H325" s="188">
        <v>23</v>
      </c>
      <c r="I325" s="189"/>
      <c r="L325" s="185"/>
      <c r="M325" s="190"/>
      <c r="N325" s="191"/>
      <c r="O325" s="191"/>
      <c r="P325" s="191"/>
      <c r="Q325" s="191"/>
      <c r="R325" s="191"/>
      <c r="S325" s="191"/>
      <c r="T325" s="192"/>
      <c r="AT325" s="186" t="s">
        <v>181</v>
      </c>
      <c r="AU325" s="186" t="s">
        <v>87</v>
      </c>
      <c r="AV325" s="14" t="s">
        <v>87</v>
      </c>
      <c r="AW325" s="14" t="s">
        <v>29</v>
      </c>
      <c r="AX325" s="14" t="s">
        <v>74</v>
      </c>
      <c r="AY325" s="186" t="s">
        <v>167</v>
      </c>
    </row>
    <row r="326" spans="1:65" s="15" customFormat="1" ht="12">
      <c r="B326" s="193"/>
      <c r="D326" s="178" t="s">
        <v>181</v>
      </c>
      <c r="E326" s="194" t="s">
        <v>1</v>
      </c>
      <c r="F326" s="195" t="s">
        <v>186</v>
      </c>
      <c r="H326" s="196">
        <v>23</v>
      </c>
      <c r="I326" s="197"/>
      <c r="L326" s="193"/>
      <c r="M326" s="198"/>
      <c r="N326" s="199"/>
      <c r="O326" s="199"/>
      <c r="P326" s="199"/>
      <c r="Q326" s="199"/>
      <c r="R326" s="199"/>
      <c r="S326" s="199"/>
      <c r="T326" s="200"/>
      <c r="AT326" s="194" t="s">
        <v>181</v>
      </c>
      <c r="AU326" s="194" t="s">
        <v>87</v>
      </c>
      <c r="AV326" s="15" t="s">
        <v>179</v>
      </c>
      <c r="AW326" s="15" t="s">
        <v>29</v>
      </c>
      <c r="AX326" s="15" t="s">
        <v>81</v>
      </c>
      <c r="AY326" s="194" t="s">
        <v>167</v>
      </c>
    </row>
    <row r="327" spans="1:65" s="12" customFormat="1" ht="23" customHeight="1">
      <c r="B327" s="138"/>
      <c r="D327" s="139" t="s">
        <v>73</v>
      </c>
      <c r="E327" s="165" t="s">
        <v>192</v>
      </c>
      <c r="F327" s="165" t="s">
        <v>193</v>
      </c>
      <c r="I327" s="141"/>
      <c r="J327" s="166">
        <f>BK327</f>
        <v>0</v>
      </c>
      <c r="L327" s="138"/>
      <c r="M327" s="143"/>
      <c r="N327" s="144"/>
      <c r="O327" s="144"/>
      <c r="P327" s="145">
        <f>SUM(P328:P394)</f>
        <v>0</v>
      </c>
      <c r="Q327" s="144"/>
      <c r="R327" s="145">
        <f>SUM(R328:R394)</f>
        <v>12.10853174</v>
      </c>
      <c r="S327" s="144"/>
      <c r="T327" s="146">
        <f>SUM(T328:T394)</f>
        <v>0</v>
      </c>
      <c r="AR327" s="139" t="s">
        <v>81</v>
      </c>
      <c r="AT327" s="147" t="s">
        <v>73</v>
      </c>
      <c r="AU327" s="147" t="s">
        <v>81</v>
      </c>
      <c r="AY327" s="139" t="s">
        <v>167</v>
      </c>
      <c r="BK327" s="148">
        <f>SUM(BK328:BK394)</f>
        <v>0</v>
      </c>
    </row>
    <row r="328" spans="1:65" s="2" customFormat="1" ht="21.75" customHeight="1">
      <c r="A328" s="33"/>
      <c r="B328" s="149"/>
      <c r="C328" s="167" t="s">
        <v>439</v>
      </c>
      <c r="D328" s="167" t="s">
        <v>175</v>
      </c>
      <c r="E328" s="168" t="s">
        <v>826</v>
      </c>
      <c r="F328" s="169" t="s">
        <v>827</v>
      </c>
      <c r="G328" s="170" t="s">
        <v>178</v>
      </c>
      <c r="H328" s="171">
        <v>42.7</v>
      </c>
      <c r="I328" s="172"/>
      <c r="J328" s="173">
        <f>ROUND(I328*H328,2)</f>
        <v>0</v>
      </c>
      <c r="K328" s="174"/>
      <c r="L328" s="34"/>
      <c r="M328" s="175" t="s">
        <v>1</v>
      </c>
      <c r="N328" s="176" t="s">
        <v>40</v>
      </c>
      <c r="O328" s="59"/>
      <c r="P328" s="161">
        <f>O328*H328</f>
        <v>0</v>
      </c>
      <c r="Q328" s="161">
        <v>1.0999999999999999E-2</v>
      </c>
      <c r="R328" s="161">
        <f>Q328*H328</f>
        <v>0.46970000000000001</v>
      </c>
      <c r="S328" s="161">
        <v>0</v>
      </c>
      <c r="T328" s="162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3" t="s">
        <v>179</v>
      </c>
      <c r="AT328" s="163" t="s">
        <v>175</v>
      </c>
      <c r="AU328" s="163" t="s">
        <v>87</v>
      </c>
      <c r="AY328" s="18" t="s">
        <v>167</v>
      </c>
      <c r="BE328" s="164">
        <f>IF(N328="základná",J328,0)</f>
        <v>0</v>
      </c>
      <c r="BF328" s="164">
        <f>IF(N328="znížená",J328,0)</f>
        <v>0</v>
      </c>
      <c r="BG328" s="164">
        <f>IF(N328="zákl. prenesená",J328,0)</f>
        <v>0</v>
      </c>
      <c r="BH328" s="164">
        <f>IF(N328="zníž. prenesená",J328,0)</f>
        <v>0</v>
      </c>
      <c r="BI328" s="164">
        <f>IF(N328="nulová",J328,0)</f>
        <v>0</v>
      </c>
      <c r="BJ328" s="18" t="s">
        <v>87</v>
      </c>
      <c r="BK328" s="164">
        <f>ROUND(I328*H328,2)</f>
        <v>0</v>
      </c>
      <c r="BL328" s="18" t="s">
        <v>179</v>
      </c>
      <c r="BM328" s="163" t="s">
        <v>828</v>
      </c>
    </row>
    <row r="329" spans="1:65" s="13" customFormat="1" ht="24">
      <c r="B329" s="177"/>
      <c r="D329" s="178" t="s">
        <v>181</v>
      </c>
      <c r="E329" s="179" t="s">
        <v>1</v>
      </c>
      <c r="F329" s="180" t="s">
        <v>829</v>
      </c>
      <c r="H329" s="179" t="s">
        <v>1</v>
      </c>
      <c r="I329" s="181"/>
      <c r="L329" s="177"/>
      <c r="M329" s="182"/>
      <c r="N329" s="183"/>
      <c r="O329" s="183"/>
      <c r="P329" s="183"/>
      <c r="Q329" s="183"/>
      <c r="R329" s="183"/>
      <c r="S329" s="183"/>
      <c r="T329" s="184"/>
      <c r="AT329" s="179" t="s">
        <v>181</v>
      </c>
      <c r="AU329" s="179" t="s">
        <v>87</v>
      </c>
      <c r="AV329" s="13" t="s">
        <v>81</v>
      </c>
      <c r="AW329" s="13" t="s">
        <v>29</v>
      </c>
      <c r="AX329" s="13" t="s">
        <v>74</v>
      </c>
      <c r="AY329" s="179" t="s">
        <v>167</v>
      </c>
    </row>
    <row r="330" spans="1:65" s="14" customFormat="1" ht="12">
      <c r="B330" s="185"/>
      <c r="D330" s="178" t="s">
        <v>181</v>
      </c>
      <c r="E330" s="186" t="s">
        <v>1</v>
      </c>
      <c r="F330" s="187" t="s">
        <v>323</v>
      </c>
      <c r="H330" s="188">
        <v>42.7</v>
      </c>
      <c r="I330" s="189"/>
      <c r="L330" s="185"/>
      <c r="M330" s="190"/>
      <c r="N330" s="191"/>
      <c r="O330" s="191"/>
      <c r="P330" s="191"/>
      <c r="Q330" s="191"/>
      <c r="R330" s="191"/>
      <c r="S330" s="191"/>
      <c r="T330" s="192"/>
      <c r="AT330" s="186" t="s">
        <v>181</v>
      </c>
      <c r="AU330" s="186" t="s">
        <v>87</v>
      </c>
      <c r="AV330" s="14" t="s">
        <v>87</v>
      </c>
      <c r="AW330" s="14" t="s">
        <v>29</v>
      </c>
      <c r="AX330" s="14" t="s">
        <v>74</v>
      </c>
      <c r="AY330" s="186" t="s">
        <v>167</v>
      </c>
    </row>
    <row r="331" spans="1:65" s="16" customFormat="1" ht="12">
      <c r="B331" s="201"/>
      <c r="D331" s="178" t="s">
        <v>181</v>
      </c>
      <c r="E331" s="202" t="s">
        <v>1</v>
      </c>
      <c r="F331" s="203" t="s">
        <v>830</v>
      </c>
      <c r="H331" s="204">
        <v>42.7</v>
      </c>
      <c r="I331" s="205"/>
      <c r="L331" s="201"/>
      <c r="M331" s="206"/>
      <c r="N331" s="207"/>
      <c r="O331" s="207"/>
      <c r="P331" s="207"/>
      <c r="Q331" s="207"/>
      <c r="R331" s="207"/>
      <c r="S331" s="207"/>
      <c r="T331" s="208"/>
      <c r="AT331" s="202" t="s">
        <v>181</v>
      </c>
      <c r="AU331" s="202" t="s">
        <v>87</v>
      </c>
      <c r="AV331" s="16" t="s">
        <v>187</v>
      </c>
      <c r="AW331" s="16" t="s">
        <v>29</v>
      </c>
      <c r="AX331" s="16" t="s">
        <v>74</v>
      </c>
      <c r="AY331" s="202" t="s">
        <v>167</v>
      </c>
    </row>
    <row r="332" spans="1:65" s="15" customFormat="1" ht="12">
      <c r="B332" s="193"/>
      <c r="D332" s="178" t="s">
        <v>181</v>
      </c>
      <c r="E332" s="194" t="s">
        <v>1</v>
      </c>
      <c r="F332" s="195" t="s">
        <v>186</v>
      </c>
      <c r="H332" s="196">
        <v>42.7</v>
      </c>
      <c r="I332" s="197"/>
      <c r="L332" s="193"/>
      <c r="M332" s="198"/>
      <c r="N332" s="199"/>
      <c r="O332" s="199"/>
      <c r="P332" s="199"/>
      <c r="Q332" s="199"/>
      <c r="R332" s="199"/>
      <c r="S332" s="199"/>
      <c r="T332" s="200"/>
      <c r="AT332" s="194" t="s">
        <v>181</v>
      </c>
      <c r="AU332" s="194" t="s">
        <v>87</v>
      </c>
      <c r="AV332" s="15" t="s">
        <v>179</v>
      </c>
      <c r="AW332" s="15" t="s">
        <v>29</v>
      </c>
      <c r="AX332" s="15" t="s">
        <v>81</v>
      </c>
      <c r="AY332" s="194" t="s">
        <v>167</v>
      </c>
    </row>
    <row r="333" spans="1:65" s="2" customFormat="1" ht="21.75" customHeight="1">
      <c r="A333" s="33"/>
      <c r="B333" s="149"/>
      <c r="C333" s="167" t="s">
        <v>443</v>
      </c>
      <c r="D333" s="167" t="s">
        <v>175</v>
      </c>
      <c r="E333" s="168" t="s">
        <v>831</v>
      </c>
      <c r="F333" s="169" t="s">
        <v>832</v>
      </c>
      <c r="G333" s="170" t="s">
        <v>178</v>
      </c>
      <c r="H333" s="171">
        <v>42.7</v>
      </c>
      <c r="I333" s="172"/>
      <c r="J333" s="173">
        <f>ROUND(I333*H333,2)</f>
        <v>0</v>
      </c>
      <c r="K333" s="174"/>
      <c r="L333" s="34"/>
      <c r="M333" s="175" t="s">
        <v>1</v>
      </c>
      <c r="N333" s="176" t="s">
        <v>40</v>
      </c>
      <c r="O333" s="59"/>
      <c r="P333" s="161">
        <f>O333*H333</f>
        <v>0</v>
      </c>
      <c r="Q333" s="161">
        <v>3.5200000000000002E-2</v>
      </c>
      <c r="R333" s="161">
        <f>Q333*H333</f>
        <v>1.5030400000000002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179</v>
      </c>
      <c r="AT333" s="163" t="s">
        <v>175</v>
      </c>
      <c r="AU333" s="163" t="s">
        <v>87</v>
      </c>
      <c r="AY333" s="18" t="s">
        <v>167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87</v>
      </c>
      <c r="BK333" s="164">
        <f>ROUND(I333*H333,2)</f>
        <v>0</v>
      </c>
      <c r="BL333" s="18" t="s">
        <v>179</v>
      </c>
      <c r="BM333" s="163" t="s">
        <v>833</v>
      </c>
    </row>
    <row r="334" spans="1:65" s="13" customFormat="1" ht="24">
      <c r="B334" s="177"/>
      <c r="D334" s="178" t="s">
        <v>181</v>
      </c>
      <c r="E334" s="179" t="s">
        <v>1</v>
      </c>
      <c r="F334" s="180" t="s">
        <v>829</v>
      </c>
      <c r="H334" s="179" t="s">
        <v>1</v>
      </c>
      <c r="I334" s="181"/>
      <c r="L334" s="177"/>
      <c r="M334" s="182"/>
      <c r="N334" s="183"/>
      <c r="O334" s="183"/>
      <c r="P334" s="183"/>
      <c r="Q334" s="183"/>
      <c r="R334" s="183"/>
      <c r="S334" s="183"/>
      <c r="T334" s="184"/>
      <c r="AT334" s="179" t="s">
        <v>181</v>
      </c>
      <c r="AU334" s="179" t="s">
        <v>87</v>
      </c>
      <c r="AV334" s="13" t="s">
        <v>81</v>
      </c>
      <c r="AW334" s="13" t="s">
        <v>29</v>
      </c>
      <c r="AX334" s="13" t="s">
        <v>74</v>
      </c>
      <c r="AY334" s="179" t="s">
        <v>167</v>
      </c>
    </row>
    <row r="335" spans="1:65" s="14" customFormat="1" ht="12">
      <c r="B335" s="185"/>
      <c r="D335" s="178" t="s">
        <v>181</v>
      </c>
      <c r="E335" s="186" t="s">
        <v>1</v>
      </c>
      <c r="F335" s="187" t="s">
        <v>323</v>
      </c>
      <c r="H335" s="188">
        <v>42.7</v>
      </c>
      <c r="I335" s="189"/>
      <c r="L335" s="185"/>
      <c r="M335" s="190"/>
      <c r="N335" s="191"/>
      <c r="O335" s="191"/>
      <c r="P335" s="191"/>
      <c r="Q335" s="191"/>
      <c r="R335" s="191"/>
      <c r="S335" s="191"/>
      <c r="T335" s="192"/>
      <c r="AT335" s="186" t="s">
        <v>181</v>
      </c>
      <c r="AU335" s="186" t="s">
        <v>87</v>
      </c>
      <c r="AV335" s="14" t="s">
        <v>87</v>
      </c>
      <c r="AW335" s="14" t="s">
        <v>29</v>
      </c>
      <c r="AX335" s="14" t="s">
        <v>74</v>
      </c>
      <c r="AY335" s="186" t="s">
        <v>167</v>
      </c>
    </row>
    <row r="336" spans="1:65" s="16" customFormat="1" ht="12">
      <c r="B336" s="201"/>
      <c r="D336" s="178" t="s">
        <v>181</v>
      </c>
      <c r="E336" s="202" t="s">
        <v>1</v>
      </c>
      <c r="F336" s="203" t="s">
        <v>830</v>
      </c>
      <c r="H336" s="204">
        <v>42.7</v>
      </c>
      <c r="I336" s="205"/>
      <c r="L336" s="201"/>
      <c r="M336" s="206"/>
      <c r="N336" s="207"/>
      <c r="O336" s="207"/>
      <c r="P336" s="207"/>
      <c r="Q336" s="207"/>
      <c r="R336" s="207"/>
      <c r="S336" s="207"/>
      <c r="T336" s="208"/>
      <c r="AT336" s="202" t="s">
        <v>181</v>
      </c>
      <c r="AU336" s="202" t="s">
        <v>87</v>
      </c>
      <c r="AV336" s="16" t="s">
        <v>187</v>
      </c>
      <c r="AW336" s="16" t="s">
        <v>29</v>
      </c>
      <c r="AX336" s="16" t="s">
        <v>74</v>
      </c>
      <c r="AY336" s="202" t="s">
        <v>167</v>
      </c>
    </row>
    <row r="337" spans="1:65" s="15" customFormat="1" ht="12">
      <c r="B337" s="193"/>
      <c r="D337" s="178" t="s">
        <v>181</v>
      </c>
      <c r="E337" s="194" t="s">
        <v>1</v>
      </c>
      <c r="F337" s="195" t="s">
        <v>186</v>
      </c>
      <c r="H337" s="196">
        <v>42.7</v>
      </c>
      <c r="I337" s="197"/>
      <c r="L337" s="193"/>
      <c r="M337" s="198"/>
      <c r="N337" s="199"/>
      <c r="O337" s="199"/>
      <c r="P337" s="199"/>
      <c r="Q337" s="199"/>
      <c r="R337" s="199"/>
      <c r="S337" s="199"/>
      <c r="T337" s="200"/>
      <c r="AT337" s="194" t="s">
        <v>181</v>
      </c>
      <c r="AU337" s="194" t="s">
        <v>87</v>
      </c>
      <c r="AV337" s="15" t="s">
        <v>179</v>
      </c>
      <c r="AW337" s="15" t="s">
        <v>29</v>
      </c>
      <c r="AX337" s="15" t="s">
        <v>81</v>
      </c>
      <c r="AY337" s="194" t="s">
        <v>167</v>
      </c>
    </row>
    <row r="338" spans="1:65" s="2" customFormat="1" ht="33" customHeight="1">
      <c r="A338" s="33"/>
      <c r="B338" s="149"/>
      <c r="C338" s="167" t="s">
        <v>449</v>
      </c>
      <c r="D338" s="167" t="s">
        <v>175</v>
      </c>
      <c r="E338" s="168" t="s">
        <v>834</v>
      </c>
      <c r="F338" s="169" t="s">
        <v>835</v>
      </c>
      <c r="G338" s="170" t="s">
        <v>178</v>
      </c>
      <c r="H338" s="171">
        <v>15.175000000000001</v>
      </c>
      <c r="I338" s="172"/>
      <c r="J338" s="173">
        <f>ROUND(I338*H338,2)</f>
        <v>0</v>
      </c>
      <c r="K338" s="174"/>
      <c r="L338" s="34"/>
      <c r="M338" s="175" t="s">
        <v>1</v>
      </c>
      <c r="N338" s="176" t="s">
        <v>40</v>
      </c>
      <c r="O338" s="59"/>
      <c r="P338" s="161">
        <f>O338*H338</f>
        <v>0</v>
      </c>
      <c r="Q338" s="161">
        <v>7.3499999999999998E-3</v>
      </c>
      <c r="R338" s="161">
        <f>Q338*H338</f>
        <v>0.11153625</v>
      </c>
      <c r="S338" s="161">
        <v>0</v>
      </c>
      <c r="T338" s="162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179</v>
      </c>
      <c r="AT338" s="163" t="s">
        <v>175</v>
      </c>
      <c r="AU338" s="163" t="s">
        <v>87</v>
      </c>
      <c r="AY338" s="18" t="s">
        <v>167</v>
      </c>
      <c r="BE338" s="164">
        <f>IF(N338="základná",J338,0)</f>
        <v>0</v>
      </c>
      <c r="BF338" s="164">
        <f>IF(N338="znížená",J338,0)</f>
        <v>0</v>
      </c>
      <c r="BG338" s="164">
        <f>IF(N338="zákl. prenesená",J338,0)</f>
        <v>0</v>
      </c>
      <c r="BH338" s="164">
        <f>IF(N338="zníž. prenesená",J338,0)</f>
        <v>0</v>
      </c>
      <c r="BI338" s="164">
        <f>IF(N338="nulová",J338,0)</f>
        <v>0</v>
      </c>
      <c r="BJ338" s="18" t="s">
        <v>87</v>
      </c>
      <c r="BK338" s="164">
        <f>ROUND(I338*H338,2)</f>
        <v>0</v>
      </c>
      <c r="BL338" s="18" t="s">
        <v>179</v>
      </c>
      <c r="BM338" s="163" t="s">
        <v>836</v>
      </c>
    </row>
    <row r="339" spans="1:65" s="13" customFormat="1" ht="12">
      <c r="B339" s="177"/>
      <c r="D339" s="178" t="s">
        <v>181</v>
      </c>
      <c r="E339" s="179" t="s">
        <v>1</v>
      </c>
      <c r="F339" s="180" t="s">
        <v>763</v>
      </c>
      <c r="H339" s="179" t="s">
        <v>1</v>
      </c>
      <c r="I339" s="181"/>
      <c r="L339" s="177"/>
      <c r="M339" s="182"/>
      <c r="N339" s="183"/>
      <c r="O339" s="183"/>
      <c r="P339" s="183"/>
      <c r="Q339" s="183"/>
      <c r="R339" s="183"/>
      <c r="S339" s="183"/>
      <c r="T339" s="184"/>
      <c r="AT339" s="179" t="s">
        <v>181</v>
      </c>
      <c r="AU339" s="179" t="s">
        <v>87</v>
      </c>
      <c r="AV339" s="13" t="s">
        <v>81</v>
      </c>
      <c r="AW339" s="13" t="s">
        <v>29</v>
      </c>
      <c r="AX339" s="13" t="s">
        <v>74</v>
      </c>
      <c r="AY339" s="179" t="s">
        <v>167</v>
      </c>
    </row>
    <row r="340" spans="1:65" s="14" customFormat="1" ht="12">
      <c r="B340" s="185"/>
      <c r="D340" s="178" t="s">
        <v>181</v>
      </c>
      <c r="E340" s="186" t="s">
        <v>1</v>
      </c>
      <c r="F340" s="187" t="s">
        <v>837</v>
      </c>
      <c r="H340" s="188">
        <v>19.375</v>
      </c>
      <c r="I340" s="189"/>
      <c r="L340" s="185"/>
      <c r="M340" s="190"/>
      <c r="N340" s="191"/>
      <c r="O340" s="191"/>
      <c r="P340" s="191"/>
      <c r="Q340" s="191"/>
      <c r="R340" s="191"/>
      <c r="S340" s="191"/>
      <c r="T340" s="192"/>
      <c r="AT340" s="186" t="s">
        <v>181</v>
      </c>
      <c r="AU340" s="186" t="s">
        <v>87</v>
      </c>
      <c r="AV340" s="14" t="s">
        <v>87</v>
      </c>
      <c r="AW340" s="14" t="s">
        <v>29</v>
      </c>
      <c r="AX340" s="14" t="s">
        <v>74</v>
      </c>
      <c r="AY340" s="186" t="s">
        <v>167</v>
      </c>
    </row>
    <row r="341" spans="1:65" s="14" customFormat="1" ht="12">
      <c r="B341" s="185"/>
      <c r="D341" s="178" t="s">
        <v>181</v>
      </c>
      <c r="E341" s="186" t="s">
        <v>1</v>
      </c>
      <c r="F341" s="187" t="s">
        <v>838</v>
      </c>
      <c r="H341" s="188">
        <v>-4.2</v>
      </c>
      <c r="I341" s="189"/>
      <c r="L341" s="185"/>
      <c r="M341" s="190"/>
      <c r="N341" s="191"/>
      <c r="O341" s="191"/>
      <c r="P341" s="191"/>
      <c r="Q341" s="191"/>
      <c r="R341" s="191"/>
      <c r="S341" s="191"/>
      <c r="T341" s="192"/>
      <c r="AT341" s="186" t="s">
        <v>181</v>
      </c>
      <c r="AU341" s="186" t="s">
        <v>87</v>
      </c>
      <c r="AV341" s="14" t="s">
        <v>87</v>
      </c>
      <c r="AW341" s="14" t="s">
        <v>29</v>
      </c>
      <c r="AX341" s="14" t="s">
        <v>74</v>
      </c>
      <c r="AY341" s="186" t="s">
        <v>167</v>
      </c>
    </row>
    <row r="342" spans="1:65" s="16" customFormat="1" ht="12">
      <c r="B342" s="201"/>
      <c r="D342" s="178" t="s">
        <v>181</v>
      </c>
      <c r="E342" s="202" t="s">
        <v>1</v>
      </c>
      <c r="F342" s="203" t="s">
        <v>390</v>
      </c>
      <c r="H342" s="204">
        <v>15.175000000000001</v>
      </c>
      <c r="I342" s="205"/>
      <c r="L342" s="201"/>
      <c r="M342" s="206"/>
      <c r="N342" s="207"/>
      <c r="O342" s="207"/>
      <c r="P342" s="207"/>
      <c r="Q342" s="207"/>
      <c r="R342" s="207"/>
      <c r="S342" s="207"/>
      <c r="T342" s="208"/>
      <c r="AT342" s="202" t="s">
        <v>181</v>
      </c>
      <c r="AU342" s="202" t="s">
        <v>87</v>
      </c>
      <c r="AV342" s="16" t="s">
        <v>187</v>
      </c>
      <c r="AW342" s="16" t="s">
        <v>29</v>
      </c>
      <c r="AX342" s="16" t="s">
        <v>74</v>
      </c>
      <c r="AY342" s="202" t="s">
        <v>167</v>
      </c>
    </row>
    <row r="343" spans="1:65" s="15" customFormat="1" ht="12">
      <c r="B343" s="193"/>
      <c r="D343" s="178" t="s">
        <v>181</v>
      </c>
      <c r="E343" s="194" t="s">
        <v>1</v>
      </c>
      <c r="F343" s="195" t="s">
        <v>186</v>
      </c>
      <c r="H343" s="196">
        <v>15.175000000000001</v>
      </c>
      <c r="I343" s="197"/>
      <c r="L343" s="193"/>
      <c r="M343" s="198"/>
      <c r="N343" s="199"/>
      <c r="O343" s="199"/>
      <c r="P343" s="199"/>
      <c r="Q343" s="199"/>
      <c r="R343" s="199"/>
      <c r="S343" s="199"/>
      <c r="T343" s="200"/>
      <c r="AT343" s="194" t="s">
        <v>181</v>
      </c>
      <c r="AU343" s="194" t="s">
        <v>87</v>
      </c>
      <c r="AV343" s="15" t="s">
        <v>179</v>
      </c>
      <c r="AW343" s="15" t="s">
        <v>29</v>
      </c>
      <c r="AX343" s="15" t="s">
        <v>81</v>
      </c>
      <c r="AY343" s="194" t="s">
        <v>167</v>
      </c>
    </row>
    <row r="344" spans="1:65" s="2" customFormat="1" ht="33" customHeight="1">
      <c r="A344" s="33"/>
      <c r="B344" s="149"/>
      <c r="C344" s="167" t="s">
        <v>457</v>
      </c>
      <c r="D344" s="167" t="s">
        <v>175</v>
      </c>
      <c r="E344" s="168" t="s">
        <v>839</v>
      </c>
      <c r="F344" s="169" t="s">
        <v>840</v>
      </c>
      <c r="G344" s="170" t="s">
        <v>178</v>
      </c>
      <c r="H344" s="171">
        <v>15.175000000000001</v>
      </c>
      <c r="I344" s="172"/>
      <c r="J344" s="173">
        <f>ROUND(I344*H344,2)</f>
        <v>0</v>
      </c>
      <c r="K344" s="174"/>
      <c r="L344" s="34"/>
      <c r="M344" s="175" t="s">
        <v>1</v>
      </c>
      <c r="N344" s="176" t="s">
        <v>40</v>
      </c>
      <c r="O344" s="59"/>
      <c r="P344" s="161">
        <f>O344*H344</f>
        <v>0</v>
      </c>
      <c r="Q344" s="161">
        <v>1.26E-2</v>
      </c>
      <c r="R344" s="161">
        <f>Q344*H344</f>
        <v>0.19120500000000001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179</v>
      </c>
      <c r="AT344" s="163" t="s">
        <v>175</v>
      </c>
      <c r="AU344" s="163" t="s">
        <v>87</v>
      </c>
      <c r="AY344" s="18" t="s">
        <v>167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87</v>
      </c>
      <c r="BK344" s="164">
        <f>ROUND(I344*H344,2)</f>
        <v>0</v>
      </c>
      <c r="BL344" s="18" t="s">
        <v>179</v>
      </c>
      <c r="BM344" s="163" t="s">
        <v>841</v>
      </c>
    </row>
    <row r="345" spans="1:65" s="13" customFormat="1" ht="12">
      <c r="B345" s="177"/>
      <c r="D345" s="178" t="s">
        <v>181</v>
      </c>
      <c r="E345" s="179" t="s">
        <v>1</v>
      </c>
      <c r="F345" s="180" t="s">
        <v>763</v>
      </c>
      <c r="H345" s="179" t="s">
        <v>1</v>
      </c>
      <c r="I345" s="181"/>
      <c r="L345" s="177"/>
      <c r="M345" s="182"/>
      <c r="N345" s="183"/>
      <c r="O345" s="183"/>
      <c r="P345" s="183"/>
      <c r="Q345" s="183"/>
      <c r="R345" s="183"/>
      <c r="S345" s="183"/>
      <c r="T345" s="184"/>
      <c r="AT345" s="179" t="s">
        <v>181</v>
      </c>
      <c r="AU345" s="179" t="s">
        <v>87</v>
      </c>
      <c r="AV345" s="13" t="s">
        <v>81</v>
      </c>
      <c r="AW345" s="13" t="s">
        <v>29</v>
      </c>
      <c r="AX345" s="13" t="s">
        <v>74</v>
      </c>
      <c r="AY345" s="179" t="s">
        <v>167</v>
      </c>
    </row>
    <row r="346" spans="1:65" s="14" customFormat="1" ht="12">
      <c r="B346" s="185"/>
      <c r="D346" s="178" t="s">
        <v>181</v>
      </c>
      <c r="E346" s="186" t="s">
        <v>1</v>
      </c>
      <c r="F346" s="187" t="s">
        <v>837</v>
      </c>
      <c r="H346" s="188">
        <v>19.375</v>
      </c>
      <c r="I346" s="189"/>
      <c r="L346" s="185"/>
      <c r="M346" s="190"/>
      <c r="N346" s="191"/>
      <c r="O346" s="191"/>
      <c r="P346" s="191"/>
      <c r="Q346" s="191"/>
      <c r="R346" s="191"/>
      <c r="S346" s="191"/>
      <c r="T346" s="192"/>
      <c r="AT346" s="186" t="s">
        <v>181</v>
      </c>
      <c r="AU346" s="186" t="s">
        <v>87</v>
      </c>
      <c r="AV346" s="14" t="s">
        <v>87</v>
      </c>
      <c r="AW346" s="14" t="s">
        <v>29</v>
      </c>
      <c r="AX346" s="14" t="s">
        <v>74</v>
      </c>
      <c r="AY346" s="186" t="s">
        <v>167</v>
      </c>
    </row>
    <row r="347" spans="1:65" s="14" customFormat="1" ht="12">
      <c r="B347" s="185"/>
      <c r="D347" s="178" t="s">
        <v>181</v>
      </c>
      <c r="E347" s="186" t="s">
        <v>1</v>
      </c>
      <c r="F347" s="187" t="s">
        <v>838</v>
      </c>
      <c r="H347" s="188">
        <v>-4.2</v>
      </c>
      <c r="I347" s="189"/>
      <c r="L347" s="185"/>
      <c r="M347" s="190"/>
      <c r="N347" s="191"/>
      <c r="O347" s="191"/>
      <c r="P347" s="191"/>
      <c r="Q347" s="191"/>
      <c r="R347" s="191"/>
      <c r="S347" s="191"/>
      <c r="T347" s="192"/>
      <c r="AT347" s="186" t="s">
        <v>181</v>
      </c>
      <c r="AU347" s="186" t="s">
        <v>87</v>
      </c>
      <c r="AV347" s="14" t="s">
        <v>87</v>
      </c>
      <c r="AW347" s="14" t="s">
        <v>29</v>
      </c>
      <c r="AX347" s="14" t="s">
        <v>74</v>
      </c>
      <c r="AY347" s="186" t="s">
        <v>167</v>
      </c>
    </row>
    <row r="348" spans="1:65" s="16" customFormat="1" ht="12">
      <c r="B348" s="201"/>
      <c r="D348" s="178" t="s">
        <v>181</v>
      </c>
      <c r="E348" s="202" t="s">
        <v>1</v>
      </c>
      <c r="F348" s="203" t="s">
        <v>390</v>
      </c>
      <c r="H348" s="204">
        <v>15.175000000000001</v>
      </c>
      <c r="I348" s="205"/>
      <c r="L348" s="201"/>
      <c r="M348" s="206"/>
      <c r="N348" s="207"/>
      <c r="O348" s="207"/>
      <c r="P348" s="207"/>
      <c r="Q348" s="207"/>
      <c r="R348" s="207"/>
      <c r="S348" s="207"/>
      <c r="T348" s="208"/>
      <c r="AT348" s="202" t="s">
        <v>181</v>
      </c>
      <c r="AU348" s="202" t="s">
        <v>87</v>
      </c>
      <c r="AV348" s="16" t="s">
        <v>187</v>
      </c>
      <c r="AW348" s="16" t="s">
        <v>29</v>
      </c>
      <c r="AX348" s="16" t="s">
        <v>74</v>
      </c>
      <c r="AY348" s="202" t="s">
        <v>167</v>
      </c>
    </row>
    <row r="349" spans="1:65" s="15" customFormat="1" ht="12">
      <c r="B349" s="193"/>
      <c r="D349" s="178" t="s">
        <v>181</v>
      </c>
      <c r="E349" s="194" t="s">
        <v>1</v>
      </c>
      <c r="F349" s="195" t="s">
        <v>186</v>
      </c>
      <c r="H349" s="196">
        <v>15.175000000000001</v>
      </c>
      <c r="I349" s="197"/>
      <c r="L349" s="193"/>
      <c r="M349" s="198"/>
      <c r="N349" s="199"/>
      <c r="O349" s="199"/>
      <c r="P349" s="199"/>
      <c r="Q349" s="199"/>
      <c r="R349" s="199"/>
      <c r="S349" s="199"/>
      <c r="T349" s="200"/>
      <c r="AT349" s="194" t="s">
        <v>181</v>
      </c>
      <c r="AU349" s="194" t="s">
        <v>87</v>
      </c>
      <c r="AV349" s="15" t="s">
        <v>179</v>
      </c>
      <c r="AW349" s="15" t="s">
        <v>29</v>
      </c>
      <c r="AX349" s="15" t="s">
        <v>81</v>
      </c>
      <c r="AY349" s="194" t="s">
        <v>167</v>
      </c>
    </row>
    <row r="350" spans="1:65" s="2" customFormat="1" ht="21.75" customHeight="1">
      <c r="A350" s="33"/>
      <c r="B350" s="149"/>
      <c r="C350" s="167" t="s">
        <v>461</v>
      </c>
      <c r="D350" s="167" t="s">
        <v>175</v>
      </c>
      <c r="E350" s="168" t="s">
        <v>842</v>
      </c>
      <c r="F350" s="169" t="s">
        <v>843</v>
      </c>
      <c r="G350" s="170" t="s">
        <v>178</v>
      </c>
      <c r="H350" s="171">
        <v>111.473</v>
      </c>
      <c r="I350" s="172"/>
      <c r="J350" s="173">
        <f>ROUND(I350*H350,2)</f>
        <v>0</v>
      </c>
      <c r="K350" s="174"/>
      <c r="L350" s="34"/>
      <c r="M350" s="175" t="s">
        <v>1</v>
      </c>
      <c r="N350" s="176" t="s">
        <v>40</v>
      </c>
      <c r="O350" s="59"/>
      <c r="P350" s="161">
        <f>O350*H350</f>
        <v>0</v>
      </c>
      <c r="Q350" s="161">
        <v>6.3E-3</v>
      </c>
      <c r="R350" s="161">
        <f>Q350*H350</f>
        <v>0.70227989999999996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179</v>
      </c>
      <c r="AT350" s="163" t="s">
        <v>175</v>
      </c>
      <c r="AU350" s="163" t="s">
        <v>87</v>
      </c>
      <c r="AY350" s="18" t="s">
        <v>167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87</v>
      </c>
      <c r="BK350" s="164">
        <f>ROUND(I350*H350,2)</f>
        <v>0</v>
      </c>
      <c r="BL350" s="18" t="s">
        <v>179</v>
      </c>
      <c r="BM350" s="163" t="s">
        <v>844</v>
      </c>
    </row>
    <row r="351" spans="1:65" s="13" customFormat="1" ht="12">
      <c r="B351" s="177"/>
      <c r="D351" s="178" t="s">
        <v>181</v>
      </c>
      <c r="E351" s="179" t="s">
        <v>1</v>
      </c>
      <c r="F351" s="180" t="s">
        <v>845</v>
      </c>
      <c r="H351" s="179" t="s">
        <v>1</v>
      </c>
      <c r="I351" s="181"/>
      <c r="L351" s="177"/>
      <c r="M351" s="182"/>
      <c r="N351" s="183"/>
      <c r="O351" s="183"/>
      <c r="P351" s="183"/>
      <c r="Q351" s="183"/>
      <c r="R351" s="183"/>
      <c r="S351" s="183"/>
      <c r="T351" s="184"/>
      <c r="AT351" s="179" t="s">
        <v>181</v>
      </c>
      <c r="AU351" s="179" t="s">
        <v>87</v>
      </c>
      <c r="AV351" s="13" t="s">
        <v>81</v>
      </c>
      <c r="AW351" s="13" t="s">
        <v>29</v>
      </c>
      <c r="AX351" s="13" t="s">
        <v>74</v>
      </c>
      <c r="AY351" s="179" t="s">
        <v>167</v>
      </c>
    </row>
    <row r="352" spans="1:65" s="14" customFormat="1" ht="12">
      <c r="B352" s="185"/>
      <c r="D352" s="178" t="s">
        <v>181</v>
      </c>
      <c r="E352" s="186" t="s">
        <v>1</v>
      </c>
      <c r="F352" s="187" t="s">
        <v>329</v>
      </c>
      <c r="H352" s="188">
        <v>27.6</v>
      </c>
      <c r="I352" s="189"/>
      <c r="L352" s="185"/>
      <c r="M352" s="190"/>
      <c r="N352" s="191"/>
      <c r="O352" s="191"/>
      <c r="P352" s="191"/>
      <c r="Q352" s="191"/>
      <c r="R352" s="191"/>
      <c r="S352" s="191"/>
      <c r="T352" s="192"/>
      <c r="AT352" s="186" t="s">
        <v>181</v>
      </c>
      <c r="AU352" s="186" t="s">
        <v>87</v>
      </c>
      <c r="AV352" s="14" t="s">
        <v>87</v>
      </c>
      <c r="AW352" s="14" t="s">
        <v>29</v>
      </c>
      <c r="AX352" s="14" t="s">
        <v>74</v>
      </c>
      <c r="AY352" s="186" t="s">
        <v>167</v>
      </c>
    </row>
    <row r="353" spans="1:65" s="14" customFormat="1" ht="12">
      <c r="B353" s="185"/>
      <c r="D353" s="178" t="s">
        <v>181</v>
      </c>
      <c r="E353" s="186" t="s">
        <v>1</v>
      </c>
      <c r="F353" s="187" t="s">
        <v>330</v>
      </c>
      <c r="H353" s="188">
        <v>-0.24</v>
      </c>
      <c r="I353" s="189"/>
      <c r="L353" s="185"/>
      <c r="M353" s="190"/>
      <c r="N353" s="191"/>
      <c r="O353" s="191"/>
      <c r="P353" s="191"/>
      <c r="Q353" s="191"/>
      <c r="R353" s="191"/>
      <c r="S353" s="191"/>
      <c r="T353" s="192"/>
      <c r="AT353" s="186" t="s">
        <v>181</v>
      </c>
      <c r="AU353" s="186" t="s">
        <v>87</v>
      </c>
      <c r="AV353" s="14" t="s">
        <v>87</v>
      </c>
      <c r="AW353" s="14" t="s">
        <v>29</v>
      </c>
      <c r="AX353" s="14" t="s">
        <v>74</v>
      </c>
      <c r="AY353" s="186" t="s">
        <v>167</v>
      </c>
    </row>
    <row r="354" spans="1:65" s="14" customFormat="1" ht="12">
      <c r="B354" s="185"/>
      <c r="D354" s="178" t="s">
        <v>181</v>
      </c>
      <c r="E354" s="186" t="s">
        <v>1</v>
      </c>
      <c r="F354" s="187" t="s">
        <v>331</v>
      </c>
      <c r="H354" s="188">
        <v>-1.26</v>
      </c>
      <c r="I354" s="189"/>
      <c r="L354" s="185"/>
      <c r="M354" s="190"/>
      <c r="N354" s="191"/>
      <c r="O354" s="191"/>
      <c r="P354" s="191"/>
      <c r="Q354" s="191"/>
      <c r="R354" s="191"/>
      <c r="S354" s="191"/>
      <c r="T354" s="192"/>
      <c r="AT354" s="186" t="s">
        <v>181</v>
      </c>
      <c r="AU354" s="186" t="s">
        <v>87</v>
      </c>
      <c r="AV354" s="14" t="s">
        <v>87</v>
      </c>
      <c r="AW354" s="14" t="s">
        <v>29</v>
      </c>
      <c r="AX354" s="14" t="s">
        <v>74</v>
      </c>
      <c r="AY354" s="186" t="s">
        <v>167</v>
      </c>
    </row>
    <row r="355" spans="1:65" s="14" customFormat="1" ht="12">
      <c r="B355" s="185"/>
      <c r="D355" s="178" t="s">
        <v>181</v>
      </c>
      <c r="E355" s="186" t="s">
        <v>1</v>
      </c>
      <c r="F355" s="187" t="s">
        <v>332</v>
      </c>
      <c r="H355" s="188">
        <v>43.552999999999997</v>
      </c>
      <c r="I355" s="189"/>
      <c r="L355" s="185"/>
      <c r="M355" s="190"/>
      <c r="N355" s="191"/>
      <c r="O355" s="191"/>
      <c r="P355" s="191"/>
      <c r="Q355" s="191"/>
      <c r="R355" s="191"/>
      <c r="S355" s="191"/>
      <c r="T355" s="192"/>
      <c r="AT355" s="186" t="s">
        <v>181</v>
      </c>
      <c r="AU355" s="186" t="s">
        <v>87</v>
      </c>
      <c r="AV355" s="14" t="s">
        <v>87</v>
      </c>
      <c r="AW355" s="14" t="s">
        <v>29</v>
      </c>
      <c r="AX355" s="14" t="s">
        <v>74</v>
      </c>
      <c r="AY355" s="186" t="s">
        <v>167</v>
      </c>
    </row>
    <row r="356" spans="1:65" s="14" customFormat="1" ht="12">
      <c r="B356" s="185"/>
      <c r="D356" s="178" t="s">
        <v>181</v>
      </c>
      <c r="E356" s="186" t="s">
        <v>1</v>
      </c>
      <c r="F356" s="187" t="s">
        <v>333</v>
      </c>
      <c r="H356" s="188">
        <v>-0.48</v>
      </c>
      <c r="I356" s="189"/>
      <c r="L356" s="185"/>
      <c r="M356" s="190"/>
      <c r="N356" s="191"/>
      <c r="O356" s="191"/>
      <c r="P356" s="191"/>
      <c r="Q356" s="191"/>
      <c r="R356" s="191"/>
      <c r="S356" s="191"/>
      <c r="T356" s="192"/>
      <c r="AT356" s="186" t="s">
        <v>181</v>
      </c>
      <c r="AU356" s="186" t="s">
        <v>87</v>
      </c>
      <c r="AV356" s="14" t="s">
        <v>87</v>
      </c>
      <c r="AW356" s="14" t="s">
        <v>29</v>
      </c>
      <c r="AX356" s="14" t="s">
        <v>74</v>
      </c>
      <c r="AY356" s="186" t="s">
        <v>167</v>
      </c>
    </row>
    <row r="357" spans="1:65" s="14" customFormat="1" ht="12">
      <c r="B357" s="185"/>
      <c r="D357" s="178" t="s">
        <v>181</v>
      </c>
      <c r="E357" s="186" t="s">
        <v>1</v>
      </c>
      <c r="F357" s="187" t="s">
        <v>334</v>
      </c>
      <c r="H357" s="188">
        <v>-1.26</v>
      </c>
      <c r="I357" s="189"/>
      <c r="L357" s="185"/>
      <c r="M357" s="190"/>
      <c r="N357" s="191"/>
      <c r="O357" s="191"/>
      <c r="P357" s="191"/>
      <c r="Q357" s="191"/>
      <c r="R357" s="191"/>
      <c r="S357" s="191"/>
      <c r="T357" s="192"/>
      <c r="AT357" s="186" t="s">
        <v>181</v>
      </c>
      <c r="AU357" s="186" t="s">
        <v>87</v>
      </c>
      <c r="AV357" s="14" t="s">
        <v>87</v>
      </c>
      <c r="AW357" s="14" t="s">
        <v>29</v>
      </c>
      <c r="AX357" s="14" t="s">
        <v>74</v>
      </c>
      <c r="AY357" s="186" t="s">
        <v>167</v>
      </c>
    </row>
    <row r="358" spans="1:65" s="14" customFormat="1" ht="12">
      <c r="B358" s="185"/>
      <c r="D358" s="178" t="s">
        <v>181</v>
      </c>
      <c r="E358" s="186" t="s">
        <v>1</v>
      </c>
      <c r="F358" s="187" t="s">
        <v>335</v>
      </c>
      <c r="H358" s="188">
        <v>43.56</v>
      </c>
      <c r="I358" s="189"/>
      <c r="L358" s="185"/>
      <c r="M358" s="190"/>
      <c r="N358" s="191"/>
      <c r="O358" s="191"/>
      <c r="P358" s="191"/>
      <c r="Q358" s="191"/>
      <c r="R358" s="191"/>
      <c r="S358" s="191"/>
      <c r="T358" s="192"/>
      <c r="AT358" s="186" t="s">
        <v>181</v>
      </c>
      <c r="AU358" s="186" t="s">
        <v>87</v>
      </c>
      <c r="AV358" s="14" t="s">
        <v>87</v>
      </c>
      <c r="AW358" s="14" t="s">
        <v>29</v>
      </c>
      <c r="AX358" s="14" t="s">
        <v>74</v>
      </c>
      <c r="AY358" s="186" t="s">
        <v>167</v>
      </c>
    </row>
    <row r="359" spans="1:65" s="16" customFormat="1" ht="12">
      <c r="B359" s="201"/>
      <c r="D359" s="178" t="s">
        <v>181</v>
      </c>
      <c r="E359" s="202" t="s">
        <v>1</v>
      </c>
      <c r="F359" s="203" t="s">
        <v>199</v>
      </c>
      <c r="H359" s="204">
        <v>111.473</v>
      </c>
      <c r="I359" s="205"/>
      <c r="L359" s="201"/>
      <c r="M359" s="206"/>
      <c r="N359" s="207"/>
      <c r="O359" s="207"/>
      <c r="P359" s="207"/>
      <c r="Q359" s="207"/>
      <c r="R359" s="207"/>
      <c r="S359" s="207"/>
      <c r="T359" s="208"/>
      <c r="AT359" s="202" t="s">
        <v>181</v>
      </c>
      <c r="AU359" s="202" t="s">
        <v>87</v>
      </c>
      <c r="AV359" s="16" t="s">
        <v>187</v>
      </c>
      <c r="AW359" s="16" t="s">
        <v>29</v>
      </c>
      <c r="AX359" s="16" t="s">
        <v>74</v>
      </c>
      <c r="AY359" s="202" t="s">
        <v>167</v>
      </c>
    </row>
    <row r="360" spans="1:65" s="15" customFormat="1" ht="12">
      <c r="B360" s="193"/>
      <c r="D360" s="178" t="s">
        <v>181</v>
      </c>
      <c r="E360" s="194" t="s">
        <v>1</v>
      </c>
      <c r="F360" s="195" t="s">
        <v>186</v>
      </c>
      <c r="H360" s="196">
        <v>111.473</v>
      </c>
      <c r="I360" s="197"/>
      <c r="L360" s="193"/>
      <c r="M360" s="198"/>
      <c r="N360" s="199"/>
      <c r="O360" s="199"/>
      <c r="P360" s="199"/>
      <c r="Q360" s="199"/>
      <c r="R360" s="199"/>
      <c r="S360" s="199"/>
      <c r="T360" s="200"/>
      <c r="AT360" s="194" t="s">
        <v>181</v>
      </c>
      <c r="AU360" s="194" t="s">
        <v>87</v>
      </c>
      <c r="AV360" s="15" t="s">
        <v>179</v>
      </c>
      <c r="AW360" s="15" t="s">
        <v>29</v>
      </c>
      <c r="AX360" s="15" t="s">
        <v>81</v>
      </c>
      <c r="AY360" s="194" t="s">
        <v>167</v>
      </c>
    </row>
    <row r="361" spans="1:65" s="2" customFormat="1" ht="21.75" customHeight="1">
      <c r="A361" s="33"/>
      <c r="B361" s="149"/>
      <c r="C361" s="167" t="s">
        <v>468</v>
      </c>
      <c r="D361" s="167" t="s">
        <v>175</v>
      </c>
      <c r="E361" s="168" t="s">
        <v>846</v>
      </c>
      <c r="F361" s="169" t="s">
        <v>847</v>
      </c>
      <c r="G361" s="170" t="s">
        <v>178</v>
      </c>
      <c r="H361" s="171">
        <v>111.473</v>
      </c>
      <c r="I361" s="172"/>
      <c r="J361" s="173">
        <f>ROUND(I361*H361,2)</f>
        <v>0</v>
      </c>
      <c r="K361" s="174"/>
      <c r="L361" s="34"/>
      <c r="M361" s="175" t="s">
        <v>1</v>
      </c>
      <c r="N361" s="176" t="s">
        <v>40</v>
      </c>
      <c r="O361" s="59"/>
      <c r="P361" s="161">
        <f>O361*H361</f>
        <v>0</v>
      </c>
      <c r="Q361" s="161">
        <v>2.205E-2</v>
      </c>
      <c r="R361" s="161">
        <f>Q361*H361</f>
        <v>2.45797965</v>
      </c>
      <c r="S361" s="161">
        <v>0</v>
      </c>
      <c r="T361" s="162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3" t="s">
        <v>179</v>
      </c>
      <c r="AT361" s="163" t="s">
        <v>175</v>
      </c>
      <c r="AU361" s="163" t="s">
        <v>87</v>
      </c>
      <c r="AY361" s="18" t="s">
        <v>167</v>
      </c>
      <c r="BE361" s="164">
        <f>IF(N361="základná",J361,0)</f>
        <v>0</v>
      </c>
      <c r="BF361" s="164">
        <f>IF(N361="znížená",J361,0)</f>
        <v>0</v>
      </c>
      <c r="BG361" s="164">
        <f>IF(N361="zákl. prenesená",J361,0)</f>
        <v>0</v>
      </c>
      <c r="BH361" s="164">
        <f>IF(N361="zníž. prenesená",J361,0)</f>
        <v>0</v>
      </c>
      <c r="BI361" s="164">
        <f>IF(N361="nulová",J361,0)</f>
        <v>0</v>
      </c>
      <c r="BJ361" s="18" t="s">
        <v>87</v>
      </c>
      <c r="BK361" s="164">
        <f>ROUND(I361*H361,2)</f>
        <v>0</v>
      </c>
      <c r="BL361" s="18" t="s">
        <v>179</v>
      </c>
      <c r="BM361" s="163" t="s">
        <v>848</v>
      </c>
    </row>
    <row r="362" spans="1:65" s="13" customFormat="1" ht="12">
      <c r="B362" s="177"/>
      <c r="D362" s="178" t="s">
        <v>181</v>
      </c>
      <c r="E362" s="179" t="s">
        <v>1</v>
      </c>
      <c r="F362" s="180" t="s">
        <v>845</v>
      </c>
      <c r="H362" s="179" t="s">
        <v>1</v>
      </c>
      <c r="I362" s="181"/>
      <c r="L362" s="177"/>
      <c r="M362" s="182"/>
      <c r="N362" s="183"/>
      <c r="O362" s="183"/>
      <c r="P362" s="183"/>
      <c r="Q362" s="183"/>
      <c r="R362" s="183"/>
      <c r="S362" s="183"/>
      <c r="T362" s="184"/>
      <c r="AT362" s="179" t="s">
        <v>181</v>
      </c>
      <c r="AU362" s="179" t="s">
        <v>87</v>
      </c>
      <c r="AV362" s="13" t="s">
        <v>81</v>
      </c>
      <c r="AW362" s="13" t="s">
        <v>29</v>
      </c>
      <c r="AX362" s="13" t="s">
        <v>74</v>
      </c>
      <c r="AY362" s="179" t="s">
        <v>167</v>
      </c>
    </row>
    <row r="363" spans="1:65" s="14" customFormat="1" ht="12">
      <c r="B363" s="185"/>
      <c r="D363" s="178" t="s">
        <v>181</v>
      </c>
      <c r="E363" s="186" t="s">
        <v>1</v>
      </c>
      <c r="F363" s="187" t="s">
        <v>329</v>
      </c>
      <c r="H363" s="188">
        <v>27.6</v>
      </c>
      <c r="I363" s="189"/>
      <c r="L363" s="185"/>
      <c r="M363" s="190"/>
      <c r="N363" s="191"/>
      <c r="O363" s="191"/>
      <c r="P363" s="191"/>
      <c r="Q363" s="191"/>
      <c r="R363" s="191"/>
      <c r="S363" s="191"/>
      <c r="T363" s="192"/>
      <c r="AT363" s="186" t="s">
        <v>181</v>
      </c>
      <c r="AU363" s="186" t="s">
        <v>87</v>
      </c>
      <c r="AV363" s="14" t="s">
        <v>87</v>
      </c>
      <c r="AW363" s="14" t="s">
        <v>29</v>
      </c>
      <c r="AX363" s="14" t="s">
        <v>74</v>
      </c>
      <c r="AY363" s="186" t="s">
        <v>167</v>
      </c>
    </row>
    <row r="364" spans="1:65" s="14" customFormat="1" ht="12">
      <c r="B364" s="185"/>
      <c r="D364" s="178" t="s">
        <v>181</v>
      </c>
      <c r="E364" s="186" t="s">
        <v>1</v>
      </c>
      <c r="F364" s="187" t="s">
        <v>330</v>
      </c>
      <c r="H364" s="188">
        <v>-0.24</v>
      </c>
      <c r="I364" s="189"/>
      <c r="L364" s="185"/>
      <c r="M364" s="190"/>
      <c r="N364" s="191"/>
      <c r="O364" s="191"/>
      <c r="P364" s="191"/>
      <c r="Q364" s="191"/>
      <c r="R364" s="191"/>
      <c r="S364" s="191"/>
      <c r="T364" s="192"/>
      <c r="AT364" s="186" t="s">
        <v>181</v>
      </c>
      <c r="AU364" s="186" t="s">
        <v>87</v>
      </c>
      <c r="AV364" s="14" t="s">
        <v>87</v>
      </c>
      <c r="AW364" s="14" t="s">
        <v>29</v>
      </c>
      <c r="AX364" s="14" t="s">
        <v>74</v>
      </c>
      <c r="AY364" s="186" t="s">
        <v>167</v>
      </c>
    </row>
    <row r="365" spans="1:65" s="14" customFormat="1" ht="12">
      <c r="B365" s="185"/>
      <c r="D365" s="178" t="s">
        <v>181</v>
      </c>
      <c r="E365" s="186" t="s">
        <v>1</v>
      </c>
      <c r="F365" s="187" t="s">
        <v>331</v>
      </c>
      <c r="H365" s="188">
        <v>-1.26</v>
      </c>
      <c r="I365" s="189"/>
      <c r="L365" s="185"/>
      <c r="M365" s="190"/>
      <c r="N365" s="191"/>
      <c r="O365" s="191"/>
      <c r="P365" s="191"/>
      <c r="Q365" s="191"/>
      <c r="R365" s="191"/>
      <c r="S365" s="191"/>
      <c r="T365" s="192"/>
      <c r="AT365" s="186" t="s">
        <v>181</v>
      </c>
      <c r="AU365" s="186" t="s">
        <v>87</v>
      </c>
      <c r="AV365" s="14" t="s">
        <v>87</v>
      </c>
      <c r="AW365" s="14" t="s">
        <v>29</v>
      </c>
      <c r="AX365" s="14" t="s">
        <v>74</v>
      </c>
      <c r="AY365" s="186" t="s">
        <v>167</v>
      </c>
    </row>
    <row r="366" spans="1:65" s="14" customFormat="1" ht="12">
      <c r="B366" s="185"/>
      <c r="D366" s="178" t="s">
        <v>181</v>
      </c>
      <c r="E366" s="186" t="s">
        <v>1</v>
      </c>
      <c r="F366" s="187" t="s">
        <v>332</v>
      </c>
      <c r="H366" s="188">
        <v>43.552999999999997</v>
      </c>
      <c r="I366" s="189"/>
      <c r="L366" s="185"/>
      <c r="M366" s="190"/>
      <c r="N366" s="191"/>
      <c r="O366" s="191"/>
      <c r="P366" s="191"/>
      <c r="Q366" s="191"/>
      <c r="R366" s="191"/>
      <c r="S366" s="191"/>
      <c r="T366" s="192"/>
      <c r="AT366" s="186" t="s">
        <v>181</v>
      </c>
      <c r="AU366" s="186" t="s">
        <v>87</v>
      </c>
      <c r="AV366" s="14" t="s">
        <v>87</v>
      </c>
      <c r="AW366" s="14" t="s">
        <v>29</v>
      </c>
      <c r="AX366" s="14" t="s">
        <v>74</v>
      </c>
      <c r="AY366" s="186" t="s">
        <v>167</v>
      </c>
    </row>
    <row r="367" spans="1:65" s="14" customFormat="1" ht="12">
      <c r="B367" s="185"/>
      <c r="D367" s="178" t="s">
        <v>181</v>
      </c>
      <c r="E367" s="186" t="s">
        <v>1</v>
      </c>
      <c r="F367" s="187" t="s">
        <v>333</v>
      </c>
      <c r="H367" s="188">
        <v>-0.48</v>
      </c>
      <c r="I367" s="189"/>
      <c r="L367" s="185"/>
      <c r="M367" s="190"/>
      <c r="N367" s="191"/>
      <c r="O367" s="191"/>
      <c r="P367" s="191"/>
      <c r="Q367" s="191"/>
      <c r="R367" s="191"/>
      <c r="S367" s="191"/>
      <c r="T367" s="192"/>
      <c r="AT367" s="186" t="s">
        <v>181</v>
      </c>
      <c r="AU367" s="186" t="s">
        <v>87</v>
      </c>
      <c r="AV367" s="14" t="s">
        <v>87</v>
      </c>
      <c r="AW367" s="14" t="s">
        <v>29</v>
      </c>
      <c r="AX367" s="14" t="s">
        <v>74</v>
      </c>
      <c r="AY367" s="186" t="s">
        <v>167</v>
      </c>
    </row>
    <row r="368" spans="1:65" s="14" customFormat="1" ht="12">
      <c r="B368" s="185"/>
      <c r="D368" s="178" t="s">
        <v>181</v>
      </c>
      <c r="E368" s="186" t="s">
        <v>1</v>
      </c>
      <c r="F368" s="187" t="s">
        <v>334</v>
      </c>
      <c r="H368" s="188">
        <v>-1.26</v>
      </c>
      <c r="I368" s="189"/>
      <c r="L368" s="185"/>
      <c r="M368" s="190"/>
      <c r="N368" s="191"/>
      <c r="O368" s="191"/>
      <c r="P368" s="191"/>
      <c r="Q368" s="191"/>
      <c r="R368" s="191"/>
      <c r="S368" s="191"/>
      <c r="T368" s="192"/>
      <c r="AT368" s="186" t="s">
        <v>181</v>
      </c>
      <c r="AU368" s="186" t="s">
        <v>87</v>
      </c>
      <c r="AV368" s="14" t="s">
        <v>87</v>
      </c>
      <c r="AW368" s="14" t="s">
        <v>29</v>
      </c>
      <c r="AX368" s="14" t="s">
        <v>74</v>
      </c>
      <c r="AY368" s="186" t="s">
        <v>167</v>
      </c>
    </row>
    <row r="369" spans="1:65" s="14" customFormat="1" ht="12">
      <c r="B369" s="185"/>
      <c r="D369" s="178" t="s">
        <v>181</v>
      </c>
      <c r="E369" s="186" t="s">
        <v>1</v>
      </c>
      <c r="F369" s="187" t="s">
        <v>335</v>
      </c>
      <c r="H369" s="188">
        <v>43.56</v>
      </c>
      <c r="I369" s="189"/>
      <c r="L369" s="185"/>
      <c r="M369" s="190"/>
      <c r="N369" s="191"/>
      <c r="O369" s="191"/>
      <c r="P369" s="191"/>
      <c r="Q369" s="191"/>
      <c r="R369" s="191"/>
      <c r="S369" s="191"/>
      <c r="T369" s="192"/>
      <c r="AT369" s="186" t="s">
        <v>181</v>
      </c>
      <c r="AU369" s="186" t="s">
        <v>87</v>
      </c>
      <c r="AV369" s="14" t="s">
        <v>87</v>
      </c>
      <c r="AW369" s="14" t="s">
        <v>29</v>
      </c>
      <c r="AX369" s="14" t="s">
        <v>74</v>
      </c>
      <c r="AY369" s="186" t="s">
        <v>167</v>
      </c>
    </row>
    <row r="370" spans="1:65" s="16" customFormat="1" ht="12">
      <c r="B370" s="201"/>
      <c r="D370" s="178" t="s">
        <v>181</v>
      </c>
      <c r="E370" s="202" t="s">
        <v>1</v>
      </c>
      <c r="F370" s="203" t="s">
        <v>199</v>
      </c>
      <c r="H370" s="204">
        <v>111.473</v>
      </c>
      <c r="I370" s="205"/>
      <c r="L370" s="201"/>
      <c r="M370" s="206"/>
      <c r="N370" s="207"/>
      <c r="O370" s="207"/>
      <c r="P370" s="207"/>
      <c r="Q370" s="207"/>
      <c r="R370" s="207"/>
      <c r="S370" s="207"/>
      <c r="T370" s="208"/>
      <c r="AT370" s="202" t="s">
        <v>181</v>
      </c>
      <c r="AU370" s="202" t="s">
        <v>87</v>
      </c>
      <c r="AV370" s="16" t="s">
        <v>187</v>
      </c>
      <c r="AW370" s="16" t="s">
        <v>29</v>
      </c>
      <c r="AX370" s="16" t="s">
        <v>74</v>
      </c>
      <c r="AY370" s="202" t="s">
        <v>167</v>
      </c>
    </row>
    <row r="371" spans="1:65" s="15" customFormat="1" ht="12">
      <c r="B371" s="193"/>
      <c r="D371" s="178" t="s">
        <v>181</v>
      </c>
      <c r="E371" s="194" t="s">
        <v>1</v>
      </c>
      <c r="F371" s="195" t="s">
        <v>186</v>
      </c>
      <c r="H371" s="196">
        <v>111.473</v>
      </c>
      <c r="I371" s="197"/>
      <c r="L371" s="193"/>
      <c r="M371" s="198"/>
      <c r="N371" s="199"/>
      <c r="O371" s="199"/>
      <c r="P371" s="199"/>
      <c r="Q371" s="199"/>
      <c r="R371" s="199"/>
      <c r="S371" s="199"/>
      <c r="T371" s="200"/>
      <c r="AT371" s="194" t="s">
        <v>181</v>
      </c>
      <c r="AU371" s="194" t="s">
        <v>87</v>
      </c>
      <c r="AV371" s="15" t="s">
        <v>179</v>
      </c>
      <c r="AW371" s="15" t="s">
        <v>29</v>
      </c>
      <c r="AX371" s="15" t="s">
        <v>81</v>
      </c>
      <c r="AY371" s="194" t="s">
        <v>167</v>
      </c>
    </row>
    <row r="372" spans="1:65" s="2" customFormat="1" ht="33" customHeight="1">
      <c r="A372" s="33"/>
      <c r="B372" s="149"/>
      <c r="C372" s="167" t="s">
        <v>473</v>
      </c>
      <c r="D372" s="167" t="s">
        <v>175</v>
      </c>
      <c r="E372" s="168" t="s">
        <v>849</v>
      </c>
      <c r="F372" s="169" t="s">
        <v>850</v>
      </c>
      <c r="G372" s="170" t="s">
        <v>178</v>
      </c>
      <c r="H372" s="171">
        <v>245.90299999999999</v>
      </c>
      <c r="I372" s="172"/>
      <c r="J372" s="173">
        <f>ROUND(I372*H372,2)</f>
        <v>0</v>
      </c>
      <c r="K372" s="174"/>
      <c r="L372" s="34"/>
      <c r="M372" s="175" t="s">
        <v>1</v>
      </c>
      <c r="N372" s="176" t="s">
        <v>40</v>
      </c>
      <c r="O372" s="59"/>
      <c r="P372" s="161">
        <f>O372*H372</f>
        <v>0</v>
      </c>
      <c r="Q372" s="161">
        <v>2.9999999999999997E-4</v>
      </c>
      <c r="R372" s="161">
        <f>Q372*H372</f>
        <v>7.3770899999999986E-2</v>
      </c>
      <c r="S372" s="161">
        <v>0</v>
      </c>
      <c r="T372" s="162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3" t="s">
        <v>179</v>
      </c>
      <c r="AT372" s="163" t="s">
        <v>175</v>
      </c>
      <c r="AU372" s="163" t="s">
        <v>87</v>
      </c>
      <c r="AY372" s="18" t="s">
        <v>167</v>
      </c>
      <c r="BE372" s="164">
        <f>IF(N372="základná",J372,0)</f>
        <v>0</v>
      </c>
      <c r="BF372" s="164">
        <f>IF(N372="znížená",J372,0)</f>
        <v>0</v>
      </c>
      <c r="BG372" s="164">
        <f>IF(N372="zákl. prenesená",J372,0)</f>
        <v>0</v>
      </c>
      <c r="BH372" s="164">
        <f>IF(N372="zníž. prenesená",J372,0)</f>
        <v>0</v>
      </c>
      <c r="BI372" s="164">
        <f>IF(N372="nulová",J372,0)</f>
        <v>0</v>
      </c>
      <c r="BJ372" s="18" t="s">
        <v>87</v>
      </c>
      <c r="BK372" s="164">
        <f>ROUND(I372*H372,2)</f>
        <v>0</v>
      </c>
      <c r="BL372" s="18" t="s">
        <v>179</v>
      </c>
      <c r="BM372" s="163" t="s">
        <v>851</v>
      </c>
    </row>
    <row r="373" spans="1:65" s="13" customFormat="1" ht="12">
      <c r="B373" s="177"/>
      <c r="D373" s="178" t="s">
        <v>181</v>
      </c>
      <c r="E373" s="179" t="s">
        <v>1</v>
      </c>
      <c r="F373" s="180" t="s">
        <v>852</v>
      </c>
      <c r="H373" s="179" t="s">
        <v>1</v>
      </c>
      <c r="I373" s="181"/>
      <c r="L373" s="177"/>
      <c r="M373" s="182"/>
      <c r="N373" s="183"/>
      <c r="O373" s="183"/>
      <c r="P373" s="183"/>
      <c r="Q373" s="183"/>
      <c r="R373" s="183"/>
      <c r="S373" s="183"/>
      <c r="T373" s="184"/>
      <c r="AT373" s="179" t="s">
        <v>181</v>
      </c>
      <c r="AU373" s="179" t="s">
        <v>87</v>
      </c>
      <c r="AV373" s="13" t="s">
        <v>81</v>
      </c>
      <c r="AW373" s="13" t="s">
        <v>29</v>
      </c>
      <c r="AX373" s="13" t="s">
        <v>74</v>
      </c>
      <c r="AY373" s="179" t="s">
        <v>167</v>
      </c>
    </row>
    <row r="374" spans="1:65" s="13" customFormat="1" ht="24">
      <c r="B374" s="177"/>
      <c r="D374" s="178" t="s">
        <v>181</v>
      </c>
      <c r="E374" s="179" t="s">
        <v>1</v>
      </c>
      <c r="F374" s="180" t="s">
        <v>853</v>
      </c>
      <c r="H374" s="179" t="s">
        <v>1</v>
      </c>
      <c r="I374" s="181"/>
      <c r="L374" s="177"/>
      <c r="M374" s="182"/>
      <c r="N374" s="183"/>
      <c r="O374" s="183"/>
      <c r="P374" s="183"/>
      <c r="Q374" s="183"/>
      <c r="R374" s="183"/>
      <c r="S374" s="183"/>
      <c r="T374" s="184"/>
      <c r="AT374" s="179" t="s">
        <v>181</v>
      </c>
      <c r="AU374" s="179" t="s">
        <v>87</v>
      </c>
      <c r="AV374" s="13" t="s">
        <v>81</v>
      </c>
      <c r="AW374" s="13" t="s">
        <v>29</v>
      </c>
      <c r="AX374" s="13" t="s">
        <v>74</v>
      </c>
      <c r="AY374" s="179" t="s">
        <v>167</v>
      </c>
    </row>
    <row r="375" spans="1:65" s="14" customFormat="1" ht="12">
      <c r="B375" s="185"/>
      <c r="D375" s="178" t="s">
        <v>181</v>
      </c>
      <c r="E375" s="186" t="s">
        <v>1</v>
      </c>
      <c r="F375" s="187" t="s">
        <v>854</v>
      </c>
      <c r="H375" s="188">
        <v>245.90299999999999</v>
      </c>
      <c r="I375" s="189"/>
      <c r="L375" s="185"/>
      <c r="M375" s="190"/>
      <c r="N375" s="191"/>
      <c r="O375" s="191"/>
      <c r="P375" s="191"/>
      <c r="Q375" s="191"/>
      <c r="R375" s="191"/>
      <c r="S375" s="191"/>
      <c r="T375" s="192"/>
      <c r="AT375" s="186" t="s">
        <v>181</v>
      </c>
      <c r="AU375" s="186" t="s">
        <v>87</v>
      </c>
      <c r="AV375" s="14" t="s">
        <v>87</v>
      </c>
      <c r="AW375" s="14" t="s">
        <v>29</v>
      </c>
      <c r="AX375" s="14" t="s">
        <v>74</v>
      </c>
      <c r="AY375" s="186" t="s">
        <v>167</v>
      </c>
    </row>
    <row r="376" spans="1:65" s="16" customFormat="1" ht="12">
      <c r="B376" s="201"/>
      <c r="D376" s="178" t="s">
        <v>181</v>
      </c>
      <c r="E376" s="202" t="s">
        <v>1</v>
      </c>
      <c r="F376" s="203" t="s">
        <v>390</v>
      </c>
      <c r="H376" s="204">
        <v>245.90299999999999</v>
      </c>
      <c r="I376" s="205"/>
      <c r="L376" s="201"/>
      <c r="M376" s="206"/>
      <c r="N376" s="207"/>
      <c r="O376" s="207"/>
      <c r="P376" s="207"/>
      <c r="Q376" s="207"/>
      <c r="R376" s="207"/>
      <c r="S376" s="207"/>
      <c r="T376" s="208"/>
      <c r="AT376" s="202" t="s">
        <v>181</v>
      </c>
      <c r="AU376" s="202" t="s">
        <v>87</v>
      </c>
      <c r="AV376" s="16" t="s">
        <v>187</v>
      </c>
      <c r="AW376" s="16" t="s">
        <v>29</v>
      </c>
      <c r="AX376" s="16" t="s">
        <v>74</v>
      </c>
      <c r="AY376" s="202" t="s">
        <v>167</v>
      </c>
    </row>
    <row r="377" spans="1:65" s="15" customFormat="1" ht="12">
      <c r="B377" s="193"/>
      <c r="D377" s="178" t="s">
        <v>181</v>
      </c>
      <c r="E377" s="194" t="s">
        <v>1</v>
      </c>
      <c r="F377" s="195" t="s">
        <v>186</v>
      </c>
      <c r="H377" s="196">
        <v>245.90299999999999</v>
      </c>
      <c r="I377" s="197"/>
      <c r="L377" s="193"/>
      <c r="M377" s="198"/>
      <c r="N377" s="199"/>
      <c r="O377" s="199"/>
      <c r="P377" s="199"/>
      <c r="Q377" s="199"/>
      <c r="R377" s="199"/>
      <c r="S377" s="199"/>
      <c r="T377" s="200"/>
      <c r="AT377" s="194" t="s">
        <v>181</v>
      </c>
      <c r="AU377" s="194" t="s">
        <v>87</v>
      </c>
      <c r="AV377" s="15" t="s">
        <v>179</v>
      </c>
      <c r="AW377" s="15" t="s">
        <v>29</v>
      </c>
      <c r="AX377" s="15" t="s">
        <v>81</v>
      </c>
      <c r="AY377" s="194" t="s">
        <v>167</v>
      </c>
    </row>
    <row r="378" spans="1:65" s="2" customFormat="1" ht="21.75" customHeight="1">
      <c r="A378" s="33"/>
      <c r="B378" s="149"/>
      <c r="C378" s="167" t="s">
        <v>480</v>
      </c>
      <c r="D378" s="167" t="s">
        <v>175</v>
      </c>
      <c r="E378" s="168" t="s">
        <v>855</v>
      </c>
      <c r="F378" s="169" t="s">
        <v>856</v>
      </c>
      <c r="G378" s="170" t="s">
        <v>178</v>
      </c>
      <c r="H378" s="171">
        <v>245.90299999999999</v>
      </c>
      <c r="I378" s="172"/>
      <c r="J378" s="173">
        <f>ROUND(I378*H378,2)</f>
        <v>0</v>
      </c>
      <c r="K378" s="174"/>
      <c r="L378" s="34"/>
      <c r="M378" s="175" t="s">
        <v>1</v>
      </c>
      <c r="N378" s="176" t="s">
        <v>40</v>
      </c>
      <c r="O378" s="59"/>
      <c r="P378" s="161">
        <f>O378*H378</f>
        <v>0</v>
      </c>
      <c r="Q378" s="161">
        <v>2.6800000000000001E-3</v>
      </c>
      <c r="R378" s="161">
        <f>Q378*H378</f>
        <v>0.65902004000000003</v>
      </c>
      <c r="S378" s="161">
        <v>0</v>
      </c>
      <c r="T378" s="162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3" t="s">
        <v>179</v>
      </c>
      <c r="AT378" s="163" t="s">
        <v>175</v>
      </c>
      <c r="AU378" s="163" t="s">
        <v>87</v>
      </c>
      <c r="AY378" s="18" t="s">
        <v>167</v>
      </c>
      <c r="BE378" s="164">
        <f>IF(N378="základná",J378,0)</f>
        <v>0</v>
      </c>
      <c r="BF378" s="164">
        <f>IF(N378="znížená",J378,0)</f>
        <v>0</v>
      </c>
      <c r="BG378" s="164">
        <f>IF(N378="zákl. prenesená",J378,0)</f>
        <v>0</v>
      </c>
      <c r="BH378" s="164">
        <f>IF(N378="zníž. prenesená",J378,0)</f>
        <v>0</v>
      </c>
      <c r="BI378" s="164">
        <f>IF(N378="nulová",J378,0)</f>
        <v>0</v>
      </c>
      <c r="BJ378" s="18" t="s">
        <v>87</v>
      </c>
      <c r="BK378" s="164">
        <f>ROUND(I378*H378,2)</f>
        <v>0</v>
      </c>
      <c r="BL378" s="18" t="s">
        <v>179</v>
      </c>
      <c r="BM378" s="163" t="s">
        <v>857</v>
      </c>
    </row>
    <row r="379" spans="1:65" s="13" customFormat="1" ht="12">
      <c r="B379" s="177"/>
      <c r="D379" s="178" t="s">
        <v>181</v>
      </c>
      <c r="E379" s="179" t="s">
        <v>1</v>
      </c>
      <c r="F379" s="180" t="s">
        <v>852</v>
      </c>
      <c r="H379" s="179" t="s">
        <v>1</v>
      </c>
      <c r="I379" s="181"/>
      <c r="L379" s="177"/>
      <c r="M379" s="182"/>
      <c r="N379" s="183"/>
      <c r="O379" s="183"/>
      <c r="P379" s="183"/>
      <c r="Q379" s="183"/>
      <c r="R379" s="183"/>
      <c r="S379" s="183"/>
      <c r="T379" s="184"/>
      <c r="AT379" s="179" t="s">
        <v>181</v>
      </c>
      <c r="AU379" s="179" t="s">
        <v>87</v>
      </c>
      <c r="AV379" s="13" t="s">
        <v>81</v>
      </c>
      <c r="AW379" s="13" t="s">
        <v>29</v>
      </c>
      <c r="AX379" s="13" t="s">
        <v>74</v>
      </c>
      <c r="AY379" s="179" t="s">
        <v>167</v>
      </c>
    </row>
    <row r="380" spans="1:65" s="13" customFormat="1" ht="24">
      <c r="B380" s="177"/>
      <c r="D380" s="178" t="s">
        <v>181</v>
      </c>
      <c r="E380" s="179" t="s">
        <v>1</v>
      </c>
      <c r="F380" s="180" t="s">
        <v>853</v>
      </c>
      <c r="H380" s="179" t="s">
        <v>1</v>
      </c>
      <c r="I380" s="181"/>
      <c r="L380" s="177"/>
      <c r="M380" s="182"/>
      <c r="N380" s="183"/>
      <c r="O380" s="183"/>
      <c r="P380" s="183"/>
      <c r="Q380" s="183"/>
      <c r="R380" s="183"/>
      <c r="S380" s="183"/>
      <c r="T380" s="184"/>
      <c r="AT380" s="179" t="s">
        <v>181</v>
      </c>
      <c r="AU380" s="179" t="s">
        <v>87</v>
      </c>
      <c r="AV380" s="13" t="s">
        <v>81</v>
      </c>
      <c r="AW380" s="13" t="s">
        <v>29</v>
      </c>
      <c r="AX380" s="13" t="s">
        <v>74</v>
      </c>
      <c r="AY380" s="179" t="s">
        <v>167</v>
      </c>
    </row>
    <row r="381" spans="1:65" s="14" customFormat="1" ht="12">
      <c r="B381" s="185"/>
      <c r="D381" s="178" t="s">
        <v>181</v>
      </c>
      <c r="E381" s="186" t="s">
        <v>1</v>
      </c>
      <c r="F381" s="187" t="s">
        <v>854</v>
      </c>
      <c r="H381" s="188">
        <v>245.90299999999999</v>
      </c>
      <c r="I381" s="189"/>
      <c r="L381" s="185"/>
      <c r="M381" s="190"/>
      <c r="N381" s="191"/>
      <c r="O381" s="191"/>
      <c r="P381" s="191"/>
      <c r="Q381" s="191"/>
      <c r="R381" s="191"/>
      <c r="S381" s="191"/>
      <c r="T381" s="192"/>
      <c r="AT381" s="186" t="s">
        <v>181</v>
      </c>
      <c r="AU381" s="186" t="s">
        <v>87</v>
      </c>
      <c r="AV381" s="14" t="s">
        <v>87</v>
      </c>
      <c r="AW381" s="14" t="s">
        <v>29</v>
      </c>
      <c r="AX381" s="14" t="s">
        <v>74</v>
      </c>
      <c r="AY381" s="186" t="s">
        <v>167</v>
      </c>
    </row>
    <row r="382" spans="1:65" s="16" customFormat="1" ht="12">
      <c r="B382" s="201"/>
      <c r="D382" s="178" t="s">
        <v>181</v>
      </c>
      <c r="E382" s="202" t="s">
        <v>1</v>
      </c>
      <c r="F382" s="203" t="s">
        <v>390</v>
      </c>
      <c r="H382" s="204">
        <v>245.90299999999999</v>
      </c>
      <c r="I382" s="205"/>
      <c r="L382" s="201"/>
      <c r="M382" s="206"/>
      <c r="N382" s="207"/>
      <c r="O382" s="207"/>
      <c r="P382" s="207"/>
      <c r="Q382" s="207"/>
      <c r="R382" s="207"/>
      <c r="S382" s="207"/>
      <c r="T382" s="208"/>
      <c r="AT382" s="202" t="s">
        <v>181</v>
      </c>
      <c r="AU382" s="202" t="s">
        <v>87</v>
      </c>
      <c r="AV382" s="16" t="s">
        <v>187</v>
      </c>
      <c r="AW382" s="16" t="s">
        <v>29</v>
      </c>
      <c r="AX382" s="16" t="s">
        <v>74</v>
      </c>
      <c r="AY382" s="202" t="s">
        <v>167</v>
      </c>
    </row>
    <row r="383" spans="1:65" s="15" customFormat="1" ht="12">
      <c r="B383" s="193"/>
      <c r="D383" s="178" t="s">
        <v>181</v>
      </c>
      <c r="E383" s="194" t="s">
        <v>1</v>
      </c>
      <c r="F383" s="195" t="s">
        <v>186</v>
      </c>
      <c r="H383" s="196">
        <v>245.90299999999999</v>
      </c>
      <c r="I383" s="197"/>
      <c r="L383" s="193"/>
      <c r="M383" s="198"/>
      <c r="N383" s="199"/>
      <c r="O383" s="199"/>
      <c r="P383" s="199"/>
      <c r="Q383" s="199"/>
      <c r="R383" s="199"/>
      <c r="S383" s="199"/>
      <c r="T383" s="200"/>
      <c r="AT383" s="194" t="s">
        <v>181</v>
      </c>
      <c r="AU383" s="194" t="s">
        <v>87</v>
      </c>
      <c r="AV383" s="15" t="s">
        <v>179</v>
      </c>
      <c r="AW383" s="15" t="s">
        <v>29</v>
      </c>
      <c r="AX383" s="15" t="s">
        <v>81</v>
      </c>
      <c r="AY383" s="194" t="s">
        <v>167</v>
      </c>
    </row>
    <row r="384" spans="1:65" s="2" customFormat="1" ht="21.75" customHeight="1">
      <c r="A384" s="33"/>
      <c r="B384" s="149"/>
      <c r="C384" s="167" t="s">
        <v>488</v>
      </c>
      <c r="D384" s="167" t="s">
        <v>175</v>
      </c>
      <c r="E384" s="168" t="s">
        <v>858</v>
      </c>
      <c r="F384" s="169" t="s">
        <v>859</v>
      </c>
      <c r="G384" s="170" t="s">
        <v>178</v>
      </c>
      <c r="H384" s="171">
        <v>132</v>
      </c>
      <c r="I384" s="172"/>
      <c r="J384" s="173">
        <f>ROUND(I384*H384,2)</f>
        <v>0</v>
      </c>
      <c r="K384" s="174"/>
      <c r="L384" s="34"/>
      <c r="M384" s="175" t="s">
        <v>1</v>
      </c>
      <c r="N384" s="176" t="s">
        <v>40</v>
      </c>
      <c r="O384" s="59"/>
      <c r="P384" s="161">
        <f>O384*H384</f>
        <v>0</v>
      </c>
      <c r="Q384" s="161">
        <v>4.4999999999999998E-2</v>
      </c>
      <c r="R384" s="161">
        <f>Q384*H384</f>
        <v>5.9399999999999995</v>
      </c>
      <c r="S384" s="161">
        <v>0</v>
      </c>
      <c r="T384" s="162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3" t="s">
        <v>179</v>
      </c>
      <c r="AT384" s="163" t="s">
        <v>175</v>
      </c>
      <c r="AU384" s="163" t="s">
        <v>87</v>
      </c>
      <c r="AY384" s="18" t="s">
        <v>167</v>
      </c>
      <c r="BE384" s="164">
        <f>IF(N384="základná",J384,0)</f>
        <v>0</v>
      </c>
      <c r="BF384" s="164">
        <f>IF(N384="znížená",J384,0)</f>
        <v>0</v>
      </c>
      <c r="BG384" s="164">
        <f>IF(N384="zákl. prenesená",J384,0)</f>
        <v>0</v>
      </c>
      <c r="BH384" s="164">
        <f>IF(N384="zníž. prenesená",J384,0)</f>
        <v>0</v>
      </c>
      <c r="BI384" s="164">
        <f>IF(N384="nulová",J384,0)</f>
        <v>0</v>
      </c>
      <c r="BJ384" s="18" t="s">
        <v>87</v>
      </c>
      <c r="BK384" s="164">
        <f>ROUND(I384*H384,2)</f>
        <v>0</v>
      </c>
      <c r="BL384" s="18" t="s">
        <v>179</v>
      </c>
      <c r="BM384" s="163" t="s">
        <v>860</v>
      </c>
    </row>
    <row r="385" spans="1:65" s="14" customFormat="1" ht="12">
      <c r="B385" s="185"/>
      <c r="D385" s="178" t="s">
        <v>181</v>
      </c>
      <c r="E385" s="186" t="s">
        <v>1</v>
      </c>
      <c r="F385" s="187" t="s">
        <v>861</v>
      </c>
      <c r="H385" s="188">
        <v>50</v>
      </c>
      <c r="I385" s="189"/>
      <c r="L385" s="185"/>
      <c r="M385" s="190"/>
      <c r="N385" s="191"/>
      <c r="O385" s="191"/>
      <c r="P385" s="191"/>
      <c r="Q385" s="191"/>
      <c r="R385" s="191"/>
      <c r="S385" s="191"/>
      <c r="T385" s="192"/>
      <c r="AT385" s="186" t="s">
        <v>181</v>
      </c>
      <c r="AU385" s="186" t="s">
        <v>87</v>
      </c>
      <c r="AV385" s="14" t="s">
        <v>87</v>
      </c>
      <c r="AW385" s="14" t="s">
        <v>29</v>
      </c>
      <c r="AX385" s="14" t="s">
        <v>74</v>
      </c>
      <c r="AY385" s="186" t="s">
        <v>167</v>
      </c>
    </row>
    <row r="386" spans="1:65" s="14" customFormat="1" ht="12">
      <c r="B386" s="185"/>
      <c r="D386" s="178" t="s">
        <v>181</v>
      </c>
      <c r="E386" s="186" t="s">
        <v>1</v>
      </c>
      <c r="F386" s="187" t="s">
        <v>862</v>
      </c>
      <c r="H386" s="188">
        <v>50</v>
      </c>
      <c r="I386" s="189"/>
      <c r="L386" s="185"/>
      <c r="M386" s="190"/>
      <c r="N386" s="191"/>
      <c r="O386" s="191"/>
      <c r="P386" s="191"/>
      <c r="Q386" s="191"/>
      <c r="R386" s="191"/>
      <c r="S386" s="191"/>
      <c r="T386" s="192"/>
      <c r="AT386" s="186" t="s">
        <v>181</v>
      </c>
      <c r="AU386" s="186" t="s">
        <v>87</v>
      </c>
      <c r="AV386" s="14" t="s">
        <v>87</v>
      </c>
      <c r="AW386" s="14" t="s">
        <v>29</v>
      </c>
      <c r="AX386" s="14" t="s">
        <v>74</v>
      </c>
      <c r="AY386" s="186" t="s">
        <v>167</v>
      </c>
    </row>
    <row r="387" spans="1:65" s="16" customFormat="1" ht="12">
      <c r="B387" s="201"/>
      <c r="D387" s="178" t="s">
        <v>181</v>
      </c>
      <c r="E387" s="202" t="s">
        <v>1</v>
      </c>
      <c r="F387" s="203" t="s">
        <v>390</v>
      </c>
      <c r="H387" s="204">
        <v>100</v>
      </c>
      <c r="I387" s="205"/>
      <c r="L387" s="201"/>
      <c r="M387" s="206"/>
      <c r="N387" s="207"/>
      <c r="O387" s="207"/>
      <c r="P387" s="207"/>
      <c r="Q387" s="207"/>
      <c r="R387" s="207"/>
      <c r="S387" s="207"/>
      <c r="T387" s="208"/>
      <c r="AT387" s="202" t="s">
        <v>181</v>
      </c>
      <c r="AU387" s="202" t="s">
        <v>87</v>
      </c>
      <c r="AV387" s="16" t="s">
        <v>187</v>
      </c>
      <c r="AW387" s="16" t="s">
        <v>29</v>
      </c>
      <c r="AX387" s="16" t="s">
        <v>74</v>
      </c>
      <c r="AY387" s="202" t="s">
        <v>167</v>
      </c>
    </row>
    <row r="388" spans="1:65" s="13" customFormat="1" ht="12">
      <c r="B388" s="177"/>
      <c r="D388" s="178" t="s">
        <v>181</v>
      </c>
      <c r="E388" s="179" t="s">
        <v>1</v>
      </c>
      <c r="F388" s="180" t="s">
        <v>863</v>
      </c>
      <c r="H388" s="179" t="s">
        <v>1</v>
      </c>
      <c r="I388" s="181"/>
      <c r="L388" s="177"/>
      <c r="M388" s="182"/>
      <c r="N388" s="183"/>
      <c r="O388" s="183"/>
      <c r="P388" s="183"/>
      <c r="Q388" s="183"/>
      <c r="R388" s="183"/>
      <c r="S388" s="183"/>
      <c r="T388" s="184"/>
      <c r="AT388" s="179" t="s">
        <v>181</v>
      </c>
      <c r="AU388" s="179" t="s">
        <v>87</v>
      </c>
      <c r="AV388" s="13" t="s">
        <v>81</v>
      </c>
      <c r="AW388" s="13" t="s">
        <v>29</v>
      </c>
      <c r="AX388" s="13" t="s">
        <v>74</v>
      </c>
      <c r="AY388" s="179" t="s">
        <v>167</v>
      </c>
    </row>
    <row r="389" spans="1:65" s="14" customFormat="1" ht="12">
      <c r="B389" s="185"/>
      <c r="D389" s="178" t="s">
        <v>181</v>
      </c>
      <c r="E389" s="186" t="s">
        <v>1</v>
      </c>
      <c r="F389" s="187" t="s">
        <v>864</v>
      </c>
      <c r="H389" s="188">
        <v>16</v>
      </c>
      <c r="I389" s="189"/>
      <c r="L389" s="185"/>
      <c r="M389" s="190"/>
      <c r="N389" s="191"/>
      <c r="O389" s="191"/>
      <c r="P389" s="191"/>
      <c r="Q389" s="191"/>
      <c r="R389" s="191"/>
      <c r="S389" s="191"/>
      <c r="T389" s="192"/>
      <c r="AT389" s="186" t="s">
        <v>181</v>
      </c>
      <c r="AU389" s="186" t="s">
        <v>87</v>
      </c>
      <c r="AV389" s="14" t="s">
        <v>87</v>
      </c>
      <c r="AW389" s="14" t="s">
        <v>29</v>
      </c>
      <c r="AX389" s="14" t="s">
        <v>74</v>
      </c>
      <c r="AY389" s="186" t="s">
        <v>167</v>
      </c>
    </row>
    <row r="390" spans="1:65" s="16" customFormat="1" ht="12">
      <c r="B390" s="201"/>
      <c r="D390" s="178" t="s">
        <v>181</v>
      </c>
      <c r="E390" s="202" t="s">
        <v>1</v>
      </c>
      <c r="F390" s="203" t="s">
        <v>206</v>
      </c>
      <c r="H390" s="204">
        <v>16</v>
      </c>
      <c r="I390" s="205"/>
      <c r="L390" s="201"/>
      <c r="M390" s="206"/>
      <c r="N390" s="207"/>
      <c r="O390" s="207"/>
      <c r="P390" s="207"/>
      <c r="Q390" s="207"/>
      <c r="R390" s="207"/>
      <c r="S390" s="207"/>
      <c r="T390" s="208"/>
      <c r="AT390" s="202" t="s">
        <v>181</v>
      </c>
      <c r="AU390" s="202" t="s">
        <v>87</v>
      </c>
      <c r="AV390" s="16" t="s">
        <v>187</v>
      </c>
      <c r="AW390" s="16" t="s">
        <v>29</v>
      </c>
      <c r="AX390" s="16" t="s">
        <v>74</v>
      </c>
      <c r="AY390" s="202" t="s">
        <v>167</v>
      </c>
    </row>
    <row r="391" spans="1:65" s="13" customFormat="1" ht="12">
      <c r="B391" s="177"/>
      <c r="D391" s="178" t="s">
        <v>181</v>
      </c>
      <c r="E391" s="179" t="s">
        <v>1</v>
      </c>
      <c r="F391" s="180" t="s">
        <v>317</v>
      </c>
      <c r="H391" s="179" t="s">
        <v>1</v>
      </c>
      <c r="I391" s="181"/>
      <c r="L391" s="177"/>
      <c r="M391" s="182"/>
      <c r="N391" s="183"/>
      <c r="O391" s="183"/>
      <c r="P391" s="183"/>
      <c r="Q391" s="183"/>
      <c r="R391" s="183"/>
      <c r="S391" s="183"/>
      <c r="T391" s="184"/>
      <c r="AT391" s="179" t="s">
        <v>181</v>
      </c>
      <c r="AU391" s="179" t="s">
        <v>87</v>
      </c>
      <c r="AV391" s="13" t="s">
        <v>81</v>
      </c>
      <c r="AW391" s="13" t="s">
        <v>29</v>
      </c>
      <c r="AX391" s="13" t="s">
        <v>74</v>
      </c>
      <c r="AY391" s="179" t="s">
        <v>167</v>
      </c>
    </row>
    <row r="392" spans="1:65" s="14" customFormat="1" ht="12">
      <c r="B392" s="185"/>
      <c r="D392" s="178" t="s">
        <v>181</v>
      </c>
      <c r="E392" s="186" t="s">
        <v>1</v>
      </c>
      <c r="F392" s="187" t="s">
        <v>864</v>
      </c>
      <c r="H392" s="188">
        <v>16</v>
      </c>
      <c r="I392" s="189"/>
      <c r="L392" s="185"/>
      <c r="M392" s="190"/>
      <c r="N392" s="191"/>
      <c r="O392" s="191"/>
      <c r="P392" s="191"/>
      <c r="Q392" s="191"/>
      <c r="R392" s="191"/>
      <c r="S392" s="191"/>
      <c r="T392" s="192"/>
      <c r="AT392" s="186" t="s">
        <v>181</v>
      </c>
      <c r="AU392" s="186" t="s">
        <v>87</v>
      </c>
      <c r="AV392" s="14" t="s">
        <v>87</v>
      </c>
      <c r="AW392" s="14" t="s">
        <v>29</v>
      </c>
      <c r="AX392" s="14" t="s">
        <v>74</v>
      </c>
      <c r="AY392" s="186" t="s">
        <v>167</v>
      </c>
    </row>
    <row r="393" spans="1:65" s="16" customFormat="1" ht="12">
      <c r="B393" s="201"/>
      <c r="D393" s="178" t="s">
        <v>181</v>
      </c>
      <c r="E393" s="202" t="s">
        <v>1</v>
      </c>
      <c r="F393" s="203" t="s">
        <v>209</v>
      </c>
      <c r="H393" s="204">
        <v>16</v>
      </c>
      <c r="I393" s="205"/>
      <c r="L393" s="201"/>
      <c r="M393" s="206"/>
      <c r="N393" s="207"/>
      <c r="O393" s="207"/>
      <c r="P393" s="207"/>
      <c r="Q393" s="207"/>
      <c r="R393" s="207"/>
      <c r="S393" s="207"/>
      <c r="T393" s="208"/>
      <c r="AT393" s="202" t="s">
        <v>181</v>
      </c>
      <c r="AU393" s="202" t="s">
        <v>87</v>
      </c>
      <c r="AV393" s="16" t="s">
        <v>187</v>
      </c>
      <c r="AW393" s="16" t="s">
        <v>29</v>
      </c>
      <c r="AX393" s="16" t="s">
        <v>74</v>
      </c>
      <c r="AY393" s="202" t="s">
        <v>167</v>
      </c>
    </row>
    <row r="394" spans="1:65" s="15" customFormat="1" ht="12">
      <c r="B394" s="193"/>
      <c r="D394" s="178" t="s">
        <v>181</v>
      </c>
      <c r="E394" s="194" t="s">
        <v>1</v>
      </c>
      <c r="F394" s="195" t="s">
        <v>186</v>
      </c>
      <c r="H394" s="196">
        <v>132</v>
      </c>
      <c r="I394" s="197"/>
      <c r="L394" s="193"/>
      <c r="M394" s="198"/>
      <c r="N394" s="199"/>
      <c r="O394" s="199"/>
      <c r="P394" s="199"/>
      <c r="Q394" s="199"/>
      <c r="R394" s="199"/>
      <c r="S394" s="199"/>
      <c r="T394" s="200"/>
      <c r="AT394" s="194" t="s">
        <v>181</v>
      </c>
      <c r="AU394" s="194" t="s">
        <v>87</v>
      </c>
      <c r="AV394" s="15" t="s">
        <v>179</v>
      </c>
      <c r="AW394" s="15" t="s">
        <v>29</v>
      </c>
      <c r="AX394" s="15" t="s">
        <v>81</v>
      </c>
      <c r="AY394" s="194" t="s">
        <v>167</v>
      </c>
    </row>
    <row r="395" spans="1:65" s="12" customFormat="1" ht="23" customHeight="1">
      <c r="B395" s="138"/>
      <c r="D395" s="139" t="s">
        <v>73</v>
      </c>
      <c r="E395" s="165" t="s">
        <v>865</v>
      </c>
      <c r="F395" s="165" t="s">
        <v>866</v>
      </c>
      <c r="I395" s="141"/>
      <c r="J395" s="166">
        <f>BK395</f>
        <v>0</v>
      </c>
      <c r="L395" s="138"/>
      <c r="M395" s="143"/>
      <c r="N395" s="144"/>
      <c r="O395" s="144"/>
      <c r="P395" s="145">
        <f>SUM(P396:P527)</f>
        <v>0</v>
      </c>
      <c r="Q395" s="144"/>
      <c r="R395" s="145">
        <f>SUM(R396:R527)</f>
        <v>24.370831639999999</v>
      </c>
      <c r="S395" s="144"/>
      <c r="T395" s="146">
        <f>SUM(T396:T527)</f>
        <v>0</v>
      </c>
      <c r="AR395" s="139" t="s">
        <v>81</v>
      </c>
      <c r="AT395" s="147" t="s">
        <v>73</v>
      </c>
      <c r="AU395" s="147" t="s">
        <v>81</v>
      </c>
      <c r="AY395" s="139" t="s">
        <v>167</v>
      </c>
      <c r="BK395" s="148">
        <f>SUM(BK396:BK527)</f>
        <v>0</v>
      </c>
    </row>
    <row r="396" spans="1:65" s="2" customFormat="1" ht="33" customHeight="1">
      <c r="A396" s="33"/>
      <c r="B396" s="149"/>
      <c r="C396" s="150" t="s">
        <v>495</v>
      </c>
      <c r="D396" s="150" t="s">
        <v>168</v>
      </c>
      <c r="E396" s="151" t="s">
        <v>867</v>
      </c>
      <c r="F396" s="152" t="s">
        <v>868</v>
      </c>
      <c r="G396" s="153" t="s">
        <v>1</v>
      </c>
      <c r="H396" s="154">
        <v>0</v>
      </c>
      <c r="I396" s="155"/>
      <c r="J396" s="156">
        <f>ROUND(I396*H396,2)</f>
        <v>0</v>
      </c>
      <c r="K396" s="157"/>
      <c r="L396" s="158"/>
      <c r="M396" s="159" t="s">
        <v>1</v>
      </c>
      <c r="N396" s="160" t="s">
        <v>40</v>
      </c>
      <c r="O396" s="59"/>
      <c r="P396" s="161">
        <f>O396*H396</f>
        <v>0</v>
      </c>
      <c r="Q396" s="161">
        <v>0</v>
      </c>
      <c r="R396" s="161">
        <f>Q396*H396</f>
        <v>0</v>
      </c>
      <c r="S396" s="161">
        <v>0</v>
      </c>
      <c r="T396" s="162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3" t="s">
        <v>249</v>
      </c>
      <c r="AT396" s="163" t="s">
        <v>168</v>
      </c>
      <c r="AU396" s="163" t="s">
        <v>87</v>
      </c>
      <c r="AY396" s="18" t="s">
        <v>167</v>
      </c>
      <c r="BE396" s="164">
        <f>IF(N396="základná",J396,0)</f>
        <v>0</v>
      </c>
      <c r="BF396" s="164">
        <f>IF(N396="znížená",J396,0)</f>
        <v>0</v>
      </c>
      <c r="BG396" s="164">
        <f>IF(N396="zákl. prenesená",J396,0)</f>
        <v>0</v>
      </c>
      <c r="BH396" s="164">
        <f>IF(N396="zníž. prenesená",J396,0)</f>
        <v>0</v>
      </c>
      <c r="BI396" s="164">
        <f>IF(N396="nulová",J396,0)</f>
        <v>0</v>
      </c>
      <c r="BJ396" s="18" t="s">
        <v>87</v>
      </c>
      <c r="BK396" s="164">
        <f>ROUND(I396*H396,2)</f>
        <v>0</v>
      </c>
      <c r="BL396" s="18" t="s">
        <v>179</v>
      </c>
      <c r="BM396" s="163" t="s">
        <v>869</v>
      </c>
    </row>
    <row r="397" spans="1:65" s="2" customFormat="1" ht="21.75" customHeight="1">
      <c r="A397" s="33"/>
      <c r="B397" s="149"/>
      <c r="C397" s="167" t="s">
        <v>502</v>
      </c>
      <c r="D397" s="167" t="s">
        <v>175</v>
      </c>
      <c r="E397" s="168" t="s">
        <v>870</v>
      </c>
      <c r="F397" s="169" t="s">
        <v>871</v>
      </c>
      <c r="G397" s="170" t="s">
        <v>872</v>
      </c>
      <c r="H397" s="171">
        <v>1</v>
      </c>
      <c r="I397" s="172"/>
      <c r="J397" s="173">
        <f>ROUND(I397*H397,2)</f>
        <v>0</v>
      </c>
      <c r="K397" s="174"/>
      <c r="L397" s="34"/>
      <c r="M397" s="175" t="s">
        <v>1</v>
      </c>
      <c r="N397" s="176" t="s">
        <v>40</v>
      </c>
      <c r="O397" s="59"/>
      <c r="P397" s="161">
        <f>O397*H397</f>
        <v>0</v>
      </c>
      <c r="Q397" s="161">
        <v>0</v>
      </c>
      <c r="R397" s="161">
        <f>Q397*H397</f>
        <v>0</v>
      </c>
      <c r="S397" s="161">
        <v>0</v>
      </c>
      <c r="T397" s="162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3" t="s">
        <v>179</v>
      </c>
      <c r="AT397" s="163" t="s">
        <v>175</v>
      </c>
      <c r="AU397" s="163" t="s">
        <v>87</v>
      </c>
      <c r="AY397" s="18" t="s">
        <v>167</v>
      </c>
      <c r="BE397" s="164">
        <f>IF(N397="základná",J397,0)</f>
        <v>0</v>
      </c>
      <c r="BF397" s="164">
        <f>IF(N397="znížená",J397,0)</f>
        <v>0</v>
      </c>
      <c r="BG397" s="164">
        <f>IF(N397="zákl. prenesená",J397,0)</f>
        <v>0</v>
      </c>
      <c r="BH397" s="164">
        <f>IF(N397="zníž. prenesená",J397,0)</f>
        <v>0</v>
      </c>
      <c r="BI397" s="164">
        <f>IF(N397="nulová",J397,0)</f>
        <v>0</v>
      </c>
      <c r="BJ397" s="18" t="s">
        <v>87</v>
      </c>
      <c r="BK397" s="164">
        <f>ROUND(I397*H397,2)</f>
        <v>0</v>
      </c>
      <c r="BL397" s="18" t="s">
        <v>179</v>
      </c>
      <c r="BM397" s="163" t="s">
        <v>873</v>
      </c>
    </row>
    <row r="398" spans="1:65" s="13" customFormat="1" ht="24">
      <c r="B398" s="177"/>
      <c r="D398" s="178" t="s">
        <v>181</v>
      </c>
      <c r="E398" s="179" t="s">
        <v>1</v>
      </c>
      <c r="F398" s="180" t="s">
        <v>874</v>
      </c>
      <c r="H398" s="179" t="s">
        <v>1</v>
      </c>
      <c r="I398" s="181"/>
      <c r="L398" s="177"/>
      <c r="M398" s="182"/>
      <c r="N398" s="183"/>
      <c r="O398" s="183"/>
      <c r="P398" s="183"/>
      <c r="Q398" s="183"/>
      <c r="R398" s="183"/>
      <c r="S398" s="183"/>
      <c r="T398" s="184"/>
      <c r="AT398" s="179" t="s">
        <v>181</v>
      </c>
      <c r="AU398" s="179" t="s">
        <v>87</v>
      </c>
      <c r="AV398" s="13" t="s">
        <v>81</v>
      </c>
      <c r="AW398" s="13" t="s">
        <v>29</v>
      </c>
      <c r="AX398" s="13" t="s">
        <v>74</v>
      </c>
      <c r="AY398" s="179" t="s">
        <v>167</v>
      </c>
    </row>
    <row r="399" spans="1:65" s="14" customFormat="1" ht="12">
      <c r="B399" s="185"/>
      <c r="D399" s="178" t="s">
        <v>181</v>
      </c>
      <c r="E399" s="186" t="s">
        <v>1</v>
      </c>
      <c r="F399" s="187" t="s">
        <v>875</v>
      </c>
      <c r="H399" s="188">
        <v>1</v>
      </c>
      <c r="I399" s="189"/>
      <c r="L399" s="185"/>
      <c r="M399" s="190"/>
      <c r="N399" s="191"/>
      <c r="O399" s="191"/>
      <c r="P399" s="191"/>
      <c r="Q399" s="191"/>
      <c r="R399" s="191"/>
      <c r="S399" s="191"/>
      <c r="T399" s="192"/>
      <c r="AT399" s="186" t="s">
        <v>181</v>
      </c>
      <c r="AU399" s="186" t="s">
        <v>87</v>
      </c>
      <c r="AV399" s="14" t="s">
        <v>87</v>
      </c>
      <c r="AW399" s="14" t="s">
        <v>29</v>
      </c>
      <c r="AX399" s="14" t="s">
        <v>74</v>
      </c>
      <c r="AY399" s="186" t="s">
        <v>167</v>
      </c>
    </row>
    <row r="400" spans="1:65" s="15" customFormat="1" ht="12">
      <c r="B400" s="193"/>
      <c r="D400" s="178" t="s">
        <v>181</v>
      </c>
      <c r="E400" s="194" t="s">
        <v>1</v>
      </c>
      <c r="F400" s="195" t="s">
        <v>186</v>
      </c>
      <c r="H400" s="196">
        <v>1</v>
      </c>
      <c r="I400" s="197"/>
      <c r="L400" s="193"/>
      <c r="M400" s="198"/>
      <c r="N400" s="199"/>
      <c r="O400" s="199"/>
      <c r="P400" s="199"/>
      <c r="Q400" s="199"/>
      <c r="R400" s="199"/>
      <c r="S400" s="199"/>
      <c r="T400" s="200"/>
      <c r="AT400" s="194" t="s">
        <v>181</v>
      </c>
      <c r="AU400" s="194" t="s">
        <v>87</v>
      </c>
      <c r="AV400" s="15" t="s">
        <v>179</v>
      </c>
      <c r="AW400" s="15" t="s">
        <v>29</v>
      </c>
      <c r="AX400" s="15" t="s">
        <v>81</v>
      </c>
      <c r="AY400" s="194" t="s">
        <v>167</v>
      </c>
    </row>
    <row r="401" spans="1:65" s="2" customFormat="1" ht="21.75" customHeight="1">
      <c r="A401" s="33"/>
      <c r="B401" s="149"/>
      <c r="C401" s="167" t="s">
        <v>511</v>
      </c>
      <c r="D401" s="167" t="s">
        <v>175</v>
      </c>
      <c r="E401" s="168" t="s">
        <v>876</v>
      </c>
      <c r="F401" s="169" t="s">
        <v>877</v>
      </c>
      <c r="G401" s="170" t="s">
        <v>178</v>
      </c>
      <c r="H401" s="171">
        <v>541.98699999999997</v>
      </c>
      <c r="I401" s="172"/>
      <c r="J401" s="173">
        <f>ROUND(I401*H401,2)</f>
        <v>0</v>
      </c>
      <c r="K401" s="174"/>
      <c r="L401" s="34"/>
      <c r="M401" s="175" t="s">
        <v>1</v>
      </c>
      <c r="N401" s="176" t="s">
        <v>40</v>
      </c>
      <c r="O401" s="59"/>
      <c r="P401" s="161">
        <f>O401*H401</f>
        <v>0</v>
      </c>
      <c r="Q401" s="161">
        <v>0</v>
      </c>
      <c r="R401" s="161">
        <f>Q401*H401</f>
        <v>0</v>
      </c>
      <c r="S401" s="161">
        <v>0</v>
      </c>
      <c r="T401" s="162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3" t="s">
        <v>179</v>
      </c>
      <c r="AT401" s="163" t="s">
        <v>175</v>
      </c>
      <c r="AU401" s="163" t="s">
        <v>87</v>
      </c>
      <c r="AY401" s="18" t="s">
        <v>167</v>
      </c>
      <c r="BE401" s="164">
        <f>IF(N401="základná",J401,0)</f>
        <v>0</v>
      </c>
      <c r="BF401" s="164">
        <f>IF(N401="znížená",J401,0)</f>
        <v>0</v>
      </c>
      <c r="BG401" s="164">
        <f>IF(N401="zákl. prenesená",J401,0)</f>
        <v>0</v>
      </c>
      <c r="BH401" s="164">
        <f>IF(N401="zníž. prenesená",J401,0)</f>
        <v>0</v>
      </c>
      <c r="BI401" s="164">
        <f>IF(N401="nulová",J401,0)</f>
        <v>0</v>
      </c>
      <c r="BJ401" s="18" t="s">
        <v>87</v>
      </c>
      <c r="BK401" s="164">
        <f>ROUND(I401*H401,2)</f>
        <v>0</v>
      </c>
      <c r="BL401" s="18" t="s">
        <v>179</v>
      </c>
      <c r="BM401" s="163" t="s">
        <v>878</v>
      </c>
    </row>
    <row r="402" spans="1:65" s="13" customFormat="1" ht="12">
      <c r="B402" s="177"/>
      <c r="D402" s="178" t="s">
        <v>181</v>
      </c>
      <c r="E402" s="179" t="s">
        <v>1</v>
      </c>
      <c r="F402" s="180" t="s">
        <v>879</v>
      </c>
      <c r="H402" s="179" t="s">
        <v>1</v>
      </c>
      <c r="I402" s="181"/>
      <c r="L402" s="177"/>
      <c r="M402" s="182"/>
      <c r="N402" s="183"/>
      <c r="O402" s="183"/>
      <c r="P402" s="183"/>
      <c r="Q402" s="183"/>
      <c r="R402" s="183"/>
      <c r="S402" s="183"/>
      <c r="T402" s="184"/>
      <c r="AT402" s="179" t="s">
        <v>181</v>
      </c>
      <c r="AU402" s="179" t="s">
        <v>87</v>
      </c>
      <c r="AV402" s="13" t="s">
        <v>81</v>
      </c>
      <c r="AW402" s="13" t="s">
        <v>29</v>
      </c>
      <c r="AX402" s="13" t="s">
        <v>74</v>
      </c>
      <c r="AY402" s="179" t="s">
        <v>167</v>
      </c>
    </row>
    <row r="403" spans="1:65" s="14" customFormat="1" ht="12">
      <c r="B403" s="185"/>
      <c r="D403" s="178" t="s">
        <v>181</v>
      </c>
      <c r="E403" s="186" t="s">
        <v>1</v>
      </c>
      <c r="F403" s="187" t="s">
        <v>607</v>
      </c>
      <c r="H403" s="188">
        <v>541.98699999999997</v>
      </c>
      <c r="I403" s="189"/>
      <c r="L403" s="185"/>
      <c r="M403" s="190"/>
      <c r="N403" s="191"/>
      <c r="O403" s="191"/>
      <c r="P403" s="191"/>
      <c r="Q403" s="191"/>
      <c r="R403" s="191"/>
      <c r="S403" s="191"/>
      <c r="T403" s="192"/>
      <c r="AT403" s="186" t="s">
        <v>181</v>
      </c>
      <c r="AU403" s="186" t="s">
        <v>87</v>
      </c>
      <c r="AV403" s="14" t="s">
        <v>87</v>
      </c>
      <c r="AW403" s="14" t="s">
        <v>29</v>
      </c>
      <c r="AX403" s="14" t="s">
        <v>74</v>
      </c>
      <c r="AY403" s="186" t="s">
        <v>167</v>
      </c>
    </row>
    <row r="404" spans="1:65" s="15" customFormat="1" ht="12">
      <c r="B404" s="193"/>
      <c r="D404" s="178" t="s">
        <v>181</v>
      </c>
      <c r="E404" s="194" t="s">
        <v>1</v>
      </c>
      <c r="F404" s="195" t="s">
        <v>186</v>
      </c>
      <c r="H404" s="196">
        <v>541.98699999999997</v>
      </c>
      <c r="I404" s="197"/>
      <c r="L404" s="193"/>
      <c r="M404" s="198"/>
      <c r="N404" s="199"/>
      <c r="O404" s="199"/>
      <c r="P404" s="199"/>
      <c r="Q404" s="199"/>
      <c r="R404" s="199"/>
      <c r="S404" s="199"/>
      <c r="T404" s="200"/>
      <c r="AT404" s="194" t="s">
        <v>181</v>
      </c>
      <c r="AU404" s="194" t="s">
        <v>87</v>
      </c>
      <c r="AV404" s="15" t="s">
        <v>179</v>
      </c>
      <c r="AW404" s="15" t="s">
        <v>29</v>
      </c>
      <c r="AX404" s="15" t="s">
        <v>81</v>
      </c>
      <c r="AY404" s="194" t="s">
        <v>167</v>
      </c>
    </row>
    <row r="405" spans="1:65" s="2" customFormat="1" ht="21.75" customHeight="1">
      <c r="A405" s="33"/>
      <c r="B405" s="149"/>
      <c r="C405" s="167" t="s">
        <v>522</v>
      </c>
      <c r="D405" s="167" t="s">
        <v>175</v>
      </c>
      <c r="E405" s="168" t="s">
        <v>880</v>
      </c>
      <c r="F405" s="169" t="s">
        <v>881</v>
      </c>
      <c r="G405" s="170" t="s">
        <v>178</v>
      </c>
      <c r="H405" s="171">
        <v>98.543000000000006</v>
      </c>
      <c r="I405" s="172"/>
      <c r="J405" s="173">
        <f>ROUND(I405*H405,2)</f>
        <v>0</v>
      </c>
      <c r="K405" s="174"/>
      <c r="L405" s="34"/>
      <c r="M405" s="175" t="s">
        <v>1</v>
      </c>
      <c r="N405" s="176" t="s">
        <v>40</v>
      </c>
      <c r="O405" s="59"/>
      <c r="P405" s="161">
        <f>O405*H405</f>
        <v>0</v>
      </c>
      <c r="Q405" s="161">
        <v>6.6899999999999998E-3</v>
      </c>
      <c r="R405" s="161">
        <f>Q405*H405</f>
        <v>0.65925266999999999</v>
      </c>
      <c r="S405" s="161">
        <v>0</v>
      </c>
      <c r="T405" s="16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3" t="s">
        <v>179</v>
      </c>
      <c r="AT405" s="163" t="s">
        <v>175</v>
      </c>
      <c r="AU405" s="163" t="s">
        <v>87</v>
      </c>
      <c r="AY405" s="18" t="s">
        <v>167</v>
      </c>
      <c r="BE405" s="164">
        <f>IF(N405="základná",J405,0)</f>
        <v>0</v>
      </c>
      <c r="BF405" s="164">
        <f>IF(N405="znížená",J405,0)</f>
        <v>0</v>
      </c>
      <c r="BG405" s="164">
        <f>IF(N405="zákl. prenesená",J405,0)</f>
        <v>0</v>
      </c>
      <c r="BH405" s="164">
        <f>IF(N405="zníž. prenesená",J405,0)</f>
        <v>0</v>
      </c>
      <c r="BI405" s="164">
        <f>IF(N405="nulová",J405,0)</f>
        <v>0</v>
      </c>
      <c r="BJ405" s="18" t="s">
        <v>87</v>
      </c>
      <c r="BK405" s="164">
        <f>ROUND(I405*H405,2)</f>
        <v>0</v>
      </c>
      <c r="BL405" s="18" t="s">
        <v>179</v>
      </c>
      <c r="BM405" s="163" t="s">
        <v>882</v>
      </c>
    </row>
    <row r="406" spans="1:65" s="13" customFormat="1" ht="24">
      <c r="B406" s="177"/>
      <c r="D406" s="178" t="s">
        <v>181</v>
      </c>
      <c r="E406" s="179" t="s">
        <v>1</v>
      </c>
      <c r="F406" s="180" t="s">
        <v>883</v>
      </c>
      <c r="H406" s="179" t="s">
        <v>1</v>
      </c>
      <c r="I406" s="181"/>
      <c r="L406" s="177"/>
      <c r="M406" s="182"/>
      <c r="N406" s="183"/>
      <c r="O406" s="183"/>
      <c r="P406" s="183"/>
      <c r="Q406" s="183"/>
      <c r="R406" s="183"/>
      <c r="S406" s="183"/>
      <c r="T406" s="184"/>
      <c r="AT406" s="179" t="s">
        <v>181</v>
      </c>
      <c r="AU406" s="179" t="s">
        <v>87</v>
      </c>
      <c r="AV406" s="13" t="s">
        <v>81</v>
      </c>
      <c r="AW406" s="13" t="s">
        <v>29</v>
      </c>
      <c r="AX406" s="13" t="s">
        <v>74</v>
      </c>
      <c r="AY406" s="179" t="s">
        <v>167</v>
      </c>
    </row>
    <row r="407" spans="1:65" s="14" customFormat="1" ht="12">
      <c r="B407" s="185"/>
      <c r="D407" s="178" t="s">
        <v>181</v>
      </c>
      <c r="E407" s="186" t="s">
        <v>1</v>
      </c>
      <c r="F407" s="187" t="s">
        <v>884</v>
      </c>
      <c r="H407" s="188">
        <v>98.543000000000006</v>
      </c>
      <c r="I407" s="189"/>
      <c r="L407" s="185"/>
      <c r="M407" s="190"/>
      <c r="N407" s="191"/>
      <c r="O407" s="191"/>
      <c r="P407" s="191"/>
      <c r="Q407" s="191"/>
      <c r="R407" s="191"/>
      <c r="S407" s="191"/>
      <c r="T407" s="192"/>
      <c r="AT407" s="186" t="s">
        <v>181</v>
      </c>
      <c r="AU407" s="186" t="s">
        <v>87</v>
      </c>
      <c r="AV407" s="14" t="s">
        <v>87</v>
      </c>
      <c r="AW407" s="14" t="s">
        <v>29</v>
      </c>
      <c r="AX407" s="14" t="s">
        <v>74</v>
      </c>
      <c r="AY407" s="186" t="s">
        <v>167</v>
      </c>
    </row>
    <row r="408" spans="1:65" s="15" customFormat="1" ht="12">
      <c r="B408" s="193"/>
      <c r="D408" s="178" t="s">
        <v>181</v>
      </c>
      <c r="E408" s="194" t="s">
        <v>1</v>
      </c>
      <c r="F408" s="195" t="s">
        <v>186</v>
      </c>
      <c r="H408" s="196">
        <v>98.543000000000006</v>
      </c>
      <c r="I408" s="197"/>
      <c r="L408" s="193"/>
      <c r="M408" s="198"/>
      <c r="N408" s="199"/>
      <c r="O408" s="199"/>
      <c r="P408" s="199"/>
      <c r="Q408" s="199"/>
      <c r="R408" s="199"/>
      <c r="S408" s="199"/>
      <c r="T408" s="200"/>
      <c r="AT408" s="194" t="s">
        <v>181</v>
      </c>
      <c r="AU408" s="194" t="s">
        <v>87</v>
      </c>
      <c r="AV408" s="15" t="s">
        <v>179</v>
      </c>
      <c r="AW408" s="15" t="s">
        <v>29</v>
      </c>
      <c r="AX408" s="15" t="s">
        <v>81</v>
      </c>
      <c r="AY408" s="194" t="s">
        <v>167</v>
      </c>
    </row>
    <row r="409" spans="1:65" s="2" customFormat="1" ht="21.75" customHeight="1">
      <c r="A409" s="33"/>
      <c r="B409" s="149"/>
      <c r="C409" s="167" t="s">
        <v>526</v>
      </c>
      <c r="D409" s="167" t="s">
        <v>175</v>
      </c>
      <c r="E409" s="168" t="s">
        <v>885</v>
      </c>
      <c r="F409" s="169" t="s">
        <v>886</v>
      </c>
      <c r="G409" s="170" t="s">
        <v>178</v>
      </c>
      <c r="H409" s="171">
        <v>541.98699999999997</v>
      </c>
      <c r="I409" s="172"/>
      <c r="J409" s="173">
        <f>ROUND(I409*H409,2)</f>
        <v>0</v>
      </c>
      <c r="K409" s="174"/>
      <c r="L409" s="34"/>
      <c r="M409" s="175" t="s">
        <v>1</v>
      </c>
      <c r="N409" s="176" t="s">
        <v>40</v>
      </c>
      <c r="O409" s="59"/>
      <c r="P409" s="161">
        <f>O409*H409</f>
        <v>0</v>
      </c>
      <c r="Q409" s="161">
        <v>2.9999999999999997E-4</v>
      </c>
      <c r="R409" s="161">
        <f>Q409*H409</f>
        <v>0.16259609999999997</v>
      </c>
      <c r="S409" s="161">
        <v>0</v>
      </c>
      <c r="T409" s="162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3" t="s">
        <v>179</v>
      </c>
      <c r="AT409" s="163" t="s">
        <v>175</v>
      </c>
      <c r="AU409" s="163" t="s">
        <v>87</v>
      </c>
      <c r="AY409" s="18" t="s">
        <v>167</v>
      </c>
      <c r="BE409" s="164">
        <f>IF(N409="základná",J409,0)</f>
        <v>0</v>
      </c>
      <c r="BF409" s="164">
        <f>IF(N409="znížená",J409,0)</f>
        <v>0</v>
      </c>
      <c r="BG409" s="164">
        <f>IF(N409="zákl. prenesená",J409,0)</f>
        <v>0</v>
      </c>
      <c r="BH409" s="164">
        <f>IF(N409="zníž. prenesená",J409,0)</f>
        <v>0</v>
      </c>
      <c r="BI409" s="164">
        <f>IF(N409="nulová",J409,0)</f>
        <v>0</v>
      </c>
      <c r="BJ409" s="18" t="s">
        <v>87</v>
      </c>
      <c r="BK409" s="164">
        <f>ROUND(I409*H409,2)</f>
        <v>0</v>
      </c>
      <c r="BL409" s="18" t="s">
        <v>179</v>
      </c>
      <c r="BM409" s="163" t="s">
        <v>887</v>
      </c>
    </row>
    <row r="410" spans="1:65" s="14" customFormat="1" ht="12">
      <c r="B410" s="185"/>
      <c r="D410" s="178" t="s">
        <v>181</v>
      </c>
      <c r="E410" s="186" t="s">
        <v>1</v>
      </c>
      <c r="F410" s="187" t="s">
        <v>607</v>
      </c>
      <c r="H410" s="188">
        <v>541.98699999999997</v>
      </c>
      <c r="I410" s="189"/>
      <c r="L410" s="185"/>
      <c r="M410" s="190"/>
      <c r="N410" s="191"/>
      <c r="O410" s="191"/>
      <c r="P410" s="191"/>
      <c r="Q410" s="191"/>
      <c r="R410" s="191"/>
      <c r="S410" s="191"/>
      <c r="T410" s="192"/>
      <c r="AT410" s="186" t="s">
        <v>181</v>
      </c>
      <c r="AU410" s="186" t="s">
        <v>87</v>
      </c>
      <c r="AV410" s="14" t="s">
        <v>87</v>
      </c>
      <c r="AW410" s="14" t="s">
        <v>29</v>
      </c>
      <c r="AX410" s="14" t="s">
        <v>74</v>
      </c>
      <c r="AY410" s="186" t="s">
        <v>167</v>
      </c>
    </row>
    <row r="411" spans="1:65" s="15" customFormat="1" ht="12">
      <c r="B411" s="193"/>
      <c r="D411" s="178" t="s">
        <v>181</v>
      </c>
      <c r="E411" s="194" t="s">
        <v>1</v>
      </c>
      <c r="F411" s="195" t="s">
        <v>186</v>
      </c>
      <c r="H411" s="196">
        <v>541.98699999999997</v>
      </c>
      <c r="I411" s="197"/>
      <c r="L411" s="193"/>
      <c r="M411" s="198"/>
      <c r="N411" s="199"/>
      <c r="O411" s="199"/>
      <c r="P411" s="199"/>
      <c r="Q411" s="199"/>
      <c r="R411" s="199"/>
      <c r="S411" s="199"/>
      <c r="T411" s="200"/>
      <c r="AT411" s="194" t="s">
        <v>181</v>
      </c>
      <c r="AU411" s="194" t="s">
        <v>87</v>
      </c>
      <c r="AV411" s="15" t="s">
        <v>179</v>
      </c>
      <c r="AW411" s="15" t="s">
        <v>29</v>
      </c>
      <c r="AX411" s="15" t="s">
        <v>81</v>
      </c>
      <c r="AY411" s="194" t="s">
        <v>167</v>
      </c>
    </row>
    <row r="412" spans="1:65" s="2" customFormat="1" ht="33" customHeight="1">
      <c r="A412" s="33"/>
      <c r="B412" s="149"/>
      <c r="C412" s="167" t="s">
        <v>533</v>
      </c>
      <c r="D412" s="167" t="s">
        <v>175</v>
      </c>
      <c r="E412" s="168" t="s">
        <v>888</v>
      </c>
      <c r="F412" s="169" t="s">
        <v>889</v>
      </c>
      <c r="G412" s="170" t="s">
        <v>178</v>
      </c>
      <c r="H412" s="171">
        <v>541.98699999999997</v>
      </c>
      <c r="I412" s="172"/>
      <c r="J412" s="173">
        <f>ROUND(I412*H412,2)</f>
        <v>0</v>
      </c>
      <c r="K412" s="174"/>
      <c r="L412" s="34"/>
      <c r="M412" s="175" t="s">
        <v>1</v>
      </c>
      <c r="N412" s="176" t="s">
        <v>40</v>
      </c>
      <c r="O412" s="59"/>
      <c r="P412" s="161">
        <f>O412*H412</f>
        <v>0</v>
      </c>
      <c r="Q412" s="161">
        <v>3.3E-3</v>
      </c>
      <c r="R412" s="161">
        <f>Q412*H412</f>
        <v>1.7885570999999998</v>
      </c>
      <c r="S412" s="161">
        <v>0</v>
      </c>
      <c r="T412" s="162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179</v>
      </c>
      <c r="AT412" s="163" t="s">
        <v>175</v>
      </c>
      <c r="AU412" s="163" t="s">
        <v>87</v>
      </c>
      <c r="AY412" s="18" t="s">
        <v>167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87</v>
      </c>
      <c r="BK412" s="164">
        <f>ROUND(I412*H412,2)</f>
        <v>0</v>
      </c>
      <c r="BL412" s="18" t="s">
        <v>179</v>
      </c>
      <c r="BM412" s="163" t="s">
        <v>890</v>
      </c>
    </row>
    <row r="413" spans="1:65" s="14" customFormat="1" ht="12">
      <c r="B413" s="185"/>
      <c r="D413" s="178" t="s">
        <v>181</v>
      </c>
      <c r="E413" s="186" t="s">
        <v>1</v>
      </c>
      <c r="F413" s="187" t="s">
        <v>607</v>
      </c>
      <c r="H413" s="188">
        <v>541.98699999999997</v>
      </c>
      <c r="I413" s="189"/>
      <c r="L413" s="185"/>
      <c r="M413" s="190"/>
      <c r="N413" s="191"/>
      <c r="O413" s="191"/>
      <c r="P413" s="191"/>
      <c r="Q413" s="191"/>
      <c r="R413" s="191"/>
      <c r="S413" s="191"/>
      <c r="T413" s="192"/>
      <c r="AT413" s="186" t="s">
        <v>181</v>
      </c>
      <c r="AU413" s="186" t="s">
        <v>87</v>
      </c>
      <c r="AV413" s="14" t="s">
        <v>87</v>
      </c>
      <c r="AW413" s="14" t="s">
        <v>29</v>
      </c>
      <c r="AX413" s="14" t="s">
        <v>74</v>
      </c>
      <c r="AY413" s="186" t="s">
        <v>167</v>
      </c>
    </row>
    <row r="414" spans="1:65" s="15" customFormat="1" ht="12">
      <c r="B414" s="193"/>
      <c r="D414" s="178" t="s">
        <v>181</v>
      </c>
      <c r="E414" s="194" t="s">
        <v>1</v>
      </c>
      <c r="F414" s="195" t="s">
        <v>186</v>
      </c>
      <c r="H414" s="196">
        <v>541.98699999999997</v>
      </c>
      <c r="I414" s="197"/>
      <c r="L414" s="193"/>
      <c r="M414" s="198"/>
      <c r="N414" s="199"/>
      <c r="O414" s="199"/>
      <c r="P414" s="199"/>
      <c r="Q414" s="199"/>
      <c r="R414" s="199"/>
      <c r="S414" s="199"/>
      <c r="T414" s="200"/>
      <c r="AT414" s="194" t="s">
        <v>181</v>
      </c>
      <c r="AU414" s="194" t="s">
        <v>87</v>
      </c>
      <c r="AV414" s="15" t="s">
        <v>179</v>
      </c>
      <c r="AW414" s="15" t="s">
        <v>29</v>
      </c>
      <c r="AX414" s="15" t="s">
        <v>81</v>
      </c>
      <c r="AY414" s="194" t="s">
        <v>167</v>
      </c>
    </row>
    <row r="415" spans="1:65" s="2" customFormat="1" ht="21.75" customHeight="1">
      <c r="A415" s="33"/>
      <c r="B415" s="149"/>
      <c r="C415" s="167" t="s">
        <v>540</v>
      </c>
      <c r="D415" s="167" t="s">
        <v>175</v>
      </c>
      <c r="E415" s="168" t="s">
        <v>891</v>
      </c>
      <c r="F415" s="169" t="s">
        <v>892</v>
      </c>
      <c r="G415" s="170" t="s">
        <v>178</v>
      </c>
      <c r="H415" s="171">
        <v>49.180999999999997</v>
      </c>
      <c r="I415" s="172"/>
      <c r="J415" s="173">
        <f>ROUND(I415*H415,2)</f>
        <v>0</v>
      </c>
      <c r="K415" s="174"/>
      <c r="L415" s="34"/>
      <c r="M415" s="175" t="s">
        <v>1</v>
      </c>
      <c r="N415" s="176" t="s">
        <v>40</v>
      </c>
      <c r="O415" s="59"/>
      <c r="P415" s="161">
        <f>O415*H415</f>
        <v>0</v>
      </c>
      <c r="Q415" s="161">
        <v>3.3E-3</v>
      </c>
      <c r="R415" s="161">
        <f>Q415*H415</f>
        <v>0.16229729999999998</v>
      </c>
      <c r="S415" s="161">
        <v>0</v>
      </c>
      <c r="T415" s="162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3" t="s">
        <v>179</v>
      </c>
      <c r="AT415" s="163" t="s">
        <v>175</v>
      </c>
      <c r="AU415" s="163" t="s">
        <v>87</v>
      </c>
      <c r="AY415" s="18" t="s">
        <v>167</v>
      </c>
      <c r="BE415" s="164">
        <f>IF(N415="základná",J415,0)</f>
        <v>0</v>
      </c>
      <c r="BF415" s="164">
        <f>IF(N415="znížená",J415,0)</f>
        <v>0</v>
      </c>
      <c r="BG415" s="164">
        <f>IF(N415="zákl. prenesená",J415,0)</f>
        <v>0</v>
      </c>
      <c r="BH415" s="164">
        <f>IF(N415="zníž. prenesená",J415,0)</f>
        <v>0</v>
      </c>
      <c r="BI415" s="164">
        <f>IF(N415="nulová",J415,0)</f>
        <v>0</v>
      </c>
      <c r="BJ415" s="18" t="s">
        <v>87</v>
      </c>
      <c r="BK415" s="164">
        <f>ROUND(I415*H415,2)</f>
        <v>0</v>
      </c>
      <c r="BL415" s="18" t="s">
        <v>179</v>
      </c>
      <c r="BM415" s="163" t="s">
        <v>893</v>
      </c>
    </row>
    <row r="416" spans="1:65" s="13" customFormat="1" ht="12">
      <c r="B416" s="177"/>
      <c r="D416" s="178" t="s">
        <v>181</v>
      </c>
      <c r="E416" s="179" t="s">
        <v>1</v>
      </c>
      <c r="F416" s="180" t="s">
        <v>894</v>
      </c>
      <c r="H416" s="179" t="s">
        <v>1</v>
      </c>
      <c r="I416" s="181"/>
      <c r="L416" s="177"/>
      <c r="M416" s="182"/>
      <c r="N416" s="183"/>
      <c r="O416" s="183"/>
      <c r="P416" s="183"/>
      <c r="Q416" s="183"/>
      <c r="R416" s="183"/>
      <c r="S416" s="183"/>
      <c r="T416" s="184"/>
      <c r="AT416" s="179" t="s">
        <v>181</v>
      </c>
      <c r="AU416" s="179" t="s">
        <v>87</v>
      </c>
      <c r="AV416" s="13" t="s">
        <v>81</v>
      </c>
      <c r="AW416" s="13" t="s">
        <v>29</v>
      </c>
      <c r="AX416" s="13" t="s">
        <v>74</v>
      </c>
      <c r="AY416" s="179" t="s">
        <v>167</v>
      </c>
    </row>
    <row r="417" spans="2:51" s="13" customFormat="1" ht="12">
      <c r="B417" s="177"/>
      <c r="D417" s="178" t="s">
        <v>181</v>
      </c>
      <c r="E417" s="179" t="s">
        <v>1</v>
      </c>
      <c r="F417" s="180" t="s">
        <v>895</v>
      </c>
      <c r="H417" s="179" t="s">
        <v>1</v>
      </c>
      <c r="I417" s="181"/>
      <c r="L417" s="177"/>
      <c r="M417" s="182"/>
      <c r="N417" s="183"/>
      <c r="O417" s="183"/>
      <c r="P417" s="183"/>
      <c r="Q417" s="183"/>
      <c r="R417" s="183"/>
      <c r="S417" s="183"/>
      <c r="T417" s="184"/>
      <c r="AT417" s="179" t="s">
        <v>181</v>
      </c>
      <c r="AU417" s="179" t="s">
        <v>87</v>
      </c>
      <c r="AV417" s="13" t="s">
        <v>81</v>
      </c>
      <c r="AW417" s="13" t="s">
        <v>29</v>
      </c>
      <c r="AX417" s="13" t="s">
        <v>74</v>
      </c>
      <c r="AY417" s="179" t="s">
        <v>167</v>
      </c>
    </row>
    <row r="418" spans="2:51" s="14" customFormat="1" ht="12">
      <c r="B418" s="185"/>
      <c r="D418" s="178" t="s">
        <v>181</v>
      </c>
      <c r="E418" s="186" t="s">
        <v>1</v>
      </c>
      <c r="F418" s="187" t="s">
        <v>896</v>
      </c>
      <c r="H418" s="188">
        <v>62.01</v>
      </c>
      <c r="I418" s="189"/>
      <c r="L418" s="185"/>
      <c r="M418" s="190"/>
      <c r="N418" s="191"/>
      <c r="O418" s="191"/>
      <c r="P418" s="191"/>
      <c r="Q418" s="191"/>
      <c r="R418" s="191"/>
      <c r="S418" s="191"/>
      <c r="T418" s="192"/>
      <c r="AT418" s="186" t="s">
        <v>181</v>
      </c>
      <c r="AU418" s="186" t="s">
        <v>87</v>
      </c>
      <c r="AV418" s="14" t="s">
        <v>87</v>
      </c>
      <c r="AW418" s="14" t="s">
        <v>29</v>
      </c>
      <c r="AX418" s="14" t="s">
        <v>74</v>
      </c>
      <c r="AY418" s="186" t="s">
        <v>167</v>
      </c>
    </row>
    <row r="419" spans="2:51" s="14" customFormat="1" ht="12">
      <c r="B419" s="185"/>
      <c r="D419" s="178" t="s">
        <v>181</v>
      </c>
      <c r="E419" s="186" t="s">
        <v>1</v>
      </c>
      <c r="F419" s="187" t="s">
        <v>897</v>
      </c>
      <c r="H419" s="188">
        <v>62.01</v>
      </c>
      <c r="I419" s="189"/>
      <c r="L419" s="185"/>
      <c r="M419" s="190"/>
      <c r="N419" s="191"/>
      <c r="O419" s="191"/>
      <c r="P419" s="191"/>
      <c r="Q419" s="191"/>
      <c r="R419" s="191"/>
      <c r="S419" s="191"/>
      <c r="T419" s="192"/>
      <c r="AT419" s="186" t="s">
        <v>181</v>
      </c>
      <c r="AU419" s="186" t="s">
        <v>87</v>
      </c>
      <c r="AV419" s="14" t="s">
        <v>87</v>
      </c>
      <c r="AW419" s="14" t="s">
        <v>29</v>
      </c>
      <c r="AX419" s="14" t="s">
        <v>74</v>
      </c>
      <c r="AY419" s="186" t="s">
        <v>167</v>
      </c>
    </row>
    <row r="420" spans="2:51" s="16" customFormat="1" ht="12">
      <c r="B420" s="201"/>
      <c r="D420" s="178" t="s">
        <v>181</v>
      </c>
      <c r="E420" s="202" t="s">
        <v>1</v>
      </c>
      <c r="F420" s="203" t="s">
        <v>898</v>
      </c>
      <c r="H420" s="204">
        <v>124.02</v>
      </c>
      <c r="I420" s="205"/>
      <c r="L420" s="201"/>
      <c r="M420" s="206"/>
      <c r="N420" s="207"/>
      <c r="O420" s="207"/>
      <c r="P420" s="207"/>
      <c r="Q420" s="207"/>
      <c r="R420" s="207"/>
      <c r="S420" s="207"/>
      <c r="T420" s="208"/>
      <c r="AT420" s="202" t="s">
        <v>181</v>
      </c>
      <c r="AU420" s="202" t="s">
        <v>87</v>
      </c>
      <c r="AV420" s="16" t="s">
        <v>187</v>
      </c>
      <c r="AW420" s="16" t="s">
        <v>29</v>
      </c>
      <c r="AX420" s="16" t="s">
        <v>74</v>
      </c>
      <c r="AY420" s="202" t="s">
        <v>167</v>
      </c>
    </row>
    <row r="421" spans="2:51" s="14" customFormat="1" ht="12">
      <c r="B421" s="185"/>
      <c r="D421" s="178" t="s">
        <v>181</v>
      </c>
      <c r="E421" s="186" t="s">
        <v>1</v>
      </c>
      <c r="F421" s="187" t="s">
        <v>899</v>
      </c>
      <c r="H421" s="188">
        <v>19.68</v>
      </c>
      <c r="I421" s="189"/>
      <c r="L421" s="185"/>
      <c r="M421" s="190"/>
      <c r="N421" s="191"/>
      <c r="O421" s="191"/>
      <c r="P421" s="191"/>
      <c r="Q421" s="191"/>
      <c r="R421" s="191"/>
      <c r="S421" s="191"/>
      <c r="T421" s="192"/>
      <c r="AT421" s="186" t="s">
        <v>181</v>
      </c>
      <c r="AU421" s="186" t="s">
        <v>87</v>
      </c>
      <c r="AV421" s="14" t="s">
        <v>87</v>
      </c>
      <c r="AW421" s="14" t="s">
        <v>29</v>
      </c>
      <c r="AX421" s="14" t="s">
        <v>74</v>
      </c>
      <c r="AY421" s="186" t="s">
        <v>167</v>
      </c>
    </row>
    <row r="422" spans="2:51" s="14" customFormat="1" ht="12">
      <c r="B422" s="185"/>
      <c r="D422" s="178" t="s">
        <v>181</v>
      </c>
      <c r="E422" s="186" t="s">
        <v>1</v>
      </c>
      <c r="F422" s="187" t="s">
        <v>900</v>
      </c>
      <c r="H422" s="188">
        <v>19.68</v>
      </c>
      <c r="I422" s="189"/>
      <c r="L422" s="185"/>
      <c r="M422" s="190"/>
      <c r="N422" s="191"/>
      <c r="O422" s="191"/>
      <c r="P422" s="191"/>
      <c r="Q422" s="191"/>
      <c r="R422" s="191"/>
      <c r="S422" s="191"/>
      <c r="T422" s="192"/>
      <c r="AT422" s="186" t="s">
        <v>181</v>
      </c>
      <c r="AU422" s="186" t="s">
        <v>87</v>
      </c>
      <c r="AV422" s="14" t="s">
        <v>87</v>
      </c>
      <c r="AW422" s="14" t="s">
        <v>29</v>
      </c>
      <c r="AX422" s="14" t="s">
        <v>74</v>
      </c>
      <c r="AY422" s="186" t="s">
        <v>167</v>
      </c>
    </row>
    <row r="423" spans="2:51" s="16" customFormat="1" ht="12">
      <c r="B423" s="201"/>
      <c r="D423" s="178" t="s">
        <v>181</v>
      </c>
      <c r="E423" s="202" t="s">
        <v>1</v>
      </c>
      <c r="F423" s="203" t="s">
        <v>901</v>
      </c>
      <c r="H423" s="204">
        <v>39.36</v>
      </c>
      <c r="I423" s="205"/>
      <c r="L423" s="201"/>
      <c r="M423" s="206"/>
      <c r="N423" s="207"/>
      <c r="O423" s="207"/>
      <c r="P423" s="207"/>
      <c r="Q423" s="207"/>
      <c r="R423" s="207"/>
      <c r="S423" s="207"/>
      <c r="T423" s="208"/>
      <c r="AT423" s="202" t="s">
        <v>181</v>
      </c>
      <c r="AU423" s="202" t="s">
        <v>87</v>
      </c>
      <c r="AV423" s="16" t="s">
        <v>187</v>
      </c>
      <c r="AW423" s="16" t="s">
        <v>29</v>
      </c>
      <c r="AX423" s="16" t="s">
        <v>74</v>
      </c>
      <c r="AY423" s="202" t="s">
        <v>167</v>
      </c>
    </row>
    <row r="424" spans="2:51" s="14" customFormat="1" ht="12">
      <c r="B424" s="185"/>
      <c r="D424" s="178" t="s">
        <v>181</v>
      </c>
      <c r="E424" s="186" t="s">
        <v>1</v>
      </c>
      <c r="F424" s="187" t="s">
        <v>902</v>
      </c>
      <c r="H424" s="188">
        <v>3.6</v>
      </c>
      <c r="I424" s="189"/>
      <c r="L424" s="185"/>
      <c r="M424" s="190"/>
      <c r="N424" s="191"/>
      <c r="O424" s="191"/>
      <c r="P424" s="191"/>
      <c r="Q424" s="191"/>
      <c r="R424" s="191"/>
      <c r="S424" s="191"/>
      <c r="T424" s="192"/>
      <c r="AT424" s="186" t="s">
        <v>181</v>
      </c>
      <c r="AU424" s="186" t="s">
        <v>87</v>
      </c>
      <c r="AV424" s="14" t="s">
        <v>87</v>
      </c>
      <c r="AW424" s="14" t="s">
        <v>29</v>
      </c>
      <c r="AX424" s="14" t="s">
        <v>74</v>
      </c>
      <c r="AY424" s="186" t="s">
        <v>167</v>
      </c>
    </row>
    <row r="425" spans="2:51" s="14" customFormat="1" ht="12">
      <c r="B425" s="185"/>
      <c r="D425" s="178" t="s">
        <v>181</v>
      </c>
      <c r="E425" s="186" t="s">
        <v>1</v>
      </c>
      <c r="F425" s="187" t="s">
        <v>902</v>
      </c>
      <c r="H425" s="188">
        <v>3.6</v>
      </c>
      <c r="I425" s="189"/>
      <c r="L425" s="185"/>
      <c r="M425" s="190"/>
      <c r="N425" s="191"/>
      <c r="O425" s="191"/>
      <c r="P425" s="191"/>
      <c r="Q425" s="191"/>
      <c r="R425" s="191"/>
      <c r="S425" s="191"/>
      <c r="T425" s="192"/>
      <c r="AT425" s="186" t="s">
        <v>181</v>
      </c>
      <c r="AU425" s="186" t="s">
        <v>87</v>
      </c>
      <c r="AV425" s="14" t="s">
        <v>87</v>
      </c>
      <c r="AW425" s="14" t="s">
        <v>29</v>
      </c>
      <c r="AX425" s="14" t="s">
        <v>74</v>
      </c>
      <c r="AY425" s="186" t="s">
        <v>167</v>
      </c>
    </row>
    <row r="426" spans="2:51" s="16" customFormat="1" ht="12">
      <c r="B426" s="201"/>
      <c r="D426" s="178" t="s">
        <v>181</v>
      </c>
      <c r="E426" s="202" t="s">
        <v>1</v>
      </c>
      <c r="F426" s="203" t="s">
        <v>903</v>
      </c>
      <c r="H426" s="204">
        <v>7.2</v>
      </c>
      <c r="I426" s="205"/>
      <c r="L426" s="201"/>
      <c r="M426" s="206"/>
      <c r="N426" s="207"/>
      <c r="O426" s="207"/>
      <c r="P426" s="207"/>
      <c r="Q426" s="207"/>
      <c r="R426" s="207"/>
      <c r="S426" s="207"/>
      <c r="T426" s="208"/>
      <c r="AT426" s="202" t="s">
        <v>181</v>
      </c>
      <c r="AU426" s="202" t="s">
        <v>87</v>
      </c>
      <c r="AV426" s="16" t="s">
        <v>187</v>
      </c>
      <c r="AW426" s="16" t="s">
        <v>29</v>
      </c>
      <c r="AX426" s="16" t="s">
        <v>74</v>
      </c>
      <c r="AY426" s="202" t="s">
        <v>167</v>
      </c>
    </row>
    <row r="427" spans="2:51" s="14" customFormat="1" ht="12">
      <c r="B427" s="185"/>
      <c r="D427" s="178" t="s">
        <v>181</v>
      </c>
      <c r="E427" s="186" t="s">
        <v>1</v>
      </c>
      <c r="F427" s="187" t="s">
        <v>904</v>
      </c>
      <c r="H427" s="188">
        <v>8.44</v>
      </c>
      <c r="I427" s="189"/>
      <c r="L427" s="185"/>
      <c r="M427" s="190"/>
      <c r="N427" s="191"/>
      <c r="O427" s="191"/>
      <c r="P427" s="191"/>
      <c r="Q427" s="191"/>
      <c r="R427" s="191"/>
      <c r="S427" s="191"/>
      <c r="T427" s="192"/>
      <c r="AT427" s="186" t="s">
        <v>181</v>
      </c>
      <c r="AU427" s="186" t="s">
        <v>87</v>
      </c>
      <c r="AV427" s="14" t="s">
        <v>87</v>
      </c>
      <c r="AW427" s="14" t="s">
        <v>29</v>
      </c>
      <c r="AX427" s="14" t="s">
        <v>74</v>
      </c>
      <c r="AY427" s="186" t="s">
        <v>167</v>
      </c>
    </row>
    <row r="428" spans="2:51" s="14" customFormat="1" ht="12">
      <c r="B428" s="185"/>
      <c r="D428" s="178" t="s">
        <v>181</v>
      </c>
      <c r="E428" s="186" t="s">
        <v>1</v>
      </c>
      <c r="F428" s="187" t="s">
        <v>904</v>
      </c>
      <c r="H428" s="188">
        <v>8.44</v>
      </c>
      <c r="I428" s="189"/>
      <c r="L428" s="185"/>
      <c r="M428" s="190"/>
      <c r="N428" s="191"/>
      <c r="O428" s="191"/>
      <c r="P428" s="191"/>
      <c r="Q428" s="191"/>
      <c r="R428" s="191"/>
      <c r="S428" s="191"/>
      <c r="T428" s="192"/>
      <c r="AT428" s="186" t="s">
        <v>181</v>
      </c>
      <c r="AU428" s="186" t="s">
        <v>87</v>
      </c>
      <c r="AV428" s="14" t="s">
        <v>87</v>
      </c>
      <c r="AW428" s="14" t="s">
        <v>29</v>
      </c>
      <c r="AX428" s="14" t="s">
        <v>74</v>
      </c>
      <c r="AY428" s="186" t="s">
        <v>167</v>
      </c>
    </row>
    <row r="429" spans="2:51" s="16" customFormat="1" ht="12">
      <c r="B429" s="201"/>
      <c r="D429" s="178" t="s">
        <v>181</v>
      </c>
      <c r="E429" s="202" t="s">
        <v>1</v>
      </c>
      <c r="F429" s="203" t="s">
        <v>905</v>
      </c>
      <c r="H429" s="204">
        <v>16.88</v>
      </c>
      <c r="I429" s="205"/>
      <c r="L429" s="201"/>
      <c r="M429" s="206"/>
      <c r="N429" s="207"/>
      <c r="O429" s="207"/>
      <c r="P429" s="207"/>
      <c r="Q429" s="207"/>
      <c r="R429" s="207"/>
      <c r="S429" s="207"/>
      <c r="T429" s="208"/>
      <c r="AT429" s="202" t="s">
        <v>181</v>
      </c>
      <c r="AU429" s="202" t="s">
        <v>87</v>
      </c>
      <c r="AV429" s="16" t="s">
        <v>187</v>
      </c>
      <c r="AW429" s="16" t="s">
        <v>29</v>
      </c>
      <c r="AX429" s="16" t="s">
        <v>74</v>
      </c>
      <c r="AY429" s="202" t="s">
        <v>167</v>
      </c>
    </row>
    <row r="430" spans="2:51" s="14" customFormat="1" ht="12">
      <c r="B430" s="185"/>
      <c r="D430" s="178" t="s">
        <v>181</v>
      </c>
      <c r="E430" s="186" t="s">
        <v>1</v>
      </c>
      <c r="F430" s="187" t="s">
        <v>906</v>
      </c>
      <c r="H430" s="188">
        <v>11.074999999999999</v>
      </c>
      <c r="I430" s="189"/>
      <c r="L430" s="185"/>
      <c r="M430" s="190"/>
      <c r="N430" s="191"/>
      <c r="O430" s="191"/>
      <c r="P430" s="191"/>
      <c r="Q430" s="191"/>
      <c r="R430" s="191"/>
      <c r="S430" s="191"/>
      <c r="T430" s="192"/>
      <c r="AT430" s="186" t="s">
        <v>181</v>
      </c>
      <c r="AU430" s="186" t="s">
        <v>87</v>
      </c>
      <c r="AV430" s="14" t="s">
        <v>87</v>
      </c>
      <c r="AW430" s="14" t="s">
        <v>29</v>
      </c>
      <c r="AX430" s="14" t="s">
        <v>74</v>
      </c>
      <c r="AY430" s="186" t="s">
        <v>167</v>
      </c>
    </row>
    <row r="431" spans="2:51" s="16" customFormat="1" ht="12">
      <c r="B431" s="201"/>
      <c r="D431" s="178" t="s">
        <v>181</v>
      </c>
      <c r="E431" s="202" t="s">
        <v>1</v>
      </c>
      <c r="F431" s="203" t="s">
        <v>907</v>
      </c>
      <c r="H431" s="204">
        <v>11.074999999999999</v>
      </c>
      <c r="I431" s="205"/>
      <c r="L431" s="201"/>
      <c r="M431" s="206"/>
      <c r="N431" s="207"/>
      <c r="O431" s="207"/>
      <c r="P431" s="207"/>
      <c r="Q431" s="207"/>
      <c r="R431" s="207"/>
      <c r="S431" s="207"/>
      <c r="T431" s="208"/>
      <c r="AT431" s="202" t="s">
        <v>181</v>
      </c>
      <c r="AU431" s="202" t="s">
        <v>87</v>
      </c>
      <c r="AV431" s="16" t="s">
        <v>187</v>
      </c>
      <c r="AW431" s="16" t="s">
        <v>29</v>
      </c>
      <c r="AX431" s="16" t="s">
        <v>74</v>
      </c>
      <c r="AY431" s="202" t="s">
        <v>167</v>
      </c>
    </row>
    <row r="432" spans="2:51" s="14" customFormat="1" ht="12">
      <c r="B432" s="185"/>
      <c r="D432" s="178" t="s">
        <v>181</v>
      </c>
      <c r="E432" s="186" t="s">
        <v>1</v>
      </c>
      <c r="F432" s="187" t="s">
        <v>908</v>
      </c>
      <c r="H432" s="188">
        <v>18.21</v>
      </c>
      <c r="I432" s="189"/>
      <c r="L432" s="185"/>
      <c r="M432" s="190"/>
      <c r="N432" s="191"/>
      <c r="O432" s="191"/>
      <c r="P432" s="191"/>
      <c r="Q432" s="191"/>
      <c r="R432" s="191"/>
      <c r="S432" s="191"/>
      <c r="T432" s="192"/>
      <c r="AT432" s="186" t="s">
        <v>181</v>
      </c>
      <c r="AU432" s="186" t="s">
        <v>87</v>
      </c>
      <c r="AV432" s="14" t="s">
        <v>87</v>
      </c>
      <c r="AW432" s="14" t="s">
        <v>29</v>
      </c>
      <c r="AX432" s="14" t="s">
        <v>74</v>
      </c>
      <c r="AY432" s="186" t="s">
        <v>167</v>
      </c>
    </row>
    <row r="433" spans="2:51" s="14" customFormat="1" ht="12">
      <c r="B433" s="185"/>
      <c r="D433" s="178" t="s">
        <v>181</v>
      </c>
      <c r="E433" s="186" t="s">
        <v>1</v>
      </c>
      <c r="F433" s="187" t="s">
        <v>909</v>
      </c>
      <c r="H433" s="188">
        <v>24.28</v>
      </c>
      <c r="I433" s="189"/>
      <c r="L433" s="185"/>
      <c r="M433" s="190"/>
      <c r="N433" s="191"/>
      <c r="O433" s="191"/>
      <c r="P433" s="191"/>
      <c r="Q433" s="191"/>
      <c r="R433" s="191"/>
      <c r="S433" s="191"/>
      <c r="T433" s="192"/>
      <c r="AT433" s="186" t="s">
        <v>181</v>
      </c>
      <c r="AU433" s="186" t="s">
        <v>87</v>
      </c>
      <c r="AV433" s="14" t="s">
        <v>87</v>
      </c>
      <c r="AW433" s="14" t="s">
        <v>29</v>
      </c>
      <c r="AX433" s="14" t="s">
        <v>74</v>
      </c>
      <c r="AY433" s="186" t="s">
        <v>167</v>
      </c>
    </row>
    <row r="434" spans="2:51" s="16" customFormat="1" ht="12">
      <c r="B434" s="201"/>
      <c r="D434" s="178" t="s">
        <v>181</v>
      </c>
      <c r="E434" s="202" t="s">
        <v>1</v>
      </c>
      <c r="F434" s="203" t="s">
        <v>910</v>
      </c>
      <c r="H434" s="204">
        <v>42.49</v>
      </c>
      <c r="I434" s="205"/>
      <c r="L434" s="201"/>
      <c r="M434" s="206"/>
      <c r="N434" s="207"/>
      <c r="O434" s="207"/>
      <c r="P434" s="207"/>
      <c r="Q434" s="207"/>
      <c r="R434" s="207"/>
      <c r="S434" s="207"/>
      <c r="T434" s="208"/>
      <c r="AT434" s="202" t="s">
        <v>181</v>
      </c>
      <c r="AU434" s="202" t="s">
        <v>87</v>
      </c>
      <c r="AV434" s="16" t="s">
        <v>187</v>
      </c>
      <c r="AW434" s="16" t="s">
        <v>29</v>
      </c>
      <c r="AX434" s="16" t="s">
        <v>74</v>
      </c>
      <c r="AY434" s="202" t="s">
        <v>167</v>
      </c>
    </row>
    <row r="435" spans="2:51" s="14" customFormat="1" ht="12">
      <c r="B435" s="185"/>
      <c r="D435" s="178" t="s">
        <v>181</v>
      </c>
      <c r="E435" s="186" t="s">
        <v>1</v>
      </c>
      <c r="F435" s="187" t="s">
        <v>911</v>
      </c>
      <c r="H435" s="188">
        <v>6.09</v>
      </c>
      <c r="I435" s="189"/>
      <c r="L435" s="185"/>
      <c r="M435" s="190"/>
      <c r="N435" s="191"/>
      <c r="O435" s="191"/>
      <c r="P435" s="191"/>
      <c r="Q435" s="191"/>
      <c r="R435" s="191"/>
      <c r="S435" s="191"/>
      <c r="T435" s="192"/>
      <c r="AT435" s="186" t="s">
        <v>181</v>
      </c>
      <c r="AU435" s="186" t="s">
        <v>87</v>
      </c>
      <c r="AV435" s="14" t="s">
        <v>87</v>
      </c>
      <c r="AW435" s="14" t="s">
        <v>29</v>
      </c>
      <c r="AX435" s="14" t="s">
        <v>74</v>
      </c>
      <c r="AY435" s="186" t="s">
        <v>167</v>
      </c>
    </row>
    <row r="436" spans="2:51" s="14" customFormat="1" ht="12">
      <c r="B436" s="185"/>
      <c r="D436" s="178" t="s">
        <v>181</v>
      </c>
      <c r="E436" s="186" t="s">
        <v>1</v>
      </c>
      <c r="F436" s="187" t="s">
        <v>911</v>
      </c>
      <c r="H436" s="188">
        <v>6.09</v>
      </c>
      <c r="I436" s="189"/>
      <c r="L436" s="185"/>
      <c r="M436" s="190"/>
      <c r="N436" s="191"/>
      <c r="O436" s="191"/>
      <c r="P436" s="191"/>
      <c r="Q436" s="191"/>
      <c r="R436" s="191"/>
      <c r="S436" s="191"/>
      <c r="T436" s="192"/>
      <c r="AT436" s="186" t="s">
        <v>181</v>
      </c>
      <c r="AU436" s="186" t="s">
        <v>87</v>
      </c>
      <c r="AV436" s="14" t="s">
        <v>87</v>
      </c>
      <c r="AW436" s="14" t="s">
        <v>29</v>
      </c>
      <c r="AX436" s="14" t="s">
        <v>74</v>
      </c>
      <c r="AY436" s="186" t="s">
        <v>167</v>
      </c>
    </row>
    <row r="437" spans="2:51" s="16" customFormat="1" ht="12">
      <c r="B437" s="201"/>
      <c r="D437" s="178" t="s">
        <v>181</v>
      </c>
      <c r="E437" s="202" t="s">
        <v>1</v>
      </c>
      <c r="F437" s="203" t="s">
        <v>912</v>
      </c>
      <c r="H437" s="204">
        <v>12.18</v>
      </c>
      <c r="I437" s="205"/>
      <c r="L437" s="201"/>
      <c r="M437" s="206"/>
      <c r="N437" s="207"/>
      <c r="O437" s="207"/>
      <c r="P437" s="207"/>
      <c r="Q437" s="207"/>
      <c r="R437" s="207"/>
      <c r="S437" s="207"/>
      <c r="T437" s="208"/>
      <c r="AT437" s="202" t="s">
        <v>181</v>
      </c>
      <c r="AU437" s="202" t="s">
        <v>87</v>
      </c>
      <c r="AV437" s="16" t="s">
        <v>187</v>
      </c>
      <c r="AW437" s="16" t="s">
        <v>29</v>
      </c>
      <c r="AX437" s="16" t="s">
        <v>74</v>
      </c>
      <c r="AY437" s="202" t="s">
        <v>167</v>
      </c>
    </row>
    <row r="438" spans="2:51" s="14" customFormat="1" ht="12">
      <c r="B438" s="185"/>
      <c r="D438" s="178" t="s">
        <v>181</v>
      </c>
      <c r="E438" s="186" t="s">
        <v>1</v>
      </c>
      <c r="F438" s="187" t="s">
        <v>913</v>
      </c>
      <c r="H438" s="188">
        <v>2.85</v>
      </c>
      <c r="I438" s="189"/>
      <c r="L438" s="185"/>
      <c r="M438" s="190"/>
      <c r="N438" s="191"/>
      <c r="O438" s="191"/>
      <c r="P438" s="191"/>
      <c r="Q438" s="191"/>
      <c r="R438" s="191"/>
      <c r="S438" s="191"/>
      <c r="T438" s="192"/>
      <c r="AT438" s="186" t="s">
        <v>181</v>
      </c>
      <c r="AU438" s="186" t="s">
        <v>87</v>
      </c>
      <c r="AV438" s="14" t="s">
        <v>87</v>
      </c>
      <c r="AW438" s="14" t="s">
        <v>29</v>
      </c>
      <c r="AX438" s="14" t="s">
        <v>74</v>
      </c>
      <c r="AY438" s="186" t="s">
        <v>167</v>
      </c>
    </row>
    <row r="439" spans="2:51" s="16" customFormat="1" ht="12">
      <c r="B439" s="201"/>
      <c r="D439" s="178" t="s">
        <v>181</v>
      </c>
      <c r="E439" s="202" t="s">
        <v>1</v>
      </c>
      <c r="F439" s="203" t="s">
        <v>914</v>
      </c>
      <c r="H439" s="204">
        <v>2.85</v>
      </c>
      <c r="I439" s="205"/>
      <c r="L439" s="201"/>
      <c r="M439" s="206"/>
      <c r="N439" s="207"/>
      <c r="O439" s="207"/>
      <c r="P439" s="207"/>
      <c r="Q439" s="207"/>
      <c r="R439" s="207"/>
      <c r="S439" s="207"/>
      <c r="T439" s="208"/>
      <c r="AT439" s="202" t="s">
        <v>181</v>
      </c>
      <c r="AU439" s="202" t="s">
        <v>87</v>
      </c>
      <c r="AV439" s="16" t="s">
        <v>187</v>
      </c>
      <c r="AW439" s="16" t="s">
        <v>29</v>
      </c>
      <c r="AX439" s="16" t="s">
        <v>74</v>
      </c>
      <c r="AY439" s="202" t="s">
        <v>167</v>
      </c>
    </row>
    <row r="440" spans="2:51" s="14" customFormat="1" ht="12">
      <c r="B440" s="185"/>
      <c r="D440" s="178" t="s">
        <v>181</v>
      </c>
      <c r="E440" s="186" t="s">
        <v>1</v>
      </c>
      <c r="F440" s="187" t="s">
        <v>915</v>
      </c>
      <c r="H440" s="188">
        <v>4.2</v>
      </c>
      <c r="I440" s="189"/>
      <c r="L440" s="185"/>
      <c r="M440" s="190"/>
      <c r="N440" s="191"/>
      <c r="O440" s="191"/>
      <c r="P440" s="191"/>
      <c r="Q440" s="191"/>
      <c r="R440" s="191"/>
      <c r="S440" s="191"/>
      <c r="T440" s="192"/>
      <c r="AT440" s="186" t="s">
        <v>181</v>
      </c>
      <c r="AU440" s="186" t="s">
        <v>87</v>
      </c>
      <c r="AV440" s="14" t="s">
        <v>87</v>
      </c>
      <c r="AW440" s="14" t="s">
        <v>29</v>
      </c>
      <c r="AX440" s="14" t="s">
        <v>74</v>
      </c>
      <c r="AY440" s="186" t="s">
        <v>167</v>
      </c>
    </row>
    <row r="441" spans="2:51" s="16" customFormat="1" ht="12">
      <c r="B441" s="201"/>
      <c r="D441" s="178" t="s">
        <v>181</v>
      </c>
      <c r="E441" s="202" t="s">
        <v>1</v>
      </c>
      <c r="F441" s="203" t="s">
        <v>916</v>
      </c>
      <c r="H441" s="204">
        <v>4.2</v>
      </c>
      <c r="I441" s="205"/>
      <c r="L441" s="201"/>
      <c r="M441" s="206"/>
      <c r="N441" s="207"/>
      <c r="O441" s="207"/>
      <c r="P441" s="207"/>
      <c r="Q441" s="207"/>
      <c r="R441" s="207"/>
      <c r="S441" s="207"/>
      <c r="T441" s="208"/>
      <c r="AT441" s="202" t="s">
        <v>181</v>
      </c>
      <c r="AU441" s="202" t="s">
        <v>87</v>
      </c>
      <c r="AV441" s="16" t="s">
        <v>187</v>
      </c>
      <c r="AW441" s="16" t="s">
        <v>29</v>
      </c>
      <c r="AX441" s="16" t="s">
        <v>74</v>
      </c>
      <c r="AY441" s="202" t="s">
        <v>167</v>
      </c>
    </row>
    <row r="442" spans="2:51" s="13" customFormat="1" ht="12">
      <c r="B442" s="177"/>
      <c r="D442" s="178" t="s">
        <v>181</v>
      </c>
      <c r="E442" s="179" t="s">
        <v>1</v>
      </c>
      <c r="F442" s="180" t="s">
        <v>917</v>
      </c>
      <c r="H442" s="179" t="s">
        <v>1</v>
      </c>
      <c r="I442" s="181"/>
      <c r="L442" s="177"/>
      <c r="M442" s="182"/>
      <c r="N442" s="183"/>
      <c r="O442" s="183"/>
      <c r="P442" s="183"/>
      <c r="Q442" s="183"/>
      <c r="R442" s="183"/>
      <c r="S442" s="183"/>
      <c r="T442" s="184"/>
      <c r="AT442" s="179" t="s">
        <v>181</v>
      </c>
      <c r="AU442" s="179" t="s">
        <v>87</v>
      </c>
      <c r="AV442" s="13" t="s">
        <v>81</v>
      </c>
      <c r="AW442" s="13" t="s">
        <v>29</v>
      </c>
      <c r="AX442" s="13" t="s">
        <v>74</v>
      </c>
      <c r="AY442" s="179" t="s">
        <v>167</v>
      </c>
    </row>
    <row r="443" spans="2:51" s="14" customFormat="1" ht="12">
      <c r="B443" s="185"/>
      <c r="D443" s="178" t="s">
        <v>181</v>
      </c>
      <c r="E443" s="186" t="s">
        <v>1</v>
      </c>
      <c r="F443" s="187" t="s">
        <v>918</v>
      </c>
      <c r="H443" s="188">
        <v>6.23</v>
      </c>
      <c r="I443" s="189"/>
      <c r="L443" s="185"/>
      <c r="M443" s="190"/>
      <c r="N443" s="191"/>
      <c r="O443" s="191"/>
      <c r="P443" s="191"/>
      <c r="Q443" s="191"/>
      <c r="R443" s="191"/>
      <c r="S443" s="191"/>
      <c r="T443" s="192"/>
      <c r="AT443" s="186" t="s">
        <v>181</v>
      </c>
      <c r="AU443" s="186" t="s">
        <v>87</v>
      </c>
      <c r="AV443" s="14" t="s">
        <v>87</v>
      </c>
      <c r="AW443" s="14" t="s">
        <v>29</v>
      </c>
      <c r="AX443" s="14" t="s">
        <v>74</v>
      </c>
      <c r="AY443" s="186" t="s">
        <v>167</v>
      </c>
    </row>
    <row r="444" spans="2:51" s="13" customFormat="1" ht="12">
      <c r="B444" s="177"/>
      <c r="D444" s="178" t="s">
        <v>181</v>
      </c>
      <c r="E444" s="179" t="s">
        <v>1</v>
      </c>
      <c r="F444" s="180" t="s">
        <v>919</v>
      </c>
      <c r="H444" s="179" t="s">
        <v>1</v>
      </c>
      <c r="I444" s="181"/>
      <c r="L444" s="177"/>
      <c r="M444" s="182"/>
      <c r="N444" s="183"/>
      <c r="O444" s="183"/>
      <c r="P444" s="183"/>
      <c r="Q444" s="183"/>
      <c r="R444" s="183"/>
      <c r="S444" s="183"/>
      <c r="T444" s="184"/>
      <c r="AT444" s="179" t="s">
        <v>181</v>
      </c>
      <c r="AU444" s="179" t="s">
        <v>87</v>
      </c>
      <c r="AV444" s="13" t="s">
        <v>81</v>
      </c>
      <c r="AW444" s="13" t="s">
        <v>29</v>
      </c>
      <c r="AX444" s="13" t="s">
        <v>74</v>
      </c>
      <c r="AY444" s="179" t="s">
        <v>167</v>
      </c>
    </row>
    <row r="445" spans="2:51" s="14" customFormat="1" ht="12">
      <c r="B445" s="185"/>
      <c r="D445" s="178" t="s">
        <v>181</v>
      </c>
      <c r="E445" s="186" t="s">
        <v>1</v>
      </c>
      <c r="F445" s="187" t="s">
        <v>920</v>
      </c>
      <c r="H445" s="188">
        <v>6.74</v>
      </c>
      <c r="I445" s="189"/>
      <c r="L445" s="185"/>
      <c r="M445" s="190"/>
      <c r="N445" s="191"/>
      <c r="O445" s="191"/>
      <c r="P445" s="191"/>
      <c r="Q445" s="191"/>
      <c r="R445" s="191"/>
      <c r="S445" s="191"/>
      <c r="T445" s="192"/>
      <c r="AT445" s="186" t="s">
        <v>181</v>
      </c>
      <c r="AU445" s="186" t="s">
        <v>87</v>
      </c>
      <c r="AV445" s="14" t="s">
        <v>87</v>
      </c>
      <c r="AW445" s="14" t="s">
        <v>29</v>
      </c>
      <c r="AX445" s="14" t="s">
        <v>74</v>
      </c>
      <c r="AY445" s="186" t="s">
        <v>167</v>
      </c>
    </row>
    <row r="446" spans="2:51" s="16" customFormat="1" ht="12">
      <c r="B446" s="201"/>
      <c r="D446" s="178" t="s">
        <v>181</v>
      </c>
      <c r="E446" s="202" t="s">
        <v>1</v>
      </c>
      <c r="F446" s="203" t="s">
        <v>390</v>
      </c>
      <c r="H446" s="204">
        <v>12.97</v>
      </c>
      <c r="I446" s="205"/>
      <c r="L446" s="201"/>
      <c r="M446" s="206"/>
      <c r="N446" s="207"/>
      <c r="O446" s="207"/>
      <c r="P446" s="207"/>
      <c r="Q446" s="207"/>
      <c r="R446" s="207"/>
      <c r="S446" s="207"/>
      <c r="T446" s="208"/>
      <c r="AT446" s="202" t="s">
        <v>181</v>
      </c>
      <c r="AU446" s="202" t="s">
        <v>87</v>
      </c>
      <c r="AV446" s="16" t="s">
        <v>187</v>
      </c>
      <c r="AW446" s="16" t="s">
        <v>29</v>
      </c>
      <c r="AX446" s="16" t="s">
        <v>74</v>
      </c>
      <c r="AY446" s="202" t="s">
        <v>167</v>
      </c>
    </row>
    <row r="447" spans="2:51" s="15" customFormat="1" ht="12">
      <c r="B447" s="193"/>
      <c r="D447" s="178" t="s">
        <v>181</v>
      </c>
      <c r="E447" s="194" t="s">
        <v>617</v>
      </c>
      <c r="F447" s="195" t="s">
        <v>186</v>
      </c>
      <c r="H447" s="196">
        <v>273.22500000000002</v>
      </c>
      <c r="I447" s="197"/>
      <c r="L447" s="193"/>
      <c r="M447" s="198"/>
      <c r="N447" s="199"/>
      <c r="O447" s="199"/>
      <c r="P447" s="199"/>
      <c r="Q447" s="199"/>
      <c r="R447" s="199"/>
      <c r="S447" s="199"/>
      <c r="T447" s="200"/>
      <c r="AT447" s="194" t="s">
        <v>181</v>
      </c>
      <c r="AU447" s="194" t="s">
        <v>87</v>
      </c>
      <c r="AV447" s="15" t="s">
        <v>179</v>
      </c>
      <c r="AW447" s="15" t="s">
        <v>29</v>
      </c>
      <c r="AX447" s="15" t="s">
        <v>74</v>
      </c>
      <c r="AY447" s="194" t="s">
        <v>167</v>
      </c>
    </row>
    <row r="448" spans="2:51" s="14" customFormat="1" ht="12">
      <c r="B448" s="185"/>
      <c r="D448" s="178" t="s">
        <v>181</v>
      </c>
      <c r="E448" s="186" t="s">
        <v>1</v>
      </c>
      <c r="F448" s="187" t="s">
        <v>921</v>
      </c>
      <c r="H448" s="188">
        <v>49.180999999999997</v>
      </c>
      <c r="I448" s="189"/>
      <c r="L448" s="185"/>
      <c r="M448" s="190"/>
      <c r="N448" s="191"/>
      <c r="O448" s="191"/>
      <c r="P448" s="191"/>
      <c r="Q448" s="191"/>
      <c r="R448" s="191"/>
      <c r="S448" s="191"/>
      <c r="T448" s="192"/>
      <c r="AT448" s="186" t="s">
        <v>181</v>
      </c>
      <c r="AU448" s="186" t="s">
        <v>87</v>
      </c>
      <c r="AV448" s="14" t="s">
        <v>87</v>
      </c>
      <c r="AW448" s="14" t="s">
        <v>29</v>
      </c>
      <c r="AX448" s="14" t="s">
        <v>81</v>
      </c>
      <c r="AY448" s="186" t="s">
        <v>167</v>
      </c>
    </row>
    <row r="449" spans="1:65" s="2" customFormat="1" ht="21.75" customHeight="1">
      <c r="A449" s="33"/>
      <c r="B449" s="149"/>
      <c r="C449" s="167" t="s">
        <v>547</v>
      </c>
      <c r="D449" s="167" t="s">
        <v>175</v>
      </c>
      <c r="E449" s="168" t="s">
        <v>922</v>
      </c>
      <c r="F449" s="169" t="s">
        <v>923</v>
      </c>
      <c r="G449" s="170" t="s">
        <v>178</v>
      </c>
      <c r="H449" s="171">
        <v>541.98699999999997</v>
      </c>
      <c r="I449" s="172"/>
      <c r="J449" s="173">
        <f>ROUND(I449*H449,2)</f>
        <v>0</v>
      </c>
      <c r="K449" s="174"/>
      <c r="L449" s="34"/>
      <c r="M449" s="175" t="s">
        <v>1</v>
      </c>
      <c r="N449" s="176" t="s">
        <v>40</v>
      </c>
      <c r="O449" s="59"/>
      <c r="P449" s="161">
        <f>O449*H449</f>
        <v>0</v>
      </c>
      <c r="Q449" s="161">
        <v>3.363E-2</v>
      </c>
      <c r="R449" s="161">
        <f>Q449*H449</f>
        <v>18.227022809999998</v>
      </c>
      <c r="S449" s="161">
        <v>0</v>
      </c>
      <c r="T449" s="162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63" t="s">
        <v>179</v>
      </c>
      <c r="AT449" s="163" t="s">
        <v>175</v>
      </c>
      <c r="AU449" s="163" t="s">
        <v>87</v>
      </c>
      <c r="AY449" s="18" t="s">
        <v>167</v>
      </c>
      <c r="BE449" s="164">
        <f>IF(N449="základná",J449,0)</f>
        <v>0</v>
      </c>
      <c r="BF449" s="164">
        <f>IF(N449="znížená",J449,0)</f>
        <v>0</v>
      </c>
      <c r="BG449" s="164">
        <f>IF(N449="zákl. prenesená",J449,0)</f>
        <v>0</v>
      </c>
      <c r="BH449" s="164">
        <f>IF(N449="zníž. prenesená",J449,0)</f>
        <v>0</v>
      </c>
      <c r="BI449" s="164">
        <f>IF(N449="nulová",J449,0)</f>
        <v>0</v>
      </c>
      <c r="BJ449" s="18" t="s">
        <v>87</v>
      </c>
      <c r="BK449" s="164">
        <f>ROUND(I449*H449,2)</f>
        <v>0</v>
      </c>
      <c r="BL449" s="18" t="s">
        <v>179</v>
      </c>
      <c r="BM449" s="163" t="s">
        <v>924</v>
      </c>
    </row>
    <row r="450" spans="1:65" s="13" customFormat="1" ht="12">
      <c r="B450" s="177"/>
      <c r="D450" s="178" t="s">
        <v>181</v>
      </c>
      <c r="E450" s="179" t="s">
        <v>1</v>
      </c>
      <c r="F450" s="180" t="s">
        <v>925</v>
      </c>
      <c r="H450" s="179" t="s">
        <v>1</v>
      </c>
      <c r="I450" s="181"/>
      <c r="L450" s="177"/>
      <c r="M450" s="182"/>
      <c r="N450" s="183"/>
      <c r="O450" s="183"/>
      <c r="P450" s="183"/>
      <c r="Q450" s="183"/>
      <c r="R450" s="183"/>
      <c r="S450" s="183"/>
      <c r="T450" s="184"/>
      <c r="AT450" s="179" t="s">
        <v>181</v>
      </c>
      <c r="AU450" s="179" t="s">
        <v>87</v>
      </c>
      <c r="AV450" s="13" t="s">
        <v>81</v>
      </c>
      <c r="AW450" s="13" t="s">
        <v>29</v>
      </c>
      <c r="AX450" s="13" t="s">
        <v>74</v>
      </c>
      <c r="AY450" s="179" t="s">
        <v>167</v>
      </c>
    </row>
    <row r="451" spans="1:65" s="13" customFormat="1" ht="12">
      <c r="B451" s="177"/>
      <c r="D451" s="178" t="s">
        <v>181</v>
      </c>
      <c r="E451" s="179" t="s">
        <v>1</v>
      </c>
      <c r="F451" s="180" t="s">
        <v>926</v>
      </c>
      <c r="H451" s="179" t="s">
        <v>1</v>
      </c>
      <c r="I451" s="181"/>
      <c r="L451" s="177"/>
      <c r="M451" s="182"/>
      <c r="N451" s="183"/>
      <c r="O451" s="183"/>
      <c r="P451" s="183"/>
      <c r="Q451" s="183"/>
      <c r="R451" s="183"/>
      <c r="S451" s="183"/>
      <c r="T451" s="184"/>
      <c r="AT451" s="179" t="s">
        <v>181</v>
      </c>
      <c r="AU451" s="179" t="s">
        <v>87</v>
      </c>
      <c r="AV451" s="13" t="s">
        <v>81</v>
      </c>
      <c r="AW451" s="13" t="s">
        <v>29</v>
      </c>
      <c r="AX451" s="13" t="s">
        <v>74</v>
      </c>
      <c r="AY451" s="179" t="s">
        <v>167</v>
      </c>
    </row>
    <row r="452" spans="1:65" s="13" customFormat="1" ht="24">
      <c r="B452" s="177"/>
      <c r="D452" s="178" t="s">
        <v>181</v>
      </c>
      <c r="E452" s="179" t="s">
        <v>1</v>
      </c>
      <c r="F452" s="180" t="s">
        <v>927</v>
      </c>
      <c r="H452" s="179" t="s">
        <v>1</v>
      </c>
      <c r="I452" s="181"/>
      <c r="L452" s="177"/>
      <c r="M452" s="182"/>
      <c r="N452" s="183"/>
      <c r="O452" s="183"/>
      <c r="P452" s="183"/>
      <c r="Q452" s="183"/>
      <c r="R452" s="183"/>
      <c r="S452" s="183"/>
      <c r="T452" s="184"/>
      <c r="AT452" s="179" t="s">
        <v>181</v>
      </c>
      <c r="AU452" s="179" t="s">
        <v>87</v>
      </c>
      <c r="AV452" s="13" t="s">
        <v>81</v>
      </c>
      <c r="AW452" s="13" t="s">
        <v>29</v>
      </c>
      <c r="AX452" s="13" t="s">
        <v>74</v>
      </c>
      <c r="AY452" s="179" t="s">
        <v>167</v>
      </c>
    </row>
    <row r="453" spans="1:65" s="13" customFormat="1" ht="12">
      <c r="B453" s="177"/>
      <c r="D453" s="178" t="s">
        <v>181</v>
      </c>
      <c r="E453" s="179" t="s">
        <v>1</v>
      </c>
      <c r="F453" s="180" t="s">
        <v>928</v>
      </c>
      <c r="H453" s="179" t="s">
        <v>1</v>
      </c>
      <c r="I453" s="181"/>
      <c r="L453" s="177"/>
      <c r="M453" s="182"/>
      <c r="N453" s="183"/>
      <c r="O453" s="183"/>
      <c r="P453" s="183"/>
      <c r="Q453" s="183"/>
      <c r="R453" s="183"/>
      <c r="S453" s="183"/>
      <c r="T453" s="184"/>
      <c r="AT453" s="179" t="s">
        <v>181</v>
      </c>
      <c r="AU453" s="179" t="s">
        <v>87</v>
      </c>
      <c r="AV453" s="13" t="s">
        <v>81</v>
      </c>
      <c r="AW453" s="13" t="s">
        <v>29</v>
      </c>
      <c r="AX453" s="13" t="s">
        <v>74</v>
      </c>
      <c r="AY453" s="179" t="s">
        <v>167</v>
      </c>
    </row>
    <row r="454" spans="1:65" s="13" customFormat="1" ht="12">
      <c r="B454" s="177"/>
      <c r="D454" s="178" t="s">
        <v>181</v>
      </c>
      <c r="E454" s="179" t="s">
        <v>1</v>
      </c>
      <c r="F454" s="180" t="s">
        <v>929</v>
      </c>
      <c r="H454" s="179" t="s">
        <v>1</v>
      </c>
      <c r="I454" s="181"/>
      <c r="L454" s="177"/>
      <c r="M454" s="182"/>
      <c r="N454" s="183"/>
      <c r="O454" s="183"/>
      <c r="P454" s="183"/>
      <c r="Q454" s="183"/>
      <c r="R454" s="183"/>
      <c r="S454" s="183"/>
      <c r="T454" s="184"/>
      <c r="AT454" s="179" t="s">
        <v>181</v>
      </c>
      <c r="AU454" s="179" t="s">
        <v>87</v>
      </c>
      <c r="AV454" s="13" t="s">
        <v>81</v>
      </c>
      <c r="AW454" s="13" t="s">
        <v>29</v>
      </c>
      <c r="AX454" s="13" t="s">
        <v>74</v>
      </c>
      <c r="AY454" s="179" t="s">
        <v>167</v>
      </c>
    </row>
    <row r="455" spans="1:65" s="13" customFormat="1" ht="12">
      <c r="B455" s="177"/>
      <c r="D455" s="178" t="s">
        <v>181</v>
      </c>
      <c r="E455" s="179" t="s">
        <v>1</v>
      </c>
      <c r="F455" s="180" t="s">
        <v>930</v>
      </c>
      <c r="H455" s="179" t="s">
        <v>1</v>
      </c>
      <c r="I455" s="181"/>
      <c r="L455" s="177"/>
      <c r="M455" s="182"/>
      <c r="N455" s="183"/>
      <c r="O455" s="183"/>
      <c r="P455" s="183"/>
      <c r="Q455" s="183"/>
      <c r="R455" s="183"/>
      <c r="S455" s="183"/>
      <c r="T455" s="184"/>
      <c r="AT455" s="179" t="s">
        <v>181</v>
      </c>
      <c r="AU455" s="179" t="s">
        <v>87</v>
      </c>
      <c r="AV455" s="13" t="s">
        <v>81</v>
      </c>
      <c r="AW455" s="13" t="s">
        <v>29</v>
      </c>
      <c r="AX455" s="13" t="s">
        <v>74</v>
      </c>
      <c r="AY455" s="179" t="s">
        <v>167</v>
      </c>
    </row>
    <row r="456" spans="1:65" s="13" customFormat="1" ht="12">
      <c r="B456" s="177"/>
      <c r="D456" s="178" t="s">
        <v>181</v>
      </c>
      <c r="E456" s="179" t="s">
        <v>1</v>
      </c>
      <c r="F456" s="180" t="s">
        <v>931</v>
      </c>
      <c r="H456" s="179" t="s">
        <v>1</v>
      </c>
      <c r="I456" s="181"/>
      <c r="L456" s="177"/>
      <c r="M456" s="182"/>
      <c r="N456" s="183"/>
      <c r="O456" s="183"/>
      <c r="P456" s="183"/>
      <c r="Q456" s="183"/>
      <c r="R456" s="183"/>
      <c r="S456" s="183"/>
      <c r="T456" s="184"/>
      <c r="AT456" s="179" t="s">
        <v>181</v>
      </c>
      <c r="AU456" s="179" t="s">
        <v>87</v>
      </c>
      <c r="AV456" s="13" t="s">
        <v>81</v>
      </c>
      <c r="AW456" s="13" t="s">
        <v>29</v>
      </c>
      <c r="AX456" s="13" t="s">
        <v>74</v>
      </c>
      <c r="AY456" s="179" t="s">
        <v>167</v>
      </c>
    </row>
    <row r="457" spans="1:65" s="13" customFormat="1" ht="12">
      <c r="B457" s="177"/>
      <c r="D457" s="178" t="s">
        <v>181</v>
      </c>
      <c r="E457" s="179" t="s">
        <v>1</v>
      </c>
      <c r="F457" s="180" t="s">
        <v>932</v>
      </c>
      <c r="H457" s="179" t="s">
        <v>1</v>
      </c>
      <c r="I457" s="181"/>
      <c r="L457" s="177"/>
      <c r="M457" s="182"/>
      <c r="N457" s="183"/>
      <c r="O457" s="183"/>
      <c r="P457" s="183"/>
      <c r="Q457" s="183"/>
      <c r="R457" s="183"/>
      <c r="S457" s="183"/>
      <c r="T457" s="184"/>
      <c r="AT457" s="179" t="s">
        <v>181</v>
      </c>
      <c r="AU457" s="179" t="s">
        <v>87</v>
      </c>
      <c r="AV457" s="13" t="s">
        <v>81</v>
      </c>
      <c r="AW457" s="13" t="s">
        <v>29</v>
      </c>
      <c r="AX457" s="13" t="s">
        <v>74</v>
      </c>
      <c r="AY457" s="179" t="s">
        <v>167</v>
      </c>
    </row>
    <row r="458" spans="1:65" s="13" customFormat="1" ht="12">
      <c r="B458" s="177"/>
      <c r="D458" s="178" t="s">
        <v>181</v>
      </c>
      <c r="E458" s="179" t="s">
        <v>1</v>
      </c>
      <c r="F458" s="180" t="s">
        <v>933</v>
      </c>
      <c r="H458" s="179" t="s">
        <v>1</v>
      </c>
      <c r="I458" s="181"/>
      <c r="L458" s="177"/>
      <c r="M458" s="182"/>
      <c r="N458" s="183"/>
      <c r="O458" s="183"/>
      <c r="P458" s="183"/>
      <c r="Q458" s="183"/>
      <c r="R458" s="183"/>
      <c r="S458" s="183"/>
      <c r="T458" s="184"/>
      <c r="AT458" s="179" t="s">
        <v>181</v>
      </c>
      <c r="AU458" s="179" t="s">
        <v>87</v>
      </c>
      <c r="AV458" s="13" t="s">
        <v>81</v>
      </c>
      <c r="AW458" s="13" t="s">
        <v>29</v>
      </c>
      <c r="AX458" s="13" t="s">
        <v>74</v>
      </c>
      <c r="AY458" s="179" t="s">
        <v>167</v>
      </c>
    </row>
    <row r="459" spans="1:65" s="13" customFormat="1" ht="12">
      <c r="B459" s="177"/>
      <c r="D459" s="178" t="s">
        <v>181</v>
      </c>
      <c r="E459" s="179" t="s">
        <v>1</v>
      </c>
      <c r="F459" s="180" t="s">
        <v>934</v>
      </c>
      <c r="H459" s="179" t="s">
        <v>1</v>
      </c>
      <c r="I459" s="181"/>
      <c r="L459" s="177"/>
      <c r="M459" s="182"/>
      <c r="N459" s="183"/>
      <c r="O459" s="183"/>
      <c r="P459" s="183"/>
      <c r="Q459" s="183"/>
      <c r="R459" s="183"/>
      <c r="S459" s="183"/>
      <c r="T459" s="184"/>
      <c r="AT459" s="179" t="s">
        <v>181</v>
      </c>
      <c r="AU459" s="179" t="s">
        <v>87</v>
      </c>
      <c r="AV459" s="13" t="s">
        <v>81</v>
      </c>
      <c r="AW459" s="13" t="s">
        <v>29</v>
      </c>
      <c r="AX459" s="13" t="s">
        <v>74</v>
      </c>
      <c r="AY459" s="179" t="s">
        <v>167</v>
      </c>
    </row>
    <row r="460" spans="1:65" s="13" customFormat="1" ht="12">
      <c r="B460" s="177"/>
      <c r="D460" s="178" t="s">
        <v>181</v>
      </c>
      <c r="E460" s="179" t="s">
        <v>1</v>
      </c>
      <c r="F460" s="180" t="s">
        <v>935</v>
      </c>
      <c r="H460" s="179" t="s">
        <v>1</v>
      </c>
      <c r="I460" s="181"/>
      <c r="L460" s="177"/>
      <c r="M460" s="182"/>
      <c r="N460" s="183"/>
      <c r="O460" s="183"/>
      <c r="P460" s="183"/>
      <c r="Q460" s="183"/>
      <c r="R460" s="183"/>
      <c r="S460" s="183"/>
      <c r="T460" s="184"/>
      <c r="AT460" s="179" t="s">
        <v>181</v>
      </c>
      <c r="AU460" s="179" t="s">
        <v>87</v>
      </c>
      <c r="AV460" s="13" t="s">
        <v>81</v>
      </c>
      <c r="AW460" s="13" t="s">
        <v>29</v>
      </c>
      <c r="AX460" s="13" t="s">
        <v>74</v>
      </c>
      <c r="AY460" s="179" t="s">
        <v>167</v>
      </c>
    </row>
    <row r="461" spans="1:65" s="13" customFormat="1" ht="12">
      <c r="B461" s="177"/>
      <c r="D461" s="178" t="s">
        <v>181</v>
      </c>
      <c r="E461" s="179" t="s">
        <v>1</v>
      </c>
      <c r="F461" s="180" t="s">
        <v>936</v>
      </c>
      <c r="H461" s="179" t="s">
        <v>1</v>
      </c>
      <c r="I461" s="181"/>
      <c r="L461" s="177"/>
      <c r="M461" s="182"/>
      <c r="N461" s="183"/>
      <c r="O461" s="183"/>
      <c r="P461" s="183"/>
      <c r="Q461" s="183"/>
      <c r="R461" s="183"/>
      <c r="S461" s="183"/>
      <c r="T461" s="184"/>
      <c r="AT461" s="179" t="s">
        <v>181</v>
      </c>
      <c r="AU461" s="179" t="s">
        <v>87</v>
      </c>
      <c r="AV461" s="13" t="s">
        <v>81</v>
      </c>
      <c r="AW461" s="13" t="s">
        <v>29</v>
      </c>
      <c r="AX461" s="13" t="s">
        <v>74</v>
      </c>
      <c r="AY461" s="179" t="s">
        <v>167</v>
      </c>
    </row>
    <row r="462" spans="1:65" s="13" customFormat="1" ht="12">
      <c r="B462" s="177"/>
      <c r="D462" s="178" t="s">
        <v>181</v>
      </c>
      <c r="E462" s="179" t="s">
        <v>1</v>
      </c>
      <c r="F462" s="180" t="s">
        <v>937</v>
      </c>
      <c r="H462" s="179" t="s">
        <v>1</v>
      </c>
      <c r="I462" s="181"/>
      <c r="L462" s="177"/>
      <c r="M462" s="182"/>
      <c r="N462" s="183"/>
      <c r="O462" s="183"/>
      <c r="P462" s="183"/>
      <c r="Q462" s="183"/>
      <c r="R462" s="183"/>
      <c r="S462" s="183"/>
      <c r="T462" s="184"/>
      <c r="AT462" s="179" t="s">
        <v>181</v>
      </c>
      <c r="AU462" s="179" t="s">
        <v>87</v>
      </c>
      <c r="AV462" s="13" t="s">
        <v>81</v>
      </c>
      <c r="AW462" s="13" t="s">
        <v>29</v>
      </c>
      <c r="AX462" s="13" t="s">
        <v>74</v>
      </c>
      <c r="AY462" s="179" t="s">
        <v>167</v>
      </c>
    </row>
    <row r="463" spans="1:65" s="14" customFormat="1" ht="12">
      <c r="B463" s="185"/>
      <c r="D463" s="178" t="s">
        <v>181</v>
      </c>
      <c r="E463" s="186" t="s">
        <v>1</v>
      </c>
      <c r="F463" s="187" t="s">
        <v>938</v>
      </c>
      <c r="H463" s="188">
        <v>248.333</v>
      </c>
      <c r="I463" s="189"/>
      <c r="L463" s="185"/>
      <c r="M463" s="190"/>
      <c r="N463" s="191"/>
      <c r="O463" s="191"/>
      <c r="P463" s="191"/>
      <c r="Q463" s="191"/>
      <c r="R463" s="191"/>
      <c r="S463" s="191"/>
      <c r="T463" s="192"/>
      <c r="AT463" s="186" t="s">
        <v>181</v>
      </c>
      <c r="AU463" s="186" t="s">
        <v>87</v>
      </c>
      <c r="AV463" s="14" t="s">
        <v>87</v>
      </c>
      <c r="AW463" s="14" t="s">
        <v>29</v>
      </c>
      <c r="AX463" s="14" t="s">
        <v>74</v>
      </c>
      <c r="AY463" s="186" t="s">
        <v>167</v>
      </c>
    </row>
    <row r="464" spans="1:65" s="14" customFormat="1" ht="12">
      <c r="B464" s="185"/>
      <c r="D464" s="178" t="s">
        <v>181</v>
      </c>
      <c r="E464" s="186" t="s">
        <v>1</v>
      </c>
      <c r="F464" s="187" t="s">
        <v>939</v>
      </c>
      <c r="H464" s="188">
        <v>-93.96</v>
      </c>
      <c r="I464" s="189"/>
      <c r="L464" s="185"/>
      <c r="M464" s="190"/>
      <c r="N464" s="191"/>
      <c r="O464" s="191"/>
      <c r="P464" s="191"/>
      <c r="Q464" s="191"/>
      <c r="R464" s="191"/>
      <c r="S464" s="191"/>
      <c r="T464" s="192"/>
      <c r="AT464" s="186" t="s">
        <v>181</v>
      </c>
      <c r="AU464" s="186" t="s">
        <v>87</v>
      </c>
      <c r="AV464" s="14" t="s">
        <v>87</v>
      </c>
      <c r="AW464" s="14" t="s">
        <v>29</v>
      </c>
      <c r="AX464" s="14" t="s">
        <v>74</v>
      </c>
      <c r="AY464" s="186" t="s">
        <v>167</v>
      </c>
    </row>
    <row r="465" spans="2:51" s="16" customFormat="1" ht="12">
      <c r="B465" s="201"/>
      <c r="D465" s="178" t="s">
        <v>181</v>
      </c>
      <c r="E465" s="202" t="s">
        <v>1</v>
      </c>
      <c r="F465" s="203" t="s">
        <v>940</v>
      </c>
      <c r="H465" s="204">
        <v>154.37299999999999</v>
      </c>
      <c r="I465" s="205"/>
      <c r="L465" s="201"/>
      <c r="M465" s="206"/>
      <c r="N465" s="207"/>
      <c r="O465" s="207"/>
      <c r="P465" s="207"/>
      <c r="Q465" s="207"/>
      <c r="R465" s="207"/>
      <c r="S465" s="207"/>
      <c r="T465" s="208"/>
      <c r="AT465" s="202" t="s">
        <v>181</v>
      </c>
      <c r="AU465" s="202" t="s">
        <v>87</v>
      </c>
      <c r="AV465" s="16" t="s">
        <v>187</v>
      </c>
      <c r="AW465" s="16" t="s">
        <v>29</v>
      </c>
      <c r="AX465" s="16" t="s">
        <v>74</v>
      </c>
      <c r="AY465" s="202" t="s">
        <v>167</v>
      </c>
    </row>
    <row r="466" spans="2:51" s="13" customFormat="1" ht="12">
      <c r="B466" s="177"/>
      <c r="D466" s="178" t="s">
        <v>181</v>
      </c>
      <c r="E466" s="179" t="s">
        <v>1</v>
      </c>
      <c r="F466" s="180" t="s">
        <v>941</v>
      </c>
      <c r="H466" s="179" t="s">
        <v>1</v>
      </c>
      <c r="I466" s="181"/>
      <c r="L466" s="177"/>
      <c r="M466" s="182"/>
      <c r="N466" s="183"/>
      <c r="O466" s="183"/>
      <c r="P466" s="183"/>
      <c r="Q466" s="183"/>
      <c r="R466" s="183"/>
      <c r="S466" s="183"/>
      <c r="T466" s="184"/>
      <c r="AT466" s="179" t="s">
        <v>181</v>
      </c>
      <c r="AU466" s="179" t="s">
        <v>87</v>
      </c>
      <c r="AV466" s="13" t="s">
        <v>81</v>
      </c>
      <c r="AW466" s="13" t="s">
        <v>29</v>
      </c>
      <c r="AX466" s="13" t="s">
        <v>74</v>
      </c>
      <c r="AY466" s="179" t="s">
        <v>167</v>
      </c>
    </row>
    <row r="467" spans="2:51" s="14" customFormat="1" ht="24">
      <c r="B467" s="185"/>
      <c r="D467" s="178" t="s">
        <v>181</v>
      </c>
      <c r="E467" s="186" t="s">
        <v>1</v>
      </c>
      <c r="F467" s="187" t="s">
        <v>942</v>
      </c>
      <c r="H467" s="188">
        <v>344.42099999999999</v>
      </c>
      <c r="I467" s="189"/>
      <c r="L467" s="185"/>
      <c r="M467" s="190"/>
      <c r="N467" s="191"/>
      <c r="O467" s="191"/>
      <c r="P467" s="191"/>
      <c r="Q467" s="191"/>
      <c r="R467" s="191"/>
      <c r="S467" s="191"/>
      <c r="T467" s="192"/>
      <c r="AT467" s="186" t="s">
        <v>181</v>
      </c>
      <c r="AU467" s="186" t="s">
        <v>87</v>
      </c>
      <c r="AV467" s="14" t="s">
        <v>87</v>
      </c>
      <c r="AW467" s="14" t="s">
        <v>29</v>
      </c>
      <c r="AX467" s="14" t="s">
        <v>74</v>
      </c>
      <c r="AY467" s="186" t="s">
        <v>167</v>
      </c>
    </row>
    <row r="468" spans="2:51" s="14" customFormat="1" ht="12">
      <c r="B468" s="185"/>
      <c r="D468" s="178" t="s">
        <v>181</v>
      </c>
      <c r="E468" s="186" t="s">
        <v>1</v>
      </c>
      <c r="F468" s="187" t="s">
        <v>943</v>
      </c>
      <c r="H468" s="188">
        <v>-3.7189999999999999</v>
      </c>
      <c r="I468" s="189"/>
      <c r="L468" s="185"/>
      <c r="M468" s="190"/>
      <c r="N468" s="191"/>
      <c r="O468" s="191"/>
      <c r="P468" s="191"/>
      <c r="Q468" s="191"/>
      <c r="R468" s="191"/>
      <c r="S468" s="191"/>
      <c r="T468" s="192"/>
      <c r="AT468" s="186" t="s">
        <v>181</v>
      </c>
      <c r="AU468" s="186" t="s">
        <v>87</v>
      </c>
      <c r="AV468" s="14" t="s">
        <v>87</v>
      </c>
      <c r="AW468" s="14" t="s">
        <v>29</v>
      </c>
      <c r="AX468" s="14" t="s">
        <v>74</v>
      </c>
      <c r="AY468" s="186" t="s">
        <v>167</v>
      </c>
    </row>
    <row r="469" spans="2:51" s="14" customFormat="1" ht="12">
      <c r="B469" s="185"/>
      <c r="D469" s="178" t="s">
        <v>181</v>
      </c>
      <c r="E469" s="186" t="s">
        <v>1</v>
      </c>
      <c r="F469" s="187" t="s">
        <v>944</v>
      </c>
      <c r="H469" s="188">
        <v>-11.148999999999999</v>
      </c>
      <c r="I469" s="189"/>
      <c r="L469" s="185"/>
      <c r="M469" s="190"/>
      <c r="N469" s="191"/>
      <c r="O469" s="191"/>
      <c r="P469" s="191"/>
      <c r="Q469" s="191"/>
      <c r="R469" s="191"/>
      <c r="S469" s="191"/>
      <c r="T469" s="192"/>
      <c r="AT469" s="186" t="s">
        <v>181</v>
      </c>
      <c r="AU469" s="186" t="s">
        <v>87</v>
      </c>
      <c r="AV469" s="14" t="s">
        <v>87</v>
      </c>
      <c r="AW469" s="14" t="s">
        <v>29</v>
      </c>
      <c r="AX469" s="14" t="s">
        <v>74</v>
      </c>
      <c r="AY469" s="186" t="s">
        <v>167</v>
      </c>
    </row>
    <row r="470" spans="2:51" s="14" customFormat="1" ht="12">
      <c r="B470" s="185"/>
      <c r="D470" s="178" t="s">
        <v>181</v>
      </c>
      <c r="E470" s="186" t="s">
        <v>1</v>
      </c>
      <c r="F470" s="187" t="s">
        <v>945</v>
      </c>
      <c r="H470" s="188">
        <v>-3.028</v>
      </c>
      <c r="I470" s="189"/>
      <c r="L470" s="185"/>
      <c r="M470" s="190"/>
      <c r="N470" s="191"/>
      <c r="O470" s="191"/>
      <c r="P470" s="191"/>
      <c r="Q470" s="191"/>
      <c r="R470" s="191"/>
      <c r="S470" s="191"/>
      <c r="T470" s="192"/>
      <c r="AT470" s="186" t="s">
        <v>181</v>
      </c>
      <c r="AU470" s="186" t="s">
        <v>87</v>
      </c>
      <c r="AV470" s="14" t="s">
        <v>87</v>
      </c>
      <c r="AW470" s="14" t="s">
        <v>29</v>
      </c>
      <c r="AX470" s="14" t="s">
        <v>74</v>
      </c>
      <c r="AY470" s="186" t="s">
        <v>167</v>
      </c>
    </row>
    <row r="471" spans="2:51" s="14" customFormat="1" ht="12">
      <c r="B471" s="185"/>
      <c r="D471" s="178" t="s">
        <v>181</v>
      </c>
      <c r="E471" s="186" t="s">
        <v>1</v>
      </c>
      <c r="F471" s="187" t="s">
        <v>946</v>
      </c>
      <c r="H471" s="188">
        <v>-22.952000000000002</v>
      </c>
      <c r="I471" s="189"/>
      <c r="L471" s="185"/>
      <c r="M471" s="190"/>
      <c r="N471" s="191"/>
      <c r="O471" s="191"/>
      <c r="P471" s="191"/>
      <c r="Q471" s="191"/>
      <c r="R471" s="191"/>
      <c r="S471" s="191"/>
      <c r="T471" s="192"/>
      <c r="AT471" s="186" t="s">
        <v>181</v>
      </c>
      <c r="AU471" s="186" t="s">
        <v>87</v>
      </c>
      <c r="AV471" s="14" t="s">
        <v>87</v>
      </c>
      <c r="AW471" s="14" t="s">
        <v>29</v>
      </c>
      <c r="AX471" s="14" t="s">
        <v>74</v>
      </c>
      <c r="AY471" s="186" t="s">
        <v>167</v>
      </c>
    </row>
    <row r="472" spans="2:51" s="14" customFormat="1" ht="12">
      <c r="B472" s="185"/>
      <c r="D472" s="178" t="s">
        <v>181</v>
      </c>
      <c r="E472" s="186" t="s">
        <v>1</v>
      </c>
      <c r="F472" s="187" t="s">
        <v>947</v>
      </c>
      <c r="H472" s="188">
        <v>-3.028</v>
      </c>
      <c r="I472" s="189"/>
      <c r="L472" s="185"/>
      <c r="M472" s="190"/>
      <c r="N472" s="191"/>
      <c r="O472" s="191"/>
      <c r="P472" s="191"/>
      <c r="Q472" s="191"/>
      <c r="R472" s="191"/>
      <c r="S472" s="191"/>
      <c r="T472" s="192"/>
      <c r="AT472" s="186" t="s">
        <v>181</v>
      </c>
      <c r="AU472" s="186" t="s">
        <v>87</v>
      </c>
      <c r="AV472" s="14" t="s">
        <v>87</v>
      </c>
      <c r="AW472" s="14" t="s">
        <v>29</v>
      </c>
      <c r="AX472" s="14" t="s">
        <v>74</v>
      </c>
      <c r="AY472" s="186" t="s">
        <v>167</v>
      </c>
    </row>
    <row r="473" spans="2:51" s="14" customFormat="1" ht="12">
      <c r="B473" s="185"/>
      <c r="D473" s="178" t="s">
        <v>181</v>
      </c>
      <c r="E473" s="186" t="s">
        <v>1</v>
      </c>
      <c r="F473" s="187" t="s">
        <v>948</v>
      </c>
      <c r="H473" s="188">
        <v>-8.8529999999999998</v>
      </c>
      <c r="I473" s="189"/>
      <c r="L473" s="185"/>
      <c r="M473" s="190"/>
      <c r="N473" s="191"/>
      <c r="O473" s="191"/>
      <c r="P473" s="191"/>
      <c r="Q473" s="191"/>
      <c r="R473" s="191"/>
      <c r="S473" s="191"/>
      <c r="T473" s="192"/>
      <c r="AT473" s="186" t="s">
        <v>181</v>
      </c>
      <c r="AU473" s="186" t="s">
        <v>87</v>
      </c>
      <c r="AV473" s="14" t="s">
        <v>87</v>
      </c>
      <c r="AW473" s="14" t="s">
        <v>29</v>
      </c>
      <c r="AX473" s="14" t="s">
        <v>74</v>
      </c>
      <c r="AY473" s="186" t="s">
        <v>167</v>
      </c>
    </row>
    <row r="474" spans="2:51" s="16" customFormat="1" ht="12">
      <c r="B474" s="201"/>
      <c r="D474" s="178" t="s">
        <v>181</v>
      </c>
      <c r="E474" s="202" t="s">
        <v>1</v>
      </c>
      <c r="F474" s="203" t="s">
        <v>949</v>
      </c>
      <c r="H474" s="204">
        <v>291.69200000000001</v>
      </c>
      <c r="I474" s="205"/>
      <c r="L474" s="201"/>
      <c r="M474" s="206"/>
      <c r="N474" s="207"/>
      <c r="O474" s="207"/>
      <c r="P474" s="207"/>
      <c r="Q474" s="207"/>
      <c r="R474" s="207"/>
      <c r="S474" s="207"/>
      <c r="T474" s="208"/>
      <c r="AT474" s="202" t="s">
        <v>181</v>
      </c>
      <c r="AU474" s="202" t="s">
        <v>87</v>
      </c>
      <c r="AV474" s="16" t="s">
        <v>187</v>
      </c>
      <c r="AW474" s="16" t="s">
        <v>29</v>
      </c>
      <c r="AX474" s="16" t="s">
        <v>74</v>
      </c>
      <c r="AY474" s="202" t="s">
        <v>167</v>
      </c>
    </row>
    <row r="475" spans="2:51" s="13" customFormat="1" ht="12">
      <c r="B475" s="177"/>
      <c r="D475" s="178" t="s">
        <v>181</v>
      </c>
      <c r="E475" s="179" t="s">
        <v>1</v>
      </c>
      <c r="F475" s="180" t="s">
        <v>941</v>
      </c>
      <c r="H475" s="179" t="s">
        <v>1</v>
      </c>
      <c r="I475" s="181"/>
      <c r="L475" s="177"/>
      <c r="M475" s="182"/>
      <c r="N475" s="183"/>
      <c r="O475" s="183"/>
      <c r="P475" s="183"/>
      <c r="Q475" s="183"/>
      <c r="R475" s="183"/>
      <c r="S475" s="183"/>
      <c r="T475" s="184"/>
      <c r="AT475" s="179" t="s">
        <v>181</v>
      </c>
      <c r="AU475" s="179" t="s">
        <v>87</v>
      </c>
      <c r="AV475" s="13" t="s">
        <v>81</v>
      </c>
      <c r="AW475" s="13" t="s">
        <v>29</v>
      </c>
      <c r="AX475" s="13" t="s">
        <v>74</v>
      </c>
      <c r="AY475" s="179" t="s">
        <v>167</v>
      </c>
    </row>
    <row r="476" spans="2:51" s="14" customFormat="1" ht="12">
      <c r="B476" s="185"/>
      <c r="D476" s="178" t="s">
        <v>181</v>
      </c>
      <c r="E476" s="186" t="s">
        <v>1</v>
      </c>
      <c r="F476" s="187" t="s">
        <v>950</v>
      </c>
      <c r="H476" s="188">
        <v>81.96</v>
      </c>
      <c r="I476" s="189"/>
      <c r="L476" s="185"/>
      <c r="M476" s="190"/>
      <c r="N476" s="191"/>
      <c r="O476" s="191"/>
      <c r="P476" s="191"/>
      <c r="Q476" s="191"/>
      <c r="R476" s="191"/>
      <c r="S476" s="191"/>
      <c r="T476" s="192"/>
      <c r="AT476" s="186" t="s">
        <v>181</v>
      </c>
      <c r="AU476" s="186" t="s">
        <v>87</v>
      </c>
      <c r="AV476" s="14" t="s">
        <v>87</v>
      </c>
      <c r="AW476" s="14" t="s">
        <v>29</v>
      </c>
      <c r="AX476" s="14" t="s">
        <v>74</v>
      </c>
      <c r="AY476" s="186" t="s">
        <v>167</v>
      </c>
    </row>
    <row r="477" spans="2:51" s="14" customFormat="1" ht="12">
      <c r="B477" s="185"/>
      <c r="D477" s="178" t="s">
        <v>181</v>
      </c>
      <c r="E477" s="186" t="s">
        <v>1</v>
      </c>
      <c r="F477" s="187" t="s">
        <v>951</v>
      </c>
      <c r="H477" s="188">
        <v>-6.7279999999999998</v>
      </c>
      <c r="I477" s="189"/>
      <c r="L477" s="185"/>
      <c r="M477" s="190"/>
      <c r="N477" s="191"/>
      <c r="O477" s="191"/>
      <c r="P477" s="191"/>
      <c r="Q477" s="191"/>
      <c r="R477" s="191"/>
      <c r="S477" s="191"/>
      <c r="T477" s="192"/>
      <c r="AT477" s="186" t="s">
        <v>181</v>
      </c>
      <c r="AU477" s="186" t="s">
        <v>87</v>
      </c>
      <c r="AV477" s="14" t="s">
        <v>87</v>
      </c>
      <c r="AW477" s="14" t="s">
        <v>29</v>
      </c>
      <c r="AX477" s="14" t="s">
        <v>74</v>
      </c>
      <c r="AY477" s="186" t="s">
        <v>167</v>
      </c>
    </row>
    <row r="478" spans="2:51" s="16" customFormat="1" ht="12">
      <c r="B478" s="201"/>
      <c r="D478" s="178" t="s">
        <v>181</v>
      </c>
      <c r="E478" s="202" t="s">
        <v>1</v>
      </c>
      <c r="F478" s="203" t="s">
        <v>952</v>
      </c>
      <c r="H478" s="204">
        <v>75.231999999999999</v>
      </c>
      <c r="I478" s="205"/>
      <c r="L478" s="201"/>
      <c r="M478" s="206"/>
      <c r="N478" s="207"/>
      <c r="O478" s="207"/>
      <c r="P478" s="207"/>
      <c r="Q478" s="207"/>
      <c r="R478" s="207"/>
      <c r="S478" s="207"/>
      <c r="T478" s="208"/>
      <c r="AT478" s="202" t="s">
        <v>181</v>
      </c>
      <c r="AU478" s="202" t="s">
        <v>87</v>
      </c>
      <c r="AV478" s="16" t="s">
        <v>187</v>
      </c>
      <c r="AW478" s="16" t="s">
        <v>29</v>
      </c>
      <c r="AX478" s="16" t="s">
        <v>74</v>
      </c>
      <c r="AY478" s="202" t="s">
        <v>167</v>
      </c>
    </row>
    <row r="479" spans="2:51" s="13" customFormat="1" ht="12">
      <c r="B479" s="177"/>
      <c r="D479" s="178" t="s">
        <v>181</v>
      </c>
      <c r="E479" s="179" t="s">
        <v>1</v>
      </c>
      <c r="F479" s="180" t="s">
        <v>941</v>
      </c>
      <c r="H479" s="179" t="s">
        <v>1</v>
      </c>
      <c r="I479" s="181"/>
      <c r="L479" s="177"/>
      <c r="M479" s="182"/>
      <c r="N479" s="183"/>
      <c r="O479" s="183"/>
      <c r="P479" s="183"/>
      <c r="Q479" s="183"/>
      <c r="R479" s="183"/>
      <c r="S479" s="183"/>
      <c r="T479" s="184"/>
      <c r="AT479" s="179" t="s">
        <v>181</v>
      </c>
      <c r="AU479" s="179" t="s">
        <v>87</v>
      </c>
      <c r="AV479" s="13" t="s">
        <v>81</v>
      </c>
      <c r="AW479" s="13" t="s">
        <v>29</v>
      </c>
      <c r="AX479" s="13" t="s">
        <v>74</v>
      </c>
      <c r="AY479" s="179" t="s">
        <v>167</v>
      </c>
    </row>
    <row r="480" spans="2:51" s="14" customFormat="1" ht="12">
      <c r="B480" s="185"/>
      <c r="D480" s="178" t="s">
        <v>181</v>
      </c>
      <c r="E480" s="186" t="s">
        <v>1</v>
      </c>
      <c r="F480" s="187" t="s">
        <v>953</v>
      </c>
      <c r="H480" s="188">
        <v>-4.3499999999999996</v>
      </c>
      <c r="I480" s="189"/>
      <c r="L480" s="185"/>
      <c r="M480" s="190"/>
      <c r="N480" s="191"/>
      <c r="O480" s="191"/>
      <c r="P480" s="191"/>
      <c r="Q480" s="191"/>
      <c r="R480" s="191"/>
      <c r="S480" s="191"/>
      <c r="T480" s="192"/>
      <c r="AT480" s="186" t="s">
        <v>181</v>
      </c>
      <c r="AU480" s="186" t="s">
        <v>87</v>
      </c>
      <c r="AV480" s="14" t="s">
        <v>87</v>
      </c>
      <c r="AW480" s="14" t="s">
        <v>29</v>
      </c>
      <c r="AX480" s="14" t="s">
        <v>74</v>
      </c>
      <c r="AY480" s="186" t="s">
        <v>167</v>
      </c>
    </row>
    <row r="481" spans="1:65" s="14" customFormat="1" ht="12">
      <c r="B481" s="185"/>
      <c r="D481" s="178" t="s">
        <v>181</v>
      </c>
      <c r="E481" s="186" t="s">
        <v>1</v>
      </c>
      <c r="F481" s="187" t="s">
        <v>954</v>
      </c>
      <c r="H481" s="188">
        <v>-1.0089999999999999</v>
      </c>
      <c r="I481" s="189"/>
      <c r="L481" s="185"/>
      <c r="M481" s="190"/>
      <c r="N481" s="191"/>
      <c r="O481" s="191"/>
      <c r="P481" s="191"/>
      <c r="Q481" s="191"/>
      <c r="R481" s="191"/>
      <c r="S481" s="191"/>
      <c r="T481" s="192"/>
      <c r="AT481" s="186" t="s">
        <v>181</v>
      </c>
      <c r="AU481" s="186" t="s">
        <v>87</v>
      </c>
      <c r="AV481" s="14" t="s">
        <v>87</v>
      </c>
      <c r="AW481" s="14" t="s">
        <v>29</v>
      </c>
      <c r="AX481" s="14" t="s">
        <v>74</v>
      </c>
      <c r="AY481" s="186" t="s">
        <v>167</v>
      </c>
    </row>
    <row r="482" spans="1:65" s="14" customFormat="1" ht="12">
      <c r="B482" s="185"/>
      <c r="D482" s="178" t="s">
        <v>181</v>
      </c>
      <c r="E482" s="186" t="s">
        <v>1</v>
      </c>
      <c r="F482" s="187" t="s">
        <v>955</v>
      </c>
      <c r="H482" s="188">
        <v>-23.222999999999999</v>
      </c>
      <c r="I482" s="189"/>
      <c r="L482" s="185"/>
      <c r="M482" s="190"/>
      <c r="N482" s="191"/>
      <c r="O482" s="191"/>
      <c r="P482" s="191"/>
      <c r="Q482" s="191"/>
      <c r="R482" s="191"/>
      <c r="S482" s="191"/>
      <c r="T482" s="192"/>
      <c r="AT482" s="186" t="s">
        <v>181</v>
      </c>
      <c r="AU482" s="186" t="s">
        <v>87</v>
      </c>
      <c r="AV482" s="14" t="s">
        <v>87</v>
      </c>
      <c r="AW482" s="14" t="s">
        <v>29</v>
      </c>
      <c r="AX482" s="14" t="s">
        <v>74</v>
      </c>
      <c r="AY482" s="186" t="s">
        <v>167</v>
      </c>
    </row>
    <row r="483" spans="1:65" s="16" customFormat="1" ht="12">
      <c r="B483" s="201"/>
      <c r="D483" s="178" t="s">
        <v>181</v>
      </c>
      <c r="E483" s="202" t="s">
        <v>1</v>
      </c>
      <c r="F483" s="203" t="s">
        <v>956</v>
      </c>
      <c r="H483" s="204">
        <v>-28.582000000000001</v>
      </c>
      <c r="I483" s="205"/>
      <c r="L483" s="201"/>
      <c r="M483" s="206"/>
      <c r="N483" s="207"/>
      <c r="O483" s="207"/>
      <c r="P483" s="207"/>
      <c r="Q483" s="207"/>
      <c r="R483" s="207"/>
      <c r="S483" s="207"/>
      <c r="T483" s="208"/>
      <c r="AT483" s="202" t="s">
        <v>181</v>
      </c>
      <c r="AU483" s="202" t="s">
        <v>87</v>
      </c>
      <c r="AV483" s="16" t="s">
        <v>187</v>
      </c>
      <c r="AW483" s="16" t="s">
        <v>29</v>
      </c>
      <c r="AX483" s="16" t="s">
        <v>74</v>
      </c>
      <c r="AY483" s="202" t="s">
        <v>167</v>
      </c>
    </row>
    <row r="484" spans="1:65" s="14" customFormat="1" ht="12">
      <c r="B484" s="185"/>
      <c r="D484" s="178" t="s">
        <v>181</v>
      </c>
      <c r="E484" s="186" t="s">
        <v>1</v>
      </c>
      <c r="F484" s="187" t="s">
        <v>957</v>
      </c>
      <c r="H484" s="188">
        <v>49.271999999999998</v>
      </c>
      <c r="I484" s="189"/>
      <c r="L484" s="185"/>
      <c r="M484" s="190"/>
      <c r="N484" s="191"/>
      <c r="O484" s="191"/>
      <c r="P484" s="191"/>
      <c r="Q484" s="191"/>
      <c r="R484" s="191"/>
      <c r="S484" s="191"/>
      <c r="T484" s="192"/>
      <c r="AT484" s="186" t="s">
        <v>181</v>
      </c>
      <c r="AU484" s="186" t="s">
        <v>87</v>
      </c>
      <c r="AV484" s="14" t="s">
        <v>87</v>
      </c>
      <c r="AW484" s="14" t="s">
        <v>29</v>
      </c>
      <c r="AX484" s="14" t="s">
        <v>74</v>
      </c>
      <c r="AY484" s="186" t="s">
        <v>167</v>
      </c>
    </row>
    <row r="485" spans="1:65" s="15" customFormat="1" ht="12">
      <c r="B485" s="193"/>
      <c r="D485" s="178" t="s">
        <v>181</v>
      </c>
      <c r="E485" s="194" t="s">
        <v>607</v>
      </c>
      <c r="F485" s="195" t="s">
        <v>186</v>
      </c>
      <c r="H485" s="196">
        <v>541.98699999999997</v>
      </c>
      <c r="I485" s="197"/>
      <c r="L485" s="193"/>
      <c r="M485" s="198"/>
      <c r="N485" s="199"/>
      <c r="O485" s="199"/>
      <c r="P485" s="199"/>
      <c r="Q485" s="199"/>
      <c r="R485" s="199"/>
      <c r="S485" s="199"/>
      <c r="T485" s="200"/>
      <c r="AT485" s="194" t="s">
        <v>181</v>
      </c>
      <c r="AU485" s="194" t="s">
        <v>87</v>
      </c>
      <c r="AV485" s="15" t="s">
        <v>179</v>
      </c>
      <c r="AW485" s="15" t="s">
        <v>29</v>
      </c>
      <c r="AX485" s="15" t="s">
        <v>81</v>
      </c>
      <c r="AY485" s="194" t="s">
        <v>167</v>
      </c>
    </row>
    <row r="486" spans="1:65" s="2" customFormat="1" ht="21.75" customHeight="1">
      <c r="A486" s="33"/>
      <c r="B486" s="149"/>
      <c r="C486" s="167" t="s">
        <v>557</v>
      </c>
      <c r="D486" s="167" t="s">
        <v>175</v>
      </c>
      <c r="E486" s="168" t="s">
        <v>958</v>
      </c>
      <c r="F486" s="169" t="s">
        <v>959</v>
      </c>
      <c r="G486" s="170" t="s">
        <v>178</v>
      </c>
      <c r="H486" s="171">
        <v>165.489</v>
      </c>
      <c r="I486" s="172"/>
      <c r="J486" s="173">
        <f>ROUND(I486*H486,2)</f>
        <v>0</v>
      </c>
      <c r="K486" s="174"/>
      <c r="L486" s="34"/>
      <c r="M486" s="175" t="s">
        <v>1</v>
      </c>
      <c r="N486" s="176" t="s">
        <v>40</v>
      </c>
      <c r="O486" s="59"/>
      <c r="P486" s="161">
        <f>O486*H486</f>
        <v>0</v>
      </c>
      <c r="Q486" s="161">
        <v>1.494E-2</v>
      </c>
      <c r="R486" s="161">
        <f>Q486*H486</f>
        <v>2.4724056600000002</v>
      </c>
      <c r="S486" s="161">
        <v>0</v>
      </c>
      <c r="T486" s="162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3" t="s">
        <v>179</v>
      </c>
      <c r="AT486" s="163" t="s">
        <v>175</v>
      </c>
      <c r="AU486" s="163" t="s">
        <v>87</v>
      </c>
      <c r="AY486" s="18" t="s">
        <v>167</v>
      </c>
      <c r="BE486" s="164">
        <f>IF(N486="základná",J486,0)</f>
        <v>0</v>
      </c>
      <c r="BF486" s="164">
        <f>IF(N486="znížená",J486,0)</f>
        <v>0</v>
      </c>
      <c r="BG486" s="164">
        <f>IF(N486="zákl. prenesená",J486,0)</f>
        <v>0</v>
      </c>
      <c r="BH486" s="164">
        <f>IF(N486="zníž. prenesená",J486,0)</f>
        <v>0</v>
      </c>
      <c r="BI486" s="164">
        <f>IF(N486="nulová",J486,0)</f>
        <v>0</v>
      </c>
      <c r="BJ486" s="18" t="s">
        <v>87</v>
      </c>
      <c r="BK486" s="164">
        <f>ROUND(I486*H486,2)</f>
        <v>0</v>
      </c>
      <c r="BL486" s="18" t="s">
        <v>179</v>
      </c>
      <c r="BM486" s="163" t="s">
        <v>960</v>
      </c>
    </row>
    <row r="487" spans="1:65" s="13" customFormat="1" ht="12">
      <c r="B487" s="177"/>
      <c r="D487" s="178" t="s">
        <v>181</v>
      </c>
      <c r="E487" s="179" t="s">
        <v>1</v>
      </c>
      <c r="F487" s="180" t="s">
        <v>961</v>
      </c>
      <c r="H487" s="179" t="s">
        <v>1</v>
      </c>
      <c r="I487" s="181"/>
      <c r="L487" s="177"/>
      <c r="M487" s="182"/>
      <c r="N487" s="183"/>
      <c r="O487" s="183"/>
      <c r="P487" s="183"/>
      <c r="Q487" s="183"/>
      <c r="R487" s="183"/>
      <c r="S487" s="183"/>
      <c r="T487" s="184"/>
      <c r="AT487" s="179" t="s">
        <v>181</v>
      </c>
      <c r="AU487" s="179" t="s">
        <v>87</v>
      </c>
      <c r="AV487" s="13" t="s">
        <v>81</v>
      </c>
      <c r="AW487" s="13" t="s">
        <v>29</v>
      </c>
      <c r="AX487" s="13" t="s">
        <v>74</v>
      </c>
      <c r="AY487" s="179" t="s">
        <v>167</v>
      </c>
    </row>
    <row r="488" spans="1:65" s="13" customFormat="1" ht="12">
      <c r="B488" s="177"/>
      <c r="D488" s="178" t="s">
        <v>181</v>
      </c>
      <c r="E488" s="179" t="s">
        <v>1</v>
      </c>
      <c r="F488" s="180" t="s">
        <v>962</v>
      </c>
      <c r="H488" s="179" t="s">
        <v>1</v>
      </c>
      <c r="I488" s="181"/>
      <c r="L488" s="177"/>
      <c r="M488" s="182"/>
      <c r="N488" s="183"/>
      <c r="O488" s="183"/>
      <c r="P488" s="183"/>
      <c r="Q488" s="183"/>
      <c r="R488" s="183"/>
      <c r="S488" s="183"/>
      <c r="T488" s="184"/>
      <c r="AT488" s="179" t="s">
        <v>181</v>
      </c>
      <c r="AU488" s="179" t="s">
        <v>87</v>
      </c>
      <c r="AV488" s="13" t="s">
        <v>81</v>
      </c>
      <c r="AW488" s="13" t="s">
        <v>29</v>
      </c>
      <c r="AX488" s="13" t="s">
        <v>74</v>
      </c>
      <c r="AY488" s="179" t="s">
        <v>167</v>
      </c>
    </row>
    <row r="489" spans="1:65" s="13" customFormat="1" ht="12">
      <c r="B489" s="177"/>
      <c r="D489" s="178" t="s">
        <v>181</v>
      </c>
      <c r="E489" s="179" t="s">
        <v>1</v>
      </c>
      <c r="F489" s="180" t="s">
        <v>963</v>
      </c>
      <c r="H489" s="179" t="s">
        <v>1</v>
      </c>
      <c r="I489" s="181"/>
      <c r="L489" s="177"/>
      <c r="M489" s="182"/>
      <c r="N489" s="183"/>
      <c r="O489" s="183"/>
      <c r="P489" s="183"/>
      <c r="Q489" s="183"/>
      <c r="R489" s="183"/>
      <c r="S489" s="183"/>
      <c r="T489" s="184"/>
      <c r="AT489" s="179" t="s">
        <v>181</v>
      </c>
      <c r="AU489" s="179" t="s">
        <v>87</v>
      </c>
      <c r="AV489" s="13" t="s">
        <v>81</v>
      </c>
      <c r="AW489" s="13" t="s">
        <v>29</v>
      </c>
      <c r="AX489" s="13" t="s">
        <v>74</v>
      </c>
      <c r="AY489" s="179" t="s">
        <v>167</v>
      </c>
    </row>
    <row r="490" spans="1:65" s="13" customFormat="1" ht="12">
      <c r="B490" s="177"/>
      <c r="D490" s="178" t="s">
        <v>181</v>
      </c>
      <c r="E490" s="179" t="s">
        <v>1</v>
      </c>
      <c r="F490" s="180" t="s">
        <v>964</v>
      </c>
      <c r="H490" s="179" t="s">
        <v>1</v>
      </c>
      <c r="I490" s="181"/>
      <c r="L490" s="177"/>
      <c r="M490" s="182"/>
      <c r="N490" s="183"/>
      <c r="O490" s="183"/>
      <c r="P490" s="183"/>
      <c r="Q490" s="183"/>
      <c r="R490" s="183"/>
      <c r="S490" s="183"/>
      <c r="T490" s="184"/>
      <c r="AT490" s="179" t="s">
        <v>181</v>
      </c>
      <c r="AU490" s="179" t="s">
        <v>87</v>
      </c>
      <c r="AV490" s="13" t="s">
        <v>81</v>
      </c>
      <c r="AW490" s="13" t="s">
        <v>29</v>
      </c>
      <c r="AX490" s="13" t="s">
        <v>74</v>
      </c>
      <c r="AY490" s="179" t="s">
        <v>167</v>
      </c>
    </row>
    <row r="491" spans="1:65" s="13" customFormat="1" ht="12">
      <c r="B491" s="177"/>
      <c r="D491" s="178" t="s">
        <v>181</v>
      </c>
      <c r="E491" s="179" t="s">
        <v>1</v>
      </c>
      <c r="F491" s="180" t="s">
        <v>965</v>
      </c>
      <c r="H491" s="179" t="s">
        <v>1</v>
      </c>
      <c r="I491" s="181"/>
      <c r="L491" s="177"/>
      <c r="M491" s="182"/>
      <c r="N491" s="183"/>
      <c r="O491" s="183"/>
      <c r="P491" s="183"/>
      <c r="Q491" s="183"/>
      <c r="R491" s="183"/>
      <c r="S491" s="183"/>
      <c r="T491" s="184"/>
      <c r="AT491" s="179" t="s">
        <v>181</v>
      </c>
      <c r="AU491" s="179" t="s">
        <v>87</v>
      </c>
      <c r="AV491" s="13" t="s">
        <v>81</v>
      </c>
      <c r="AW491" s="13" t="s">
        <v>29</v>
      </c>
      <c r="AX491" s="13" t="s">
        <v>74</v>
      </c>
      <c r="AY491" s="179" t="s">
        <v>167</v>
      </c>
    </row>
    <row r="492" spans="1:65" s="13" customFormat="1" ht="24">
      <c r="B492" s="177"/>
      <c r="D492" s="178" t="s">
        <v>181</v>
      </c>
      <c r="E492" s="179" t="s">
        <v>1</v>
      </c>
      <c r="F492" s="180" t="s">
        <v>966</v>
      </c>
      <c r="H492" s="179" t="s">
        <v>1</v>
      </c>
      <c r="I492" s="181"/>
      <c r="L492" s="177"/>
      <c r="M492" s="182"/>
      <c r="N492" s="183"/>
      <c r="O492" s="183"/>
      <c r="P492" s="183"/>
      <c r="Q492" s="183"/>
      <c r="R492" s="183"/>
      <c r="S492" s="183"/>
      <c r="T492" s="184"/>
      <c r="AT492" s="179" t="s">
        <v>181</v>
      </c>
      <c r="AU492" s="179" t="s">
        <v>87</v>
      </c>
      <c r="AV492" s="13" t="s">
        <v>81</v>
      </c>
      <c r="AW492" s="13" t="s">
        <v>29</v>
      </c>
      <c r="AX492" s="13" t="s">
        <v>74</v>
      </c>
      <c r="AY492" s="179" t="s">
        <v>167</v>
      </c>
    </row>
    <row r="493" spans="1:65" s="13" customFormat="1" ht="24">
      <c r="B493" s="177"/>
      <c r="D493" s="178" t="s">
        <v>181</v>
      </c>
      <c r="E493" s="179" t="s">
        <v>1</v>
      </c>
      <c r="F493" s="180" t="s">
        <v>967</v>
      </c>
      <c r="H493" s="179" t="s">
        <v>1</v>
      </c>
      <c r="I493" s="181"/>
      <c r="L493" s="177"/>
      <c r="M493" s="182"/>
      <c r="N493" s="183"/>
      <c r="O493" s="183"/>
      <c r="P493" s="183"/>
      <c r="Q493" s="183"/>
      <c r="R493" s="183"/>
      <c r="S493" s="183"/>
      <c r="T493" s="184"/>
      <c r="AT493" s="179" t="s">
        <v>181</v>
      </c>
      <c r="AU493" s="179" t="s">
        <v>87</v>
      </c>
      <c r="AV493" s="13" t="s">
        <v>81</v>
      </c>
      <c r="AW493" s="13" t="s">
        <v>29</v>
      </c>
      <c r="AX493" s="13" t="s">
        <v>74</v>
      </c>
      <c r="AY493" s="179" t="s">
        <v>167</v>
      </c>
    </row>
    <row r="494" spans="1:65" s="13" customFormat="1" ht="12">
      <c r="B494" s="177"/>
      <c r="D494" s="178" t="s">
        <v>181</v>
      </c>
      <c r="E494" s="179" t="s">
        <v>1</v>
      </c>
      <c r="F494" s="180" t="s">
        <v>968</v>
      </c>
      <c r="H494" s="179" t="s">
        <v>1</v>
      </c>
      <c r="I494" s="181"/>
      <c r="L494" s="177"/>
      <c r="M494" s="182"/>
      <c r="N494" s="183"/>
      <c r="O494" s="183"/>
      <c r="P494" s="183"/>
      <c r="Q494" s="183"/>
      <c r="R494" s="183"/>
      <c r="S494" s="183"/>
      <c r="T494" s="184"/>
      <c r="AT494" s="179" t="s">
        <v>181</v>
      </c>
      <c r="AU494" s="179" t="s">
        <v>87</v>
      </c>
      <c r="AV494" s="13" t="s">
        <v>81</v>
      </c>
      <c r="AW494" s="13" t="s">
        <v>29</v>
      </c>
      <c r="AX494" s="13" t="s">
        <v>74</v>
      </c>
      <c r="AY494" s="179" t="s">
        <v>167</v>
      </c>
    </row>
    <row r="495" spans="1:65" s="13" customFormat="1" ht="12">
      <c r="B495" s="177"/>
      <c r="D495" s="178" t="s">
        <v>181</v>
      </c>
      <c r="E495" s="179" t="s">
        <v>1</v>
      </c>
      <c r="F495" s="180" t="s">
        <v>931</v>
      </c>
      <c r="H495" s="179" t="s">
        <v>1</v>
      </c>
      <c r="I495" s="181"/>
      <c r="L495" s="177"/>
      <c r="M495" s="182"/>
      <c r="N495" s="183"/>
      <c r="O495" s="183"/>
      <c r="P495" s="183"/>
      <c r="Q495" s="183"/>
      <c r="R495" s="183"/>
      <c r="S495" s="183"/>
      <c r="T495" s="184"/>
      <c r="AT495" s="179" t="s">
        <v>181</v>
      </c>
      <c r="AU495" s="179" t="s">
        <v>87</v>
      </c>
      <c r="AV495" s="13" t="s">
        <v>81</v>
      </c>
      <c r="AW495" s="13" t="s">
        <v>29</v>
      </c>
      <c r="AX495" s="13" t="s">
        <v>74</v>
      </c>
      <c r="AY495" s="179" t="s">
        <v>167</v>
      </c>
    </row>
    <row r="496" spans="1:65" s="13" customFormat="1" ht="12">
      <c r="B496" s="177"/>
      <c r="D496" s="178" t="s">
        <v>181</v>
      </c>
      <c r="E496" s="179" t="s">
        <v>1</v>
      </c>
      <c r="F496" s="180" t="s">
        <v>932</v>
      </c>
      <c r="H496" s="179" t="s">
        <v>1</v>
      </c>
      <c r="I496" s="181"/>
      <c r="L496" s="177"/>
      <c r="M496" s="182"/>
      <c r="N496" s="183"/>
      <c r="O496" s="183"/>
      <c r="P496" s="183"/>
      <c r="Q496" s="183"/>
      <c r="R496" s="183"/>
      <c r="S496" s="183"/>
      <c r="T496" s="184"/>
      <c r="AT496" s="179" t="s">
        <v>181</v>
      </c>
      <c r="AU496" s="179" t="s">
        <v>87</v>
      </c>
      <c r="AV496" s="13" t="s">
        <v>81</v>
      </c>
      <c r="AW496" s="13" t="s">
        <v>29</v>
      </c>
      <c r="AX496" s="13" t="s">
        <v>74</v>
      </c>
      <c r="AY496" s="179" t="s">
        <v>167</v>
      </c>
    </row>
    <row r="497" spans="2:51" s="13" customFormat="1" ht="12">
      <c r="B497" s="177"/>
      <c r="D497" s="178" t="s">
        <v>181</v>
      </c>
      <c r="E497" s="179" t="s">
        <v>1</v>
      </c>
      <c r="F497" s="180" t="s">
        <v>969</v>
      </c>
      <c r="H497" s="179" t="s">
        <v>1</v>
      </c>
      <c r="I497" s="181"/>
      <c r="L497" s="177"/>
      <c r="M497" s="182"/>
      <c r="N497" s="183"/>
      <c r="O497" s="183"/>
      <c r="P497" s="183"/>
      <c r="Q497" s="183"/>
      <c r="R497" s="183"/>
      <c r="S497" s="183"/>
      <c r="T497" s="184"/>
      <c r="AT497" s="179" t="s">
        <v>181</v>
      </c>
      <c r="AU497" s="179" t="s">
        <v>87</v>
      </c>
      <c r="AV497" s="13" t="s">
        <v>81</v>
      </c>
      <c r="AW497" s="13" t="s">
        <v>29</v>
      </c>
      <c r="AX497" s="13" t="s">
        <v>74</v>
      </c>
      <c r="AY497" s="179" t="s">
        <v>167</v>
      </c>
    </row>
    <row r="498" spans="2:51" s="13" customFormat="1" ht="12">
      <c r="B498" s="177"/>
      <c r="D498" s="178" t="s">
        <v>181</v>
      </c>
      <c r="E498" s="179" t="s">
        <v>1</v>
      </c>
      <c r="F498" s="180" t="s">
        <v>934</v>
      </c>
      <c r="H498" s="179" t="s">
        <v>1</v>
      </c>
      <c r="I498" s="181"/>
      <c r="L498" s="177"/>
      <c r="M498" s="182"/>
      <c r="N498" s="183"/>
      <c r="O498" s="183"/>
      <c r="P498" s="183"/>
      <c r="Q498" s="183"/>
      <c r="R498" s="183"/>
      <c r="S498" s="183"/>
      <c r="T498" s="184"/>
      <c r="AT498" s="179" t="s">
        <v>181</v>
      </c>
      <c r="AU498" s="179" t="s">
        <v>87</v>
      </c>
      <c r="AV498" s="13" t="s">
        <v>81</v>
      </c>
      <c r="AW498" s="13" t="s">
        <v>29</v>
      </c>
      <c r="AX498" s="13" t="s">
        <v>74</v>
      </c>
      <c r="AY498" s="179" t="s">
        <v>167</v>
      </c>
    </row>
    <row r="499" spans="2:51" s="13" customFormat="1" ht="12">
      <c r="B499" s="177"/>
      <c r="D499" s="178" t="s">
        <v>181</v>
      </c>
      <c r="E499" s="179" t="s">
        <v>1</v>
      </c>
      <c r="F499" s="180" t="s">
        <v>935</v>
      </c>
      <c r="H499" s="179" t="s">
        <v>1</v>
      </c>
      <c r="I499" s="181"/>
      <c r="L499" s="177"/>
      <c r="M499" s="182"/>
      <c r="N499" s="183"/>
      <c r="O499" s="183"/>
      <c r="P499" s="183"/>
      <c r="Q499" s="183"/>
      <c r="R499" s="183"/>
      <c r="S499" s="183"/>
      <c r="T499" s="184"/>
      <c r="AT499" s="179" t="s">
        <v>181</v>
      </c>
      <c r="AU499" s="179" t="s">
        <v>87</v>
      </c>
      <c r="AV499" s="13" t="s">
        <v>81</v>
      </c>
      <c r="AW499" s="13" t="s">
        <v>29</v>
      </c>
      <c r="AX499" s="13" t="s">
        <v>74</v>
      </c>
      <c r="AY499" s="179" t="s">
        <v>167</v>
      </c>
    </row>
    <row r="500" spans="2:51" s="13" customFormat="1" ht="12">
      <c r="B500" s="177"/>
      <c r="D500" s="178" t="s">
        <v>181</v>
      </c>
      <c r="E500" s="179" t="s">
        <v>1</v>
      </c>
      <c r="F500" s="180" t="s">
        <v>970</v>
      </c>
      <c r="H500" s="179" t="s">
        <v>1</v>
      </c>
      <c r="I500" s="181"/>
      <c r="L500" s="177"/>
      <c r="M500" s="182"/>
      <c r="N500" s="183"/>
      <c r="O500" s="183"/>
      <c r="P500" s="183"/>
      <c r="Q500" s="183"/>
      <c r="R500" s="183"/>
      <c r="S500" s="183"/>
      <c r="T500" s="184"/>
      <c r="AT500" s="179" t="s">
        <v>181</v>
      </c>
      <c r="AU500" s="179" t="s">
        <v>87</v>
      </c>
      <c r="AV500" s="13" t="s">
        <v>81</v>
      </c>
      <c r="AW500" s="13" t="s">
        <v>29</v>
      </c>
      <c r="AX500" s="13" t="s">
        <v>74</v>
      </c>
      <c r="AY500" s="179" t="s">
        <v>167</v>
      </c>
    </row>
    <row r="501" spans="2:51" s="13" customFormat="1" ht="12">
      <c r="B501" s="177"/>
      <c r="D501" s="178" t="s">
        <v>181</v>
      </c>
      <c r="E501" s="179" t="s">
        <v>1</v>
      </c>
      <c r="F501" s="180" t="s">
        <v>971</v>
      </c>
      <c r="H501" s="179" t="s">
        <v>1</v>
      </c>
      <c r="I501" s="181"/>
      <c r="L501" s="177"/>
      <c r="M501" s="182"/>
      <c r="N501" s="183"/>
      <c r="O501" s="183"/>
      <c r="P501" s="183"/>
      <c r="Q501" s="183"/>
      <c r="R501" s="183"/>
      <c r="S501" s="183"/>
      <c r="T501" s="184"/>
      <c r="AT501" s="179" t="s">
        <v>181</v>
      </c>
      <c r="AU501" s="179" t="s">
        <v>87</v>
      </c>
      <c r="AV501" s="13" t="s">
        <v>81</v>
      </c>
      <c r="AW501" s="13" t="s">
        <v>29</v>
      </c>
      <c r="AX501" s="13" t="s">
        <v>74</v>
      </c>
      <c r="AY501" s="179" t="s">
        <v>167</v>
      </c>
    </row>
    <row r="502" spans="2:51" s="14" customFormat="1" ht="12">
      <c r="B502" s="185"/>
      <c r="D502" s="178" t="s">
        <v>181</v>
      </c>
      <c r="E502" s="186" t="s">
        <v>1</v>
      </c>
      <c r="F502" s="187" t="s">
        <v>972</v>
      </c>
      <c r="H502" s="188">
        <v>42.996000000000002</v>
      </c>
      <c r="I502" s="189"/>
      <c r="L502" s="185"/>
      <c r="M502" s="190"/>
      <c r="N502" s="191"/>
      <c r="O502" s="191"/>
      <c r="P502" s="191"/>
      <c r="Q502" s="191"/>
      <c r="R502" s="191"/>
      <c r="S502" s="191"/>
      <c r="T502" s="192"/>
      <c r="AT502" s="186" t="s">
        <v>181</v>
      </c>
      <c r="AU502" s="186" t="s">
        <v>87</v>
      </c>
      <c r="AV502" s="14" t="s">
        <v>87</v>
      </c>
      <c r="AW502" s="14" t="s">
        <v>29</v>
      </c>
      <c r="AX502" s="14" t="s">
        <v>74</v>
      </c>
      <c r="AY502" s="186" t="s">
        <v>167</v>
      </c>
    </row>
    <row r="503" spans="2:51" s="13" customFormat="1" ht="12">
      <c r="B503" s="177"/>
      <c r="D503" s="178" t="s">
        <v>181</v>
      </c>
      <c r="E503" s="179" t="s">
        <v>1</v>
      </c>
      <c r="F503" s="180" t="s">
        <v>973</v>
      </c>
      <c r="H503" s="179" t="s">
        <v>1</v>
      </c>
      <c r="I503" s="181"/>
      <c r="L503" s="177"/>
      <c r="M503" s="182"/>
      <c r="N503" s="183"/>
      <c r="O503" s="183"/>
      <c r="P503" s="183"/>
      <c r="Q503" s="183"/>
      <c r="R503" s="183"/>
      <c r="S503" s="183"/>
      <c r="T503" s="184"/>
      <c r="AT503" s="179" t="s">
        <v>181</v>
      </c>
      <c r="AU503" s="179" t="s">
        <v>87</v>
      </c>
      <c r="AV503" s="13" t="s">
        <v>81</v>
      </c>
      <c r="AW503" s="13" t="s">
        <v>29</v>
      </c>
      <c r="AX503" s="13" t="s">
        <v>74</v>
      </c>
      <c r="AY503" s="179" t="s">
        <v>167</v>
      </c>
    </row>
    <row r="504" spans="2:51" s="14" customFormat="1" ht="24">
      <c r="B504" s="185"/>
      <c r="D504" s="178" t="s">
        <v>181</v>
      </c>
      <c r="E504" s="186" t="s">
        <v>1</v>
      </c>
      <c r="F504" s="187" t="s">
        <v>974</v>
      </c>
      <c r="H504" s="188">
        <v>101.29600000000001</v>
      </c>
      <c r="I504" s="189"/>
      <c r="L504" s="185"/>
      <c r="M504" s="190"/>
      <c r="N504" s="191"/>
      <c r="O504" s="191"/>
      <c r="P504" s="191"/>
      <c r="Q504" s="191"/>
      <c r="R504" s="191"/>
      <c r="S504" s="191"/>
      <c r="T504" s="192"/>
      <c r="AT504" s="186" t="s">
        <v>181</v>
      </c>
      <c r="AU504" s="186" t="s">
        <v>87</v>
      </c>
      <c r="AV504" s="14" t="s">
        <v>87</v>
      </c>
      <c r="AW504" s="14" t="s">
        <v>29</v>
      </c>
      <c r="AX504" s="14" t="s">
        <v>74</v>
      </c>
      <c r="AY504" s="186" t="s">
        <v>167</v>
      </c>
    </row>
    <row r="505" spans="2:51" s="16" customFormat="1" ht="12">
      <c r="B505" s="201"/>
      <c r="D505" s="178" t="s">
        <v>181</v>
      </c>
      <c r="E505" s="202" t="s">
        <v>1</v>
      </c>
      <c r="F505" s="203" t="s">
        <v>390</v>
      </c>
      <c r="H505" s="204">
        <v>144.292</v>
      </c>
      <c r="I505" s="205"/>
      <c r="L505" s="201"/>
      <c r="M505" s="206"/>
      <c r="N505" s="207"/>
      <c r="O505" s="207"/>
      <c r="P505" s="207"/>
      <c r="Q505" s="207"/>
      <c r="R505" s="207"/>
      <c r="S505" s="207"/>
      <c r="T505" s="208"/>
      <c r="AT505" s="202" t="s">
        <v>181</v>
      </c>
      <c r="AU505" s="202" t="s">
        <v>87</v>
      </c>
      <c r="AV505" s="16" t="s">
        <v>187</v>
      </c>
      <c r="AW505" s="16" t="s">
        <v>29</v>
      </c>
      <c r="AX505" s="16" t="s">
        <v>74</v>
      </c>
      <c r="AY505" s="202" t="s">
        <v>167</v>
      </c>
    </row>
    <row r="506" spans="2:51" s="13" customFormat="1" ht="24">
      <c r="B506" s="177"/>
      <c r="D506" s="178" t="s">
        <v>181</v>
      </c>
      <c r="E506" s="179" t="s">
        <v>1</v>
      </c>
      <c r="F506" s="180" t="s">
        <v>975</v>
      </c>
      <c r="H506" s="179" t="s">
        <v>1</v>
      </c>
      <c r="I506" s="181"/>
      <c r="L506" s="177"/>
      <c r="M506" s="182"/>
      <c r="N506" s="183"/>
      <c r="O506" s="183"/>
      <c r="P506" s="183"/>
      <c r="Q506" s="183"/>
      <c r="R506" s="183"/>
      <c r="S506" s="183"/>
      <c r="T506" s="184"/>
      <c r="AT506" s="179" t="s">
        <v>181</v>
      </c>
      <c r="AU506" s="179" t="s">
        <v>87</v>
      </c>
      <c r="AV506" s="13" t="s">
        <v>81</v>
      </c>
      <c r="AW506" s="13" t="s">
        <v>29</v>
      </c>
      <c r="AX506" s="13" t="s">
        <v>74</v>
      </c>
      <c r="AY506" s="179" t="s">
        <v>167</v>
      </c>
    </row>
    <row r="507" spans="2:51" s="14" customFormat="1" ht="12">
      <c r="B507" s="185"/>
      <c r="D507" s="178" t="s">
        <v>181</v>
      </c>
      <c r="E507" s="186" t="s">
        <v>1</v>
      </c>
      <c r="F507" s="187" t="s">
        <v>976</v>
      </c>
      <c r="H507" s="188">
        <v>9.6739999999999995</v>
      </c>
      <c r="I507" s="189"/>
      <c r="L507" s="185"/>
      <c r="M507" s="190"/>
      <c r="N507" s="191"/>
      <c r="O507" s="191"/>
      <c r="P507" s="191"/>
      <c r="Q507" s="191"/>
      <c r="R507" s="191"/>
      <c r="S507" s="191"/>
      <c r="T507" s="192"/>
      <c r="AT507" s="186" t="s">
        <v>181</v>
      </c>
      <c r="AU507" s="186" t="s">
        <v>87</v>
      </c>
      <c r="AV507" s="14" t="s">
        <v>87</v>
      </c>
      <c r="AW507" s="14" t="s">
        <v>29</v>
      </c>
      <c r="AX507" s="14" t="s">
        <v>74</v>
      </c>
      <c r="AY507" s="186" t="s">
        <v>167</v>
      </c>
    </row>
    <row r="508" spans="2:51" s="14" customFormat="1" ht="24">
      <c r="B508" s="185"/>
      <c r="D508" s="178" t="s">
        <v>181</v>
      </c>
      <c r="E508" s="186" t="s">
        <v>1</v>
      </c>
      <c r="F508" s="187" t="s">
        <v>977</v>
      </c>
      <c r="H508" s="188">
        <v>11.396000000000001</v>
      </c>
      <c r="I508" s="189"/>
      <c r="L508" s="185"/>
      <c r="M508" s="190"/>
      <c r="N508" s="191"/>
      <c r="O508" s="191"/>
      <c r="P508" s="191"/>
      <c r="Q508" s="191"/>
      <c r="R508" s="191"/>
      <c r="S508" s="191"/>
      <c r="T508" s="192"/>
      <c r="AT508" s="186" t="s">
        <v>181</v>
      </c>
      <c r="AU508" s="186" t="s">
        <v>87</v>
      </c>
      <c r="AV508" s="14" t="s">
        <v>87</v>
      </c>
      <c r="AW508" s="14" t="s">
        <v>29</v>
      </c>
      <c r="AX508" s="14" t="s">
        <v>74</v>
      </c>
      <c r="AY508" s="186" t="s">
        <v>167</v>
      </c>
    </row>
    <row r="509" spans="2:51" s="16" customFormat="1" ht="12">
      <c r="B509" s="201"/>
      <c r="D509" s="178" t="s">
        <v>181</v>
      </c>
      <c r="E509" s="202" t="s">
        <v>1</v>
      </c>
      <c r="F509" s="203" t="s">
        <v>390</v>
      </c>
      <c r="H509" s="204">
        <v>21.07</v>
      </c>
      <c r="I509" s="205"/>
      <c r="L509" s="201"/>
      <c r="M509" s="206"/>
      <c r="N509" s="207"/>
      <c r="O509" s="207"/>
      <c r="P509" s="207"/>
      <c r="Q509" s="207"/>
      <c r="R509" s="207"/>
      <c r="S509" s="207"/>
      <c r="T509" s="208"/>
      <c r="AT509" s="202" t="s">
        <v>181</v>
      </c>
      <c r="AU509" s="202" t="s">
        <v>87</v>
      </c>
      <c r="AV509" s="16" t="s">
        <v>187</v>
      </c>
      <c r="AW509" s="16" t="s">
        <v>29</v>
      </c>
      <c r="AX509" s="16" t="s">
        <v>74</v>
      </c>
      <c r="AY509" s="202" t="s">
        <v>167</v>
      </c>
    </row>
    <row r="510" spans="2:51" s="14" customFormat="1" ht="12">
      <c r="B510" s="185"/>
      <c r="D510" s="178" t="s">
        <v>181</v>
      </c>
      <c r="E510" s="186" t="s">
        <v>1</v>
      </c>
      <c r="F510" s="187" t="s">
        <v>978</v>
      </c>
      <c r="H510" s="188">
        <v>-0.72</v>
      </c>
      <c r="I510" s="189"/>
      <c r="L510" s="185"/>
      <c r="M510" s="190"/>
      <c r="N510" s="191"/>
      <c r="O510" s="191"/>
      <c r="P510" s="191"/>
      <c r="Q510" s="191"/>
      <c r="R510" s="191"/>
      <c r="S510" s="191"/>
      <c r="T510" s="192"/>
      <c r="AT510" s="186" t="s">
        <v>181</v>
      </c>
      <c r="AU510" s="186" t="s">
        <v>87</v>
      </c>
      <c r="AV510" s="14" t="s">
        <v>87</v>
      </c>
      <c r="AW510" s="14" t="s">
        <v>29</v>
      </c>
      <c r="AX510" s="14" t="s">
        <v>74</v>
      </c>
      <c r="AY510" s="186" t="s">
        <v>167</v>
      </c>
    </row>
    <row r="511" spans="2:51" s="16" customFormat="1" ht="12">
      <c r="B511" s="201"/>
      <c r="D511" s="178" t="s">
        <v>181</v>
      </c>
      <c r="E511" s="202" t="s">
        <v>1</v>
      </c>
      <c r="F511" s="203" t="s">
        <v>390</v>
      </c>
      <c r="H511" s="204">
        <v>-0.72</v>
      </c>
      <c r="I511" s="205"/>
      <c r="L511" s="201"/>
      <c r="M511" s="206"/>
      <c r="N511" s="207"/>
      <c r="O511" s="207"/>
      <c r="P511" s="207"/>
      <c r="Q511" s="207"/>
      <c r="R511" s="207"/>
      <c r="S511" s="207"/>
      <c r="T511" s="208"/>
      <c r="AT511" s="202" t="s">
        <v>181</v>
      </c>
      <c r="AU511" s="202" t="s">
        <v>87</v>
      </c>
      <c r="AV511" s="16" t="s">
        <v>187</v>
      </c>
      <c r="AW511" s="16" t="s">
        <v>29</v>
      </c>
      <c r="AX511" s="16" t="s">
        <v>74</v>
      </c>
      <c r="AY511" s="202" t="s">
        <v>167</v>
      </c>
    </row>
    <row r="512" spans="2:51" s="14" customFormat="1" ht="12">
      <c r="B512" s="185"/>
      <c r="D512" s="178" t="s">
        <v>181</v>
      </c>
      <c r="E512" s="186" t="s">
        <v>1</v>
      </c>
      <c r="F512" s="187" t="s">
        <v>979</v>
      </c>
      <c r="H512" s="188">
        <v>0.84699999999999998</v>
      </c>
      <c r="I512" s="189"/>
      <c r="L512" s="185"/>
      <c r="M512" s="190"/>
      <c r="N512" s="191"/>
      <c r="O512" s="191"/>
      <c r="P512" s="191"/>
      <c r="Q512" s="191"/>
      <c r="R512" s="191"/>
      <c r="S512" s="191"/>
      <c r="T512" s="192"/>
      <c r="AT512" s="186" t="s">
        <v>181</v>
      </c>
      <c r="AU512" s="186" t="s">
        <v>87</v>
      </c>
      <c r="AV512" s="14" t="s">
        <v>87</v>
      </c>
      <c r="AW512" s="14" t="s">
        <v>29</v>
      </c>
      <c r="AX512" s="14" t="s">
        <v>74</v>
      </c>
      <c r="AY512" s="186" t="s">
        <v>167</v>
      </c>
    </row>
    <row r="513" spans="1:65" s="15" customFormat="1" ht="12">
      <c r="B513" s="193"/>
      <c r="D513" s="178" t="s">
        <v>181</v>
      </c>
      <c r="E513" s="194" t="s">
        <v>610</v>
      </c>
      <c r="F513" s="195" t="s">
        <v>186</v>
      </c>
      <c r="H513" s="196">
        <v>165.489</v>
      </c>
      <c r="I513" s="197"/>
      <c r="L513" s="193"/>
      <c r="M513" s="198"/>
      <c r="N513" s="199"/>
      <c r="O513" s="199"/>
      <c r="P513" s="199"/>
      <c r="Q513" s="199"/>
      <c r="R513" s="199"/>
      <c r="S513" s="199"/>
      <c r="T513" s="200"/>
      <c r="AT513" s="194" t="s">
        <v>181</v>
      </c>
      <c r="AU513" s="194" t="s">
        <v>87</v>
      </c>
      <c r="AV513" s="15" t="s">
        <v>179</v>
      </c>
      <c r="AW513" s="15" t="s">
        <v>29</v>
      </c>
      <c r="AX513" s="15" t="s">
        <v>81</v>
      </c>
      <c r="AY513" s="194" t="s">
        <v>167</v>
      </c>
    </row>
    <row r="514" spans="1:65" s="2" customFormat="1" ht="21.75" customHeight="1">
      <c r="A514" s="33"/>
      <c r="B514" s="149"/>
      <c r="C514" s="167" t="s">
        <v>563</v>
      </c>
      <c r="D514" s="167" t="s">
        <v>175</v>
      </c>
      <c r="E514" s="168" t="s">
        <v>980</v>
      </c>
      <c r="F514" s="169" t="s">
        <v>981</v>
      </c>
      <c r="G514" s="170" t="s">
        <v>178</v>
      </c>
      <c r="H514" s="171">
        <v>215</v>
      </c>
      <c r="I514" s="172"/>
      <c r="J514" s="173">
        <f>ROUND(I514*H514,2)</f>
        <v>0</v>
      </c>
      <c r="K514" s="174"/>
      <c r="L514" s="34"/>
      <c r="M514" s="175" t="s">
        <v>1</v>
      </c>
      <c r="N514" s="176" t="s">
        <v>40</v>
      </c>
      <c r="O514" s="59"/>
      <c r="P514" s="161">
        <f>O514*H514</f>
        <v>0</v>
      </c>
      <c r="Q514" s="161">
        <v>4.1799999999999997E-3</v>
      </c>
      <c r="R514" s="161">
        <f>Q514*H514</f>
        <v>0.89869999999999994</v>
      </c>
      <c r="S514" s="161">
        <v>0</v>
      </c>
      <c r="T514" s="162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63" t="s">
        <v>179</v>
      </c>
      <c r="AT514" s="163" t="s">
        <v>175</v>
      </c>
      <c r="AU514" s="163" t="s">
        <v>87</v>
      </c>
      <c r="AY514" s="18" t="s">
        <v>167</v>
      </c>
      <c r="BE514" s="164">
        <f>IF(N514="základná",J514,0)</f>
        <v>0</v>
      </c>
      <c r="BF514" s="164">
        <f>IF(N514="znížená",J514,0)</f>
        <v>0</v>
      </c>
      <c r="BG514" s="164">
        <f>IF(N514="zákl. prenesená",J514,0)</f>
        <v>0</v>
      </c>
      <c r="BH514" s="164">
        <f>IF(N514="zníž. prenesená",J514,0)</f>
        <v>0</v>
      </c>
      <c r="BI514" s="164">
        <f>IF(N514="nulová",J514,0)</f>
        <v>0</v>
      </c>
      <c r="BJ514" s="18" t="s">
        <v>87</v>
      </c>
      <c r="BK514" s="164">
        <f>ROUND(I514*H514,2)</f>
        <v>0</v>
      </c>
      <c r="BL514" s="18" t="s">
        <v>179</v>
      </c>
      <c r="BM514" s="163" t="s">
        <v>982</v>
      </c>
    </row>
    <row r="515" spans="1:65" s="13" customFormat="1" ht="12">
      <c r="B515" s="177"/>
      <c r="D515" s="178" t="s">
        <v>181</v>
      </c>
      <c r="E515" s="179" t="s">
        <v>1</v>
      </c>
      <c r="F515" s="180" t="s">
        <v>983</v>
      </c>
      <c r="H515" s="179" t="s">
        <v>1</v>
      </c>
      <c r="I515" s="181"/>
      <c r="L515" s="177"/>
      <c r="M515" s="182"/>
      <c r="N515" s="183"/>
      <c r="O515" s="183"/>
      <c r="P515" s="183"/>
      <c r="Q515" s="183"/>
      <c r="R515" s="183"/>
      <c r="S515" s="183"/>
      <c r="T515" s="184"/>
      <c r="AT515" s="179" t="s">
        <v>181</v>
      </c>
      <c r="AU515" s="179" t="s">
        <v>87</v>
      </c>
      <c r="AV515" s="13" t="s">
        <v>81</v>
      </c>
      <c r="AW515" s="13" t="s">
        <v>29</v>
      </c>
      <c r="AX515" s="13" t="s">
        <v>74</v>
      </c>
      <c r="AY515" s="179" t="s">
        <v>167</v>
      </c>
    </row>
    <row r="516" spans="1:65" s="14" customFormat="1" ht="12">
      <c r="B516" s="185"/>
      <c r="D516" s="178" t="s">
        <v>181</v>
      </c>
      <c r="E516" s="186" t="s">
        <v>1</v>
      </c>
      <c r="F516" s="187" t="s">
        <v>610</v>
      </c>
      <c r="H516" s="188">
        <v>165.489</v>
      </c>
      <c r="I516" s="189"/>
      <c r="L516" s="185"/>
      <c r="M516" s="190"/>
      <c r="N516" s="191"/>
      <c r="O516" s="191"/>
      <c r="P516" s="191"/>
      <c r="Q516" s="191"/>
      <c r="R516" s="191"/>
      <c r="S516" s="191"/>
      <c r="T516" s="192"/>
      <c r="AT516" s="186" t="s">
        <v>181</v>
      </c>
      <c r="AU516" s="186" t="s">
        <v>87</v>
      </c>
      <c r="AV516" s="14" t="s">
        <v>87</v>
      </c>
      <c r="AW516" s="14" t="s">
        <v>29</v>
      </c>
      <c r="AX516" s="14" t="s">
        <v>74</v>
      </c>
      <c r="AY516" s="186" t="s">
        <v>167</v>
      </c>
    </row>
    <row r="517" spans="1:65" s="16" customFormat="1" ht="12">
      <c r="B517" s="201"/>
      <c r="D517" s="178" t="s">
        <v>181</v>
      </c>
      <c r="E517" s="202" t="s">
        <v>1</v>
      </c>
      <c r="F517" s="203" t="s">
        <v>390</v>
      </c>
      <c r="H517" s="204">
        <v>165.489</v>
      </c>
      <c r="I517" s="205"/>
      <c r="L517" s="201"/>
      <c r="M517" s="206"/>
      <c r="N517" s="207"/>
      <c r="O517" s="207"/>
      <c r="P517" s="207"/>
      <c r="Q517" s="207"/>
      <c r="R517" s="207"/>
      <c r="S517" s="207"/>
      <c r="T517" s="208"/>
      <c r="AT517" s="202" t="s">
        <v>181</v>
      </c>
      <c r="AU517" s="202" t="s">
        <v>87</v>
      </c>
      <c r="AV517" s="16" t="s">
        <v>187</v>
      </c>
      <c r="AW517" s="16" t="s">
        <v>29</v>
      </c>
      <c r="AX517" s="16" t="s">
        <v>74</v>
      </c>
      <c r="AY517" s="202" t="s">
        <v>167</v>
      </c>
    </row>
    <row r="518" spans="1:65" s="13" customFormat="1" ht="12">
      <c r="B518" s="177"/>
      <c r="D518" s="178" t="s">
        <v>181</v>
      </c>
      <c r="E518" s="179" t="s">
        <v>1</v>
      </c>
      <c r="F518" s="180" t="s">
        <v>984</v>
      </c>
      <c r="H518" s="179" t="s">
        <v>1</v>
      </c>
      <c r="I518" s="181"/>
      <c r="L518" s="177"/>
      <c r="M518" s="182"/>
      <c r="N518" s="183"/>
      <c r="O518" s="183"/>
      <c r="P518" s="183"/>
      <c r="Q518" s="183"/>
      <c r="R518" s="183"/>
      <c r="S518" s="183"/>
      <c r="T518" s="184"/>
      <c r="AT518" s="179" t="s">
        <v>181</v>
      </c>
      <c r="AU518" s="179" t="s">
        <v>87</v>
      </c>
      <c r="AV518" s="13" t="s">
        <v>81</v>
      </c>
      <c r="AW518" s="13" t="s">
        <v>29</v>
      </c>
      <c r="AX518" s="13" t="s">
        <v>74</v>
      </c>
      <c r="AY518" s="179" t="s">
        <v>167</v>
      </c>
    </row>
    <row r="519" spans="1:65" s="14" customFormat="1" ht="12">
      <c r="B519" s="185"/>
      <c r="D519" s="178" t="s">
        <v>181</v>
      </c>
      <c r="E519" s="186" t="s">
        <v>1</v>
      </c>
      <c r="F519" s="187" t="s">
        <v>985</v>
      </c>
      <c r="H519" s="188">
        <v>14</v>
      </c>
      <c r="I519" s="189"/>
      <c r="L519" s="185"/>
      <c r="M519" s="190"/>
      <c r="N519" s="191"/>
      <c r="O519" s="191"/>
      <c r="P519" s="191"/>
      <c r="Q519" s="191"/>
      <c r="R519" s="191"/>
      <c r="S519" s="191"/>
      <c r="T519" s="192"/>
      <c r="AT519" s="186" t="s">
        <v>181</v>
      </c>
      <c r="AU519" s="186" t="s">
        <v>87</v>
      </c>
      <c r="AV519" s="14" t="s">
        <v>87</v>
      </c>
      <c r="AW519" s="14" t="s">
        <v>29</v>
      </c>
      <c r="AX519" s="14" t="s">
        <v>74</v>
      </c>
      <c r="AY519" s="186" t="s">
        <v>167</v>
      </c>
    </row>
    <row r="520" spans="1:65" s="14" customFormat="1" ht="12">
      <c r="B520" s="185"/>
      <c r="D520" s="178" t="s">
        <v>181</v>
      </c>
      <c r="E520" s="186" t="s">
        <v>1</v>
      </c>
      <c r="F520" s="187" t="s">
        <v>985</v>
      </c>
      <c r="H520" s="188">
        <v>14</v>
      </c>
      <c r="I520" s="189"/>
      <c r="L520" s="185"/>
      <c r="M520" s="190"/>
      <c r="N520" s="191"/>
      <c r="O520" s="191"/>
      <c r="P520" s="191"/>
      <c r="Q520" s="191"/>
      <c r="R520" s="191"/>
      <c r="S520" s="191"/>
      <c r="T520" s="192"/>
      <c r="AT520" s="186" t="s">
        <v>181</v>
      </c>
      <c r="AU520" s="186" t="s">
        <v>87</v>
      </c>
      <c r="AV520" s="14" t="s">
        <v>87</v>
      </c>
      <c r="AW520" s="14" t="s">
        <v>29</v>
      </c>
      <c r="AX520" s="14" t="s">
        <v>74</v>
      </c>
      <c r="AY520" s="186" t="s">
        <v>167</v>
      </c>
    </row>
    <row r="521" spans="1:65" s="14" customFormat="1" ht="12">
      <c r="B521" s="185"/>
      <c r="D521" s="178" t="s">
        <v>181</v>
      </c>
      <c r="E521" s="186" t="s">
        <v>1</v>
      </c>
      <c r="F521" s="187" t="s">
        <v>986</v>
      </c>
      <c r="H521" s="188">
        <v>0.7</v>
      </c>
      <c r="I521" s="189"/>
      <c r="L521" s="185"/>
      <c r="M521" s="190"/>
      <c r="N521" s="191"/>
      <c r="O521" s="191"/>
      <c r="P521" s="191"/>
      <c r="Q521" s="191"/>
      <c r="R521" s="191"/>
      <c r="S521" s="191"/>
      <c r="T521" s="192"/>
      <c r="AT521" s="186" t="s">
        <v>181</v>
      </c>
      <c r="AU521" s="186" t="s">
        <v>87</v>
      </c>
      <c r="AV521" s="14" t="s">
        <v>87</v>
      </c>
      <c r="AW521" s="14" t="s">
        <v>29</v>
      </c>
      <c r="AX521" s="14" t="s">
        <v>74</v>
      </c>
      <c r="AY521" s="186" t="s">
        <v>167</v>
      </c>
    </row>
    <row r="522" spans="1:65" s="14" customFormat="1" ht="12">
      <c r="B522" s="185"/>
      <c r="D522" s="178" t="s">
        <v>181</v>
      </c>
      <c r="E522" s="186" t="s">
        <v>1</v>
      </c>
      <c r="F522" s="187" t="s">
        <v>986</v>
      </c>
      <c r="H522" s="188">
        <v>0.7</v>
      </c>
      <c r="I522" s="189"/>
      <c r="L522" s="185"/>
      <c r="M522" s="190"/>
      <c r="N522" s="191"/>
      <c r="O522" s="191"/>
      <c r="P522" s="191"/>
      <c r="Q522" s="191"/>
      <c r="R522" s="191"/>
      <c r="S522" s="191"/>
      <c r="T522" s="192"/>
      <c r="AT522" s="186" t="s">
        <v>181</v>
      </c>
      <c r="AU522" s="186" t="s">
        <v>87</v>
      </c>
      <c r="AV522" s="14" t="s">
        <v>87</v>
      </c>
      <c r="AW522" s="14" t="s">
        <v>29</v>
      </c>
      <c r="AX522" s="14" t="s">
        <v>74</v>
      </c>
      <c r="AY522" s="186" t="s">
        <v>167</v>
      </c>
    </row>
    <row r="523" spans="1:65" s="16" customFormat="1" ht="12">
      <c r="B523" s="201"/>
      <c r="D523" s="178" t="s">
        <v>181</v>
      </c>
      <c r="E523" s="202" t="s">
        <v>1</v>
      </c>
      <c r="F523" s="203" t="s">
        <v>390</v>
      </c>
      <c r="H523" s="204">
        <v>29.4</v>
      </c>
      <c r="I523" s="205"/>
      <c r="L523" s="201"/>
      <c r="M523" s="206"/>
      <c r="N523" s="207"/>
      <c r="O523" s="207"/>
      <c r="P523" s="207"/>
      <c r="Q523" s="207"/>
      <c r="R523" s="207"/>
      <c r="S523" s="207"/>
      <c r="T523" s="208"/>
      <c r="AT523" s="202" t="s">
        <v>181</v>
      </c>
      <c r="AU523" s="202" t="s">
        <v>87</v>
      </c>
      <c r="AV523" s="16" t="s">
        <v>187</v>
      </c>
      <c r="AW523" s="16" t="s">
        <v>29</v>
      </c>
      <c r="AX523" s="16" t="s">
        <v>74</v>
      </c>
      <c r="AY523" s="202" t="s">
        <v>167</v>
      </c>
    </row>
    <row r="524" spans="1:65" s="14" customFormat="1" ht="12">
      <c r="B524" s="185"/>
      <c r="D524" s="178" t="s">
        <v>181</v>
      </c>
      <c r="E524" s="186" t="s">
        <v>1</v>
      </c>
      <c r="F524" s="187" t="s">
        <v>987</v>
      </c>
      <c r="H524" s="188">
        <v>19.489000000000001</v>
      </c>
      <c r="I524" s="189"/>
      <c r="L524" s="185"/>
      <c r="M524" s="190"/>
      <c r="N524" s="191"/>
      <c r="O524" s="191"/>
      <c r="P524" s="191"/>
      <c r="Q524" s="191"/>
      <c r="R524" s="191"/>
      <c r="S524" s="191"/>
      <c r="T524" s="192"/>
      <c r="AT524" s="186" t="s">
        <v>181</v>
      </c>
      <c r="AU524" s="186" t="s">
        <v>87</v>
      </c>
      <c r="AV524" s="14" t="s">
        <v>87</v>
      </c>
      <c r="AW524" s="14" t="s">
        <v>29</v>
      </c>
      <c r="AX524" s="14" t="s">
        <v>74</v>
      </c>
      <c r="AY524" s="186" t="s">
        <v>167</v>
      </c>
    </row>
    <row r="525" spans="1:65" s="16" customFormat="1" ht="12">
      <c r="B525" s="201"/>
      <c r="D525" s="178" t="s">
        <v>181</v>
      </c>
      <c r="E525" s="202" t="s">
        <v>1</v>
      </c>
      <c r="F525" s="203" t="s">
        <v>390</v>
      </c>
      <c r="H525" s="204">
        <v>19.489000000000001</v>
      </c>
      <c r="I525" s="205"/>
      <c r="L525" s="201"/>
      <c r="M525" s="206"/>
      <c r="N525" s="207"/>
      <c r="O525" s="207"/>
      <c r="P525" s="207"/>
      <c r="Q525" s="207"/>
      <c r="R525" s="207"/>
      <c r="S525" s="207"/>
      <c r="T525" s="208"/>
      <c r="AT525" s="202" t="s">
        <v>181</v>
      </c>
      <c r="AU525" s="202" t="s">
        <v>87</v>
      </c>
      <c r="AV525" s="16" t="s">
        <v>187</v>
      </c>
      <c r="AW525" s="16" t="s">
        <v>29</v>
      </c>
      <c r="AX525" s="16" t="s">
        <v>74</v>
      </c>
      <c r="AY525" s="202" t="s">
        <v>167</v>
      </c>
    </row>
    <row r="526" spans="1:65" s="14" customFormat="1" ht="12">
      <c r="B526" s="185"/>
      <c r="D526" s="178" t="s">
        <v>181</v>
      </c>
      <c r="E526" s="186" t="s">
        <v>1</v>
      </c>
      <c r="F526" s="187" t="s">
        <v>988</v>
      </c>
      <c r="H526" s="188">
        <v>0.622</v>
      </c>
      <c r="I526" s="189"/>
      <c r="L526" s="185"/>
      <c r="M526" s="190"/>
      <c r="N526" s="191"/>
      <c r="O526" s="191"/>
      <c r="P526" s="191"/>
      <c r="Q526" s="191"/>
      <c r="R526" s="191"/>
      <c r="S526" s="191"/>
      <c r="T526" s="192"/>
      <c r="AT526" s="186" t="s">
        <v>181</v>
      </c>
      <c r="AU526" s="186" t="s">
        <v>87</v>
      </c>
      <c r="AV526" s="14" t="s">
        <v>87</v>
      </c>
      <c r="AW526" s="14" t="s">
        <v>29</v>
      </c>
      <c r="AX526" s="14" t="s">
        <v>74</v>
      </c>
      <c r="AY526" s="186" t="s">
        <v>167</v>
      </c>
    </row>
    <row r="527" spans="1:65" s="15" customFormat="1" ht="12">
      <c r="B527" s="193"/>
      <c r="D527" s="178" t="s">
        <v>181</v>
      </c>
      <c r="E527" s="194" t="s">
        <v>1</v>
      </c>
      <c r="F527" s="195" t="s">
        <v>186</v>
      </c>
      <c r="H527" s="196">
        <v>215</v>
      </c>
      <c r="I527" s="197"/>
      <c r="L527" s="193"/>
      <c r="M527" s="198"/>
      <c r="N527" s="199"/>
      <c r="O527" s="199"/>
      <c r="P527" s="199"/>
      <c r="Q527" s="199"/>
      <c r="R527" s="199"/>
      <c r="S527" s="199"/>
      <c r="T527" s="200"/>
      <c r="AT527" s="194" t="s">
        <v>181</v>
      </c>
      <c r="AU527" s="194" t="s">
        <v>87</v>
      </c>
      <c r="AV527" s="15" t="s">
        <v>179</v>
      </c>
      <c r="AW527" s="15" t="s">
        <v>29</v>
      </c>
      <c r="AX527" s="15" t="s">
        <v>81</v>
      </c>
      <c r="AY527" s="194" t="s">
        <v>167</v>
      </c>
    </row>
    <row r="528" spans="1:65" s="12" customFormat="1" ht="23" customHeight="1">
      <c r="B528" s="138"/>
      <c r="D528" s="139" t="s">
        <v>73</v>
      </c>
      <c r="E528" s="165" t="s">
        <v>249</v>
      </c>
      <c r="F528" s="165" t="s">
        <v>989</v>
      </c>
      <c r="I528" s="141"/>
      <c r="J528" s="166">
        <f>BK528</f>
        <v>0</v>
      </c>
      <c r="L528" s="138"/>
      <c r="M528" s="143"/>
      <c r="N528" s="144"/>
      <c r="O528" s="144"/>
      <c r="P528" s="145">
        <f>SUM(P529:P539)</f>
        <v>0</v>
      </c>
      <c r="Q528" s="144"/>
      <c r="R528" s="145">
        <f>SUM(R529:R539)</f>
        <v>8.4839999999999999E-2</v>
      </c>
      <c r="S528" s="144"/>
      <c r="T528" s="146">
        <f>SUM(T529:T539)</f>
        <v>0</v>
      </c>
      <c r="AR528" s="139" t="s">
        <v>81</v>
      </c>
      <c r="AT528" s="147" t="s">
        <v>73</v>
      </c>
      <c r="AU528" s="147" t="s">
        <v>81</v>
      </c>
      <c r="AY528" s="139" t="s">
        <v>167</v>
      </c>
      <c r="BK528" s="148">
        <f>SUM(BK529:BK539)</f>
        <v>0</v>
      </c>
    </row>
    <row r="529" spans="1:65" s="2" customFormat="1" ht="16.5" customHeight="1">
      <c r="A529" s="33"/>
      <c r="B529" s="149"/>
      <c r="C529" s="167" t="s">
        <v>571</v>
      </c>
      <c r="D529" s="167" t="s">
        <v>175</v>
      </c>
      <c r="E529" s="168" t="s">
        <v>990</v>
      </c>
      <c r="F529" s="169" t="s">
        <v>991</v>
      </c>
      <c r="G529" s="170" t="s">
        <v>230</v>
      </c>
      <c r="H529" s="171">
        <v>7</v>
      </c>
      <c r="I529" s="172"/>
      <c r="J529" s="173">
        <f>ROUND(I529*H529,2)</f>
        <v>0</v>
      </c>
      <c r="K529" s="174"/>
      <c r="L529" s="34"/>
      <c r="M529" s="175" t="s">
        <v>1</v>
      </c>
      <c r="N529" s="176" t="s">
        <v>40</v>
      </c>
      <c r="O529" s="59"/>
      <c r="P529" s="161">
        <f>O529*H529</f>
        <v>0</v>
      </c>
      <c r="Q529" s="161">
        <v>9.2000000000000003E-4</v>
      </c>
      <c r="R529" s="161">
        <f>Q529*H529</f>
        <v>6.4400000000000004E-3</v>
      </c>
      <c r="S529" s="161">
        <v>0</v>
      </c>
      <c r="T529" s="162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63" t="s">
        <v>179</v>
      </c>
      <c r="AT529" s="163" t="s">
        <v>175</v>
      </c>
      <c r="AU529" s="163" t="s">
        <v>87</v>
      </c>
      <c r="AY529" s="18" t="s">
        <v>167</v>
      </c>
      <c r="BE529" s="164">
        <f>IF(N529="základná",J529,0)</f>
        <v>0</v>
      </c>
      <c r="BF529" s="164">
        <f>IF(N529="znížená",J529,0)</f>
        <v>0</v>
      </c>
      <c r="BG529" s="164">
        <f>IF(N529="zákl. prenesená",J529,0)</f>
        <v>0</v>
      </c>
      <c r="BH529" s="164">
        <f>IF(N529="zníž. prenesená",J529,0)</f>
        <v>0</v>
      </c>
      <c r="BI529" s="164">
        <f>IF(N529="nulová",J529,0)</f>
        <v>0</v>
      </c>
      <c r="BJ529" s="18" t="s">
        <v>87</v>
      </c>
      <c r="BK529" s="164">
        <f>ROUND(I529*H529,2)</f>
        <v>0</v>
      </c>
      <c r="BL529" s="18" t="s">
        <v>179</v>
      </c>
      <c r="BM529" s="163" t="s">
        <v>992</v>
      </c>
    </row>
    <row r="530" spans="1:65" s="13" customFormat="1" ht="24">
      <c r="B530" s="177"/>
      <c r="D530" s="178" t="s">
        <v>181</v>
      </c>
      <c r="E530" s="179" t="s">
        <v>1</v>
      </c>
      <c r="F530" s="180" t="s">
        <v>993</v>
      </c>
      <c r="H530" s="179" t="s">
        <v>1</v>
      </c>
      <c r="I530" s="181"/>
      <c r="L530" s="177"/>
      <c r="M530" s="182"/>
      <c r="N530" s="183"/>
      <c r="O530" s="183"/>
      <c r="P530" s="183"/>
      <c r="Q530" s="183"/>
      <c r="R530" s="183"/>
      <c r="S530" s="183"/>
      <c r="T530" s="184"/>
      <c r="AT530" s="179" t="s">
        <v>181</v>
      </c>
      <c r="AU530" s="179" t="s">
        <v>87</v>
      </c>
      <c r="AV530" s="13" t="s">
        <v>81</v>
      </c>
      <c r="AW530" s="13" t="s">
        <v>29</v>
      </c>
      <c r="AX530" s="13" t="s">
        <v>74</v>
      </c>
      <c r="AY530" s="179" t="s">
        <v>167</v>
      </c>
    </row>
    <row r="531" spans="1:65" s="14" customFormat="1" ht="12">
      <c r="B531" s="185"/>
      <c r="D531" s="178" t="s">
        <v>181</v>
      </c>
      <c r="E531" s="186" t="s">
        <v>1</v>
      </c>
      <c r="F531" s="187" t="s">
        <v>994</v>
      </c>
      <c r="H531" s="188">
        <v>7</v>
      </c>
      <c r="I531" s="189"/>
      <c r="L531" s="185"/>
      <c r="M531" s="190"/>
      <c r="N531" s="191"/>
      <c r="O531" s="191"/>
      <c r="P531" s="191"/>
      <c r="Q531" s="191"/>
      <c r="R531" s="191"/>
      <c r="S531" s="191"/>
      <c r="T531" s="192"/>
      <c r="AT531" s="186" t="s">
        <v>181</v>
      </c>
      <c r="AU531" s="186" t="s">
        <v>87</v>
      </c>
      <c r="AV531" s="14" t="s">
        <v>87</v>
      </c>
      <c r="AW531" s="14" t="s">
        <v>29</v>
      </c>
      <c r="AX531" s="14" t="s">
        <v>74</v>
      </c>
      <c r="AY531" s="186" t="s">
        <v>167</v>
      </c>
    </row>
    <row r="532" spans="1:65" s="15" customFormat="1" ht="12">
      <c r="B532" s="193"/>
      <c r="D532" s="178" t="s">
        <v>181</v>
      </c>
      <c r="E532" s="194" t="s">
        <v>1</v>
      </c>
      <c r="F532" s="195" t="s">
        <v>995</v>
      </c>
      <c r="H532" s="196">
        <v>7</v>
      </c>
      <c r="I532" s="197"/>
      <c r="L532" s="193"/>
      <c r="M532" s="198"/>
      <c r="N532" s="199"/>
      <c r="O532" s="199"/>
      <c r="P532" s="199"/>
      <c r="Q532" s="199"/>
      <c r="R532" s="199"/>
      <c r="S532" s="199"/>
      <c r="T532" s="200"/>
      <c r="AT532" s="194" t="s">
        <v>181</v>
      </c>
      <c r="AU532" s="194" t="s">
        <v>87</v>
      </c>
      <c r="AV532" s="15" t="s">
        <v>179</v>
      </c>
      <c r="AW532" s="15" t="s">
        <v>29</v>
      </c>
      <c r="AX532" s="15" t="s">
        <v>81</v>
      </c>
      <c r="AY532" s="194" t="s">
        <v>167</v>
      </c>
    </row>
    <row r="533" spans="1:65" s="2" customFormat="1" ht="21.75" customHeight="1">
      <c r="A533" s="33"/>
      <c r="B533" s="149"/>
      <c r="C533" s="150" t="s">
        <v>577</v>
      </c>
      <c r="D533" s="150" t="s">
        <v>168</v>
      </c>
      <c r="E533" s="151" t="s">
        <v>996</v>
      </c>
      <c r="F533" s="152" t="s">
        <v>997</v>
      </c>
      <c r="G533" s="153" t="s">
        <v>340</v>
      </c>
      <c r="H533" s="154">
        <v>7</v>
      </c>
      <c r="I533" s="155"/>
      <c r="J533" s="156">
        <f>ROUND(I533*H533,2)</f>
        <v>0</v>
      </c>
      <c r="K533" s="157"/>
      <c r="L533" s="158"/>
      <c r="M533" s="159" t="s">
        <v>1</v>
      </c>
      <c r="N533" s="160" t="s">
        <v>40</v>
      </c>
      <c r="O533" s="59"/>
      <c r="P533" s="161">
        <f>O533*H533</f>
        <v>0</v>
      </c>
      <c r="Q533" s="161">
        <v>1.12E-2</v>
      </c>
      <c r="R533" s="161">
        <f>Q533*H533</f>
        <v>7.8399999999999997E-2</v>
      </c>
      <c r="S533" s="161">
        <v>0</v>
      </c>
      <c r="T533" s="162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3" t="s">
        <v>249</v>
      </c>
      <c r="AT533" s="163" t="s">
        <v>168</v>
      </c>
      <c r="AU533" s="163" t="s">
        <v>87</v>
      </c>
      <c r="AY533" s="18" t="s">
        <v>167</v>
      </c>
      <c r="BE533" s="164">
        <f>IF(N533="základná",J533,0)</f>
        <v>0</v>
      </c>
      <c r="BF533" s="164">
        <f>IF(N533="znížená",J533,0)</f>
        <v>0</v>
      </c>
      <c r="BG533" s="164">
        <f>IF(N533="zákl. prenesená",J533,0)</f>
        <v>0</v>
      </c>
      <c r="BH533" s="164">
        <f>IF(N533="zníž. prenesená",J533,0)</f>
        <v>0</v>
      </c>
      <c r="BI533" s="164">
        <f>IF(N533="nulová",J533,0)</f>
        <v>0</v>
      </c>
      <c r="BJ533" s="18" t="s">
        <v>87</v>
      </c>
      <c r="BK533" s="164">
        <f>ROUND(I533*H533,2)</f>
        <v>0</v>
      </c>
      <c r="BL533" s="18" t="s">
        <v>179</v>
      </c>
      <c r="BM533" s="163" t="s">
        <v>998</v>
      </c>
    </row>
    <row r="534" spans="1:65" s="13" customFormat="1" ht="12">
      <c r="B534" s="177"/>
      <c r="D534" s="178" t="s">
        <v>181</v>
      </c>
      <c r="E534" s="179" t="s">
        <v>1</v>
      </c>
      <c r="F534" s="180" t="s">
        <v>999</v>
      </c>
      <c r="H534" s="179" t="s">
        <v>1</v>
      </c>
      <c r="I534" s="181"/>
      <c r="L534" s="177"/>
      <c r="M534" s="182"/>
      <c r="N534" s="183"/>
      <c r="O534" s="183"/>
      <c r="P534" s="183"/>
      <c r="Q534" s="183"/>
      <c r="R534" s="183"/>
      <c r="S534" s="183"/>
      <c r="T534" s="184"/>
      <c r="AT534" s="179" t="s">
        <v>181</v>
      </c>
      <c r="AU534" s="179" t="s">
        <v>87</v>
      </c>
      <c r="AV534" s="13" t="s">
        <v>81</v>
      </c>
      <c r="AW534" s="13" t="s">
        <v>29</v>
      </c>
      <c r="AX534" s="13" t="s">
        <v>74</v>
      </c>
      <c r="AY534" s="179" t="s">
        <v>167</v>
      </c>
    </row>
    <row r="535" spans="1:65" s="14" customFormat="1" ht="12">
      <c r="B535" s="185"/>
      <c r="D535" s="178" t="s">
        <v>181</v>
      </c>
      <c r="E535" s="186" t="s">
        <v>1</v>
      </c>
      <c r="F535" s="187" t="s">
        <v>1000</v>
      </c>
      <c r="H535" s="188">
        <v>2</v>
      </c>
      <c r="I535" s="189"/>
      <c r="L535" s="185"/>
      <c r="M535" s="190"/>
      <c r="N535" s="191"/>
      <c r="O535" s="191"/>
      <c r="P535" s="191"/>
      <c r="Q535" s="191"/>
      <c r="R535" s="191"/>
      <c r="S535" s="191"/>
      <c r="T535" s="192"/>
      <c r="AT535" s="186" t="s">
        <v>181</v>
      </c>
      <c r="AU535" s="186" t="s">
        <v>87</v>
      </c>
      <c r="AV535" s="14" t="s">
        <v>87</v>
      </c>
      <c r="AW535" s="14" t="s">
        <v>29</v>
      </c>
      <c r="AX535" s="14" t="s">
        <v>74</v>
      </c>
      <c r="AY535" s="186" t="s">
        <v>167</v>
      </c>
    </row>
    <row r="536" spans="1:65" s="14" customFormat="1" ht="12">
      <c r="B536" s="185"/>
      <c r="D536" s="178" t="s">
        <v>181</v>
      </c>
      <c r="E536" s="186" t="s">
        <v>1</v>
      </c>
      <c r="F536" s="187" t="s">
        <v>1001</v>
      </c>
      <c r="H536" s="188">
        <v>2</v>
      </c>
      <c r="I536" s="189"/>
      <c r="L536" s="185"/>
      <c r="M536" s="190"/>
      <c r="N536" s="191"/>
      <c r="O536" s="191"/>
      <c r="P536" s="191"/>
      <c r="Q536" s="191"/>
      <c r="R536" s="191"/>
      <c r="S536" s="191"/>
      <c r="T536" s="192"/>
      <c r="AT536" s="186" t="s">
        <v>181</v>
      </c>
      <c r="AU536" s="186" t="s">
        <v>87</v>
      </c>
      <c r="AV536" s="14" t="s">
        <v>87</v>
      </c>
      <c r="AW536" s="14" t="s">
        <v>29</v>
      </c>
      <c r="AX536" s="14" t="s">
        <v>74</v>
      </c>
      <c r="AY536" s="186" t="s">
        <v>167</v>
      </c>
    </row>
    <row r="537" spans="1:65" s="14" customFormat="1" ht="12">
      <c r="B537" s="185"/>
      <c r="D537" s="178" t="s">
        <v>181</v>
      </c>
      <c r="E537" s="186" t="s">
        <v>1</v>
      </c>
      <c r="F537" s="187" t="s">
        <v>1002</v>
      </c>
      <c r="H537" s="188">
        <v>2</v>
      </c>
      <c r="I537" s="189"/>
      <c r="L537" s="185"/>
      <c r="M537" s="190"/>
      <c r="N537" s="191"/>
      <c r="O537" s="191"/>
      <c r="P537" s="191"/>
      <c r="Q537" s="191"/>
      <c r="R537" s="191"/>
      <c r="S537" s="191"/>
      <c r="T537" s="192"/>
      <c r="AT537" s="186" t="s">
        <v>181</v>
      </c>
      <c r="AU537" s="186" t="s">
        <v>87</v>
      </c>
      <c r="AV537" s="14" t="s">
        <v>87</v>
      </c>
      <c r="AW537" s="14" t="s">
        <v>29</v>
      </c>
      <c r="AX537" s="14" t="s">
        <v>74</v>
      </c>
      <c r="AY537" s="186" t="s">
        <v>167</v>
      </c>
    </row>
    <row r="538" spans="1:65" s="14" customFormat="1" ht="12">
      <c r="B538" s="185"/>
      <c r="D538" s="178" t="s">
        <v>181</v>
      </c>
      <c r="E538" s="186" t="s">
        <v>1</v>
      </c>
      <c r="F538" s="187" t="s">
        <v>1003</v>
      </c>
      <c r="H538" s="188">
        <v>1</v>
      </c>
      <c r="I538" s="189"/>
      <c r="L538" s="185"/>
      <c r="M538" s="190"/>
      <c r="N538" s="191"/>
      <c r="O538" s="191"/>
      <c r="P538" s="191"/>
      <c r="Q538" s="191"/>
      <c r="R538" s="191"/>
      <c r="S538" s="191"/>
      <c r="T538" s="192"/>
      <c r="AT538" s="186" t="s">
        <v>181</v>
      </c>
      <c r="AU538" s="186" t="s">
        <v>87</v>
      </c>
      <c r="AV538" s="14" t="s">
        <v>87</v>
      </c>
      <c r="AW538" s="14" t="s">
        <v>29</v>
      </c>
      <c r="AX538" s="14" t="s">
        <v>74</v>
      </c>
      <c r="AY538" s="186" t="s">
        <v>167</v>
      </c>
    </row>
    <row r="539" spans="1:65" s="15" customFormat="1" ht="12">
      <c r="B539" s="193"/>
      <c r="D539" s="178" t="s">
        <v>181</v>
      </c>
      <c r="E539" s="194" t="s">
        <v>1</v>
      </c>
      <c r="F539" s="195" t="s">
        <v>816</v>
      </c>
      <c r="H539" s="196">
        <v>7</v>
      </c>
      <c r="I539" s="197"/>
      <c r="L539" s="193"/>
      <c r="M539" s="198"/>
      <c r="N539" s="199"/>
      <c r="O539" s="199"/>
      <c r="P539" s="199"/>
      <c r="Q539" s="199"/>
      <c r="R539" s="199"/>
      <c r="S539" s="199"/>
      <c r="T539" s="200"/>
      <c r="AT539" s="194" t="s">
        <v>181</v>
      </c>
      <c r="AU539" s="194" t="s">
        <v>87</v>
      </c>
      <c r="AV539" s="15" t="s">
        <v>179</v>
      </c>
      <c r="AW539" s="15" t="s">
        <v>29</v>
      </c>
      <c r="AX539" s="15" t="s">
        <v>81</v>
      </c>
      <c r="AY539" s="194" t="s">
        <v>167</v>
      </c>
    </row>
    <row r="540" spans="1:65" s="12" customFormat="1" ht="23" customHeight="1">
      <c r="B540" s="138"/>
      <c r="D540" s="139" t="s">
        <v>73</v>
      </c>
      <c r="E540" s="165" t="s">
        <v>226</v>
      </c>
      <c r="F540" s="165" t="s">
        <v>227</v>
      </c>
      <c r="I540" s="141"/>
      <c r="J540" s="166">
        <f>BK540</f>
        <v>0</v>
      </c>
      <c r="L540" s="138"/>
      <c r="M540" s="143"/>
      <c r="N540" s="144"/>
      <c r="O540" s="144"/>
      <c r="P540" s="145">
        <f>SUM(P541:P561)</f>
        <v>0</v>
      </c>
      <c r="Q540" s="144"/>
      <c r="R540" s="145">
        <f>SUM(R541:R561)</f>
        <v>13.349684499999999</v>
      </c>
      <c r="S540" s="144"/>
      <c r="T540" s="146">
        <f>SUM(T541:T561)</f>
        <v>0</v>
      </c>
      <c r="AR540" s="139" t="s">
        <v>81</v>
      </c>
      <c r="AT540" s="147" t="s">
        <v>73</v>
      </c>
      <c r="AU540" s="147" t="s">
        <v>81</v>
      </c>
      <c r="AY540" s="139" t="s">
        <v>167</v>
      </c>
      <c r="BK540" s="148">
        <f>SUM(BK541:BK561)</f>
        <v>0</v>
      </c>
    </row>
    <row r="541" spans="1:65" s="2" customFormat="1" ht="33" customHeight="1">
      <c r="A541" s="33"/>
      <c r="B541" s="149"/>
      <c r="C541" s="167" t="s">
        <v>583</v>
      </c>
      <c r="D541" s="167" t="s">
        <v>175</v>
      </c>
      <c r="E541" s="168" t="s">
        <v>1004</v>
      </c>
      <c r="F541" s="169" t="s">
        <v>1005</v>
      </c>
      <c r="G541" s="170" t="s">
        <v>213</v>
      </c>
      <c r="H541" s="171">
        <v>109</v>
      </c>
      <c r="I541" s="172"/>
      <c r="J541" s="173">
        <f>ROUND(I541*H541,2)</f>
        <v>0</v>
      </c>
      <c r="K541" s="174"/>
      <c r="L541" s="34"/>
      <c r="M541" s="175" t="s">
        <v>1</v>
      </c>
      <c r="N541" s="176" t="s">
        <v>40</v>
      </c>
      <c r="O541" s="59"/>
      <c r="P541" s="161">
        <f>O541*H541</f>
        <v>0</v>
      </c>
      <c r="Q541" s="161">
        <v>9.8530000000000006E-2</v>
      </c>
      <c r="R541" s="161">
        <f>Q541*H541</f>
        <v>10.73977</v>
      </c>
      <c r="S541" s="161">
        <v>0</v>
      </c>
      <c r="T541" s="162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3" t="s">
        <v>179</v>
      </c>
      <c r="AT541" s="163" t="s">
        <v>175</v>
      </c>
      <c r="AU541" s="163" t="s">
        <v>87</v>
      </c>
      <c r="AY541" s="18" t="s">
        <v>167</v>
      </c>
      <c r="BE541" s="164">
        <f>IF(N541="základná",J541,0)</f>
        <v>0</v>
      </c>
      <c r="BF541" s="164">
        <f>IF(N541="znížená",J541,0)</f>
        <v>0</v>
      </c>
      <c r="BG541" s="164">
        <f>IF(N541="zákl. prenesená",J541,0)</f>
        <v>0</v>
      </c>
      <c r="BH541" s="164">
        <f>IF(N541="zníž. prenesená",J541,0)</f>
        <v>0</v>
      </c>
      <c r="BI541" s="164">
        <f>IF(N541="nulová",J541,0)</f>
        <v>0</v>
      </c>
      <c r="BJ541" s="18" t="s">
        <v>87</v>
      </c>
      <c r="BK541" s="164">
        <f>ROUND(I541*H541,2)</f>
        <v>0</v>
      </c>
      <c r="BL541" s="18" t="s">
        <v>179</v>
      </c>
      <c r="BM541" s="163" t="s">
        <v>1006</v>
      </c>
    </row>
    <row r="542" spans="1:65" s="13" customFormat="1" ht="12">
      <c r="B542" s="177"/>
      <c r="D542" s="178" t="s">
        <v>181</v>
      </c>
      <c r="E542" s="179" t="s">
        <v>1</v>
      </c>
      <c r="F542" s="180" t="s">
        <v>1007</v>
      </c>
      <c r="H542" s="179" t="s">
        <v>1</v>
      </c>
      <c r="I542" s="181"/>
      <c r="L542" s="177"/>
      <c r="M542" s="182"/>
      <c r="N542" s="183"/>
      <c r="O542" s="183"/>
      <c r="P542" s="183"/>
      <c r="Q542" s="183"/>
      <c r="R542" s="183"/>
      <c r="S542" s="183"/>
      <c r="T542" s="184"/>
      <c r="AT542" s="179" t="s">
        <v>181</v>
      </c>
      <c r="AU542" s="179" t="s">
        <v>87</v>
      </c>
      <c r="AV542" s="13" t="s">
        <v>81</v>
      </c>
      <c r="AW542" s="13" t="s">
        <v>29</v>
      </c>
      <c r="AX542" s="13" t="s">
        <v>74</v>
      </c>
      <c r="AY542" s="179" t="s">
        <v>167</v>
      </c>
    </row>
    <row r="543" spans="1:65" s="14" customFormat="1" ht="12">
      <c r="B543" s="185"/>
      <c r="D543" s="178" t="s">
        <v>181</v>
      </c>
      <c r="E543" s="186" t="s">
        <v>1</v>
      </c>
      <c r="F543" s="187" t="s">
        <v>1008</v>
      </c>
      <c r="H543" s="188">
        <v>15.345000000000001</v>
      </c>
      <c r="I543" s="189"/>
      <c r="L543" s="185"/>
      <c r="M543" s="190"/>
      <c r="N543" s="191"/>
      <c r="O543" s="191"/>
      <c r="P543" s="191"/>
      <c r="Q543" s="191"/>
      <c r="R543" s="191"/>
      <c r="S543" s="191"/>
      <c r="T543" s="192"/>
      <c r="AT543" s="186" t="s">
        <v>181</v>
      </c>
      <c r="AU543" s="186" t="s">
        <v>87</v>
      </c>
      <c r="AV543" s="14" t="s">
        <v>87</v>
      </c>
      <c r="AW543" s="14" t="s">
        <v>29</v>
      </c>
      <c r="AX543" s="14" t="s">
        <v>74</v>
      </c>
      <c r="AY543" s="186" t="s">
        <v>167</v>
      </c>
    </row>
    <row r="544" spans="1:65" s="14" customFormat="1" ht="24">
      <c r="B544" s="185"/>
      <c r="D544" s="178" t="s">
        <v>181</v>
      </c>
      <c r="E544" s="186" t="s">
        <v>1</v>
      </c>
      <c r="F544" s="187" t="s">
        <v>1009</v>
      </c>
      <c r="H544" s="188">
        <v>18.309999999999999</v>
      </c>
      <c r="I544" s="189"/>
      <c r="L544" s="185"/>
      <c r="M544" s="190"/>
      <c r="N544" s="191"/>
      <c r="O544" s="191"/>
      <c r="P544" s="191"/>
      <c r="Q544" s="191"/>
      <c r="R544" s="191"/>
      <c r="S544" s="191"/>
      <c r="T544" s="192"/>
      <c r="AT544" s="186" t="s">
        <v>181</v>
      </c>
      <c r="AU544" s="186" t="s">
        <v>87</v>
      </c>
      <c r="AV544" s="14" t="s">
        <v>87</v>
      </c>
      <c r="AW544" s="14" t="s">
        <v>29</v>
      </c>
      <c r="AX544" s="14" t="s">
        <v>74</v>
      </c>
      <c r="AY544" s="186" t="s">
        <v>167</v>
      </c>
    </row>
    <row r="545" spans="1:65" s="14" customFormat="1" ht="12">
      <c r="B545" s="185"/>
      <c r="D545" s="178" t="s">
        <v>181</v>
      </c>
      <c r="E545" s="186" t="s">
        <v>1</v>
      </c>
      <c r="F545" s="187" t="s">
        <v>1010</v>
      </c>
      <c r="H545" s="188">
        <v>12.295</v>
      </c>
      <c r="I545" s="189"/>
      <c r="L545" s="185"/>
      <c r="M545" s="190"/>
      <c r="N545" s="191"/>
      <c r="O545" s="191"/>
      <c r="P545" s="191"/>
      <c r="Q545" s="191"/>
      <c r="R545" s="191"/>
      <c r="S545" s="191"/>
      <c r="T545" s="192"/>
      <c r="AT545" s="186" t="s">
        <v>181</v>
      </c>
      <c r="AU545" s="186" t="s">
        <v>87</v>
      </c>
      <c r="AV545" s="14" t="s">
        <v>87</v>
      </c>
      <c r="AW545" s="14" t="s">
        <v>29</v>
      </c>
      <c r="AX545" s="14" t="s">
        <v>74</v>
      </c>
      <c r="AY545" s="186" t="s">
        <v>167</v>
      </c>
    </row>
    <row r="546" spans="1:65" s="14" customFormat="1" ht="12">
      <c r="B546" s="185"/>
      <c r="D546" s="178" t="s">
        <v>181</v>
      </c>
      <c r="E546" s="186" t="s">
        <v>1</v>
      </c>
      <c r="F546" s="187" t="s">
        <v>1011</v>
      </c>
      <c r="H546" s="188">
        <v>29.545000000000002</v>
      </c>
      <c r="I546" s="189"/>
      <c r="L546" s="185"/>
      <c r="M546" s="190"/>
      <c r="N546" s="191"/>
      <c r="O546" s="191"/>
      <c r="P546" s="191"/>
      <c r="Q546" s="191"/>
      <c r="R546" s="191"/>
      <c r="S546" s="191"/>
      <c r="T546" s="192"/>
      <c r="AT546" s="186" t="s">
        <v>181</v>
      </c>
      <c r="AU546" s="186" t="s">
        <v>87</v>
      </c>
      <c r="AV546" s="14" t="s">
        <v>87</v>
      </c>
      <c r="AW546" s="14" t="s">
        <v>29</v>
      </c>
      <c r="AX546" s="14" t="s">
        <v>74</v>
      </c>
      <c r="AY546" s="186" t="s">
        <v>167</v>
      </c>
    </row>
    <row r="547" spans="1:65" s="14" customFormat="1" ht="12">
      <c r="B547" s="185"/>
      <c r="D547" s="178" t="s">
        <v>181</v>
      </c>
      <c r="E547" s="186" t="s">
        <v>1</v>
      </c>
      <c r="F547" s="187" t="s">
        <v>1012</v>
      </c>
      <c r="H547" s="188">
        <v>32.615000000000002</v>
      </c>
      <c r="I547" s="189"/>
      <c r="L547" s="185"/>
      <c r="M547" s="190"/>
      <c r="N547" s="191"/>
      <c r="O547" s="191"/>
      <c r="P547" s="191"/>
      <c r="Q547" s="191"/>
      <c r="R547" s="191"/>
      <c r="S547" s="191"/>
      <c r="T547" s="192"/>
      <c r="AT547" s="186" t="s">
        <v>181</v>
      </c>
      <c r="AU547" s="186" t="s">
        <v>87</v>
      </c>
      <c r="AV547" s="14" t="s">
        <v>87</v>
      </c>
      <c r="AW547" s="14" t="s">
        <v>29</v>
      </c>
      <c r="AX547" s="14" t="s">
        <v>74</v>
      </c>
      <c r="AY547" s="186" t="s">
        <v>167</v>
      </c>
    </row>
    <row r="548" spans="1:65" s="16" customFormat="1" ht="12">
      <c r="B548" s="201"/>
      <c r="D548" s="178" t="s">
        <v>181</v>
      </c>
      <c r="E548" s="202" t="s">
        <v>1</v>
      </c>
      <c r="F548" s="203" t="s">
        <v>390</v>
      </c>
      <c r="H548" s="204">
        <v>108.11</v>
      </c>
      <c r="I548" s="205"/>
      <c r="L548" s="201"/>
      <c r="M548" s="206"/>
      <c r="N548" s="207"/>
      <c r="O548" s="207"/>
      <c r="P548" s="207"/>
      <c r="Q548" s="207"/>
      <c r="R548" s="207"/>
      <c r="S548" s="207"/>
      <c r="T548" s="208"/>
      <c r="AT548" s="202" t="s">
        <v>181</v>
      </c>
      <c r="AU548" s="202" t="s">
        <v>87</v>
      </c>
      <c r="AV548" s="16" t="s">
        <v>187</v>
      </c>
      <c r="AW548" s="16" t="s">
        <v>29</v>
      </c>
      <c r="AX548" s="16" t="s">
        <v>74</v>
      </c>
      <c r="AY548" s="202" t="s">
        <v>167</v>
      </c>
    </row>
    <row r="549" spans="1:65" s="14" customFormat="1" ht="12">
      <c r="B549" s="185"/>
      <c r="D549" s="178" t="s">
        <v>181</v>
      </c>
      <c r="E549" s="186" t="s">
        <v>1</v>
      </c>
      <c r="F549" s="187" t="s">
        <v>1013</v>
      </c>
      <c r="H549" s="188">
        <v>0.89</v>
      </c>
      <c r="I549" s="189"/>
      <c r="L549" s="185"/>
      <c r="M549" s="190"/>
      <c r="N549" s="191"/>
      <c r="O549" s="191"/>
      <c r="P549" s="191"/>
      <c r="Q549" s="191"/>
      <c r="R549" s="191"/>
      <c r="S549" s="191"/>
      <c r="T549" s="192"/>
      <c r="AT549" s="186" t="s">
        <v>181</v>
      </c>
      <c r="AU549" s="186" t="s">
        <v>87</v>
      </c>
      <c r="AV549" s="14" t="s">
        <v>87</v>
      </c>
      <c r="AW549" s="14" t="s">
        <v>29</v>
      </c>
      <c r="AX549" s="14" t="s">
        <v>74</v>
      </c>
      <c r="AY549" s="186" t="s">
        <v>167</v>
      </c>
    </row>
    <row r="550" spans="1:65" s="15" customFormat="1" ht="12">
      <c r="B550" s="193"/>
      <c r="D550" s="178" t="s">
        <v>181</v>
      </c>
      <c r="E550" s="194" t="s">
        <v>1</v>
      </c>
      <c r="F550" s="195" t="s">
        <v>186</v>
      </c>
      <c r="H550" s="196">
        <v>109</v>
      </c>
      <c r="I550" s="197"/>
      <c r="L550" s="193"/>
      <c r="M550" s="198"/>
      <c r="N550" s="199"/>
      <c r="O550" s="199"/>
      <c r="P550" s="199"/>
      <c r="Q550" s="199"/>
      <c r="R550" s="199"/>
      <c r="S550" s="199"/>
      <c r="T550" s="200"/>
      <c r="AT550" s="194" t="s">
        <v>181</v>
      </c>
      <c r="AU550" s="194" t="s">
        <v>87</v>
      </c>
      <c r="AV550" s="15" t="s">
        <v>179</v>
      </c>
      <c r="AW550" s="15" t="s">
        <v>29</v>
      </c>
      <c r="AX550" s="15" t="s">
        <v>81</v>
      </c>
      <c r="AY550" s="194" t="s">
        <v>167</v>
      </c>
    </row>
    <row r="551" spans="1:65" s="2" customFormat="1" ht="16.5" customHeight="1">
      <c r="A551" s="33"/>
      <c r="B551" s="149"/>
      <c r="C551" s="150" t="s">
        <v>588</v>
      </c>
      <c r="D551" s="150" t="s">
        <v>168</v>
      </c>
      <c r="E551" s="151" t="s">
        <v>1014</v>
      </c>
      <c r="F551" s="152" t="s">
        <v>1015</v>
      </c>
      <c r="G551" s="153" t="s">
        <v>340</v>
      </c>
      <c r="H551" s="154">
        <v>110</v>
      </c>
      <c r="I551" s="155"/>
      <c r="J551" s="156">
        <f>ROUND(I551*H551,2)</f>
        <v>0</v>
      </c>
      <c r="K551" s="157"/>
      <c r="L551" s="158"/>
      <c r="M551" s="159" t="s">
        <v>1</v>
      </c>
      <c r="N551" s="160" t="s">
        <v>40</v>
      </c>
      <c r="O551" s="59"/>
      <c r="P551" s="161">
        <f>O551*H551</f>
        <v>0</v>
      </c>
      <c r="Q551" s="161">
        <v>2.3E-2</v>
      </c>
      <c r="R551" s="161">
        <f>Q551*H551</f>
        <v>2.5299999999999998</v>
      </c>
      <c r="S551" s="161">
        <v>0</v>
      </c>
      <c r="T551" s="162">
        <f>S551*H551</f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63" t="s">
        <v>249</v>
      </c>
      <c r="AT551" s="163" t="s">
        <v>168</v>
      </c>
      <c r="AU551" s="163" t="s">
        <v>87</v>
      </c>
      <c r="AY551" s="18" t="s">
        <v>167</v>
      </c>
      <c r="BE551" s="164">
        <f>IF(N551="základná",J551,0)</f>
        <v>0</v>
      </c>
      <c r="BF551" s="164">
        <f>IF(N551="znížená",J551,0)</f>
        <v>0</v>
      </c>
      <c r="BG551" s="164">
        <f>IF(N551="zákl. prenesená",J551,0)</f>
        <v>0</v>
      </c>
      <c r="BH551" s="164">
        <f>IF(N551="zníž. prenesená",J551,0)</f>
        <v>0</v>
      </c>
      <c r="BI551" s="164">
        <f>IF(N551="nulová",J551,0)</f>
        <v>0</v>
      </c>
      <c r="BJ551" s="18" t="s">
        <v>87</v>
      </c>
      <c r="BK551" s="164">
        <f>ROUND(I551*H551,2)</f>
        <v>0</v>
      </c>
      <c r="BL551" s="18" t="s">
        <v>179</v>
      </c>
      <c r="BM551" s="163" t="s">
        <v>1016</v>
      </c>
    </row>
    <row r="552" spans="1:65" s="14" customFormat="1" ht="12">
      <c r="B552" s="185"/>
      <c r="D552" s="178" t="s">
        <v>181</v>
      </c>
      <c r="E552" s="186" t="s">
        <v>1</v>
      </c>
      <c r="F552" s="187" t="s">
        <v>1017</v>
      </c>
      <c r="H552" s="188">
        <v>110</v>
      </c>
      <c r="I552" s="189"/>
      <c r="L552" s="185"/>
      <c r="M552" s="190"/>
      <c r="N552" s="191"/>
      <c r="O552" s="191"/>
      <c r="P552" s="191"/>
      <c r="Q552" s="191"/>
      <c r="R552" s="191"/>
      <c r="S552" s="191"/>
      <c r="T552" s="192"/>
      <c r="AT552" s="186" t="s">
        <v>181</v>
      </c>
      <c r="AU552" s="186" t="s">
        <v>87</v>
      </c>
      <c r="AV552" s="14" t="s">
        <v>87</v>
      </c>
      <c r="AW552" s="14" t="s">
        <v>29</v>
      </c>
      <c r="AX552" s="14" t="s">
        <v>74</v>
      </c>
      <c r="AY552" s="186" t="s">
        <v>167</v>
      </c>
    </row>
    <row r="553" spans="1:65" s="15" customFormat="1" ht="12">
      <c r="B553" s="193"/>
      <c r="D553" s="178" t="s">
        <v>181</v>
      </c>
      <c r="E553" s="194" t="s">
        <v>1</v>
      </c>
      <c r="F553" s="195" t="s">
        <v>186</v>
      </c>
      <c r="H553" s="196">
        <v>110</v>
      </c>
      <c r="I553" s="197"/>
      <c r="L553" s="193"/>
      <c r="M553" s="198"/>
      <c r="N553" s="199"/>
      <c r="O553" s="199"/>
      <c r="P553" s="199"/>
      <c r="Q553" s="199"/>
      <c r="R553" s="199"/>
      <c r="S553" s="199"/>
      <c r="T553" s="200"/>
      <c r="AT553" s="194" t="s">
        <v>181</v>
      </c>
      <c r="AU553" s="194" t="s">
        <v>87</v>
      </c>
      <c r="AV553" s="15" t="s">
        <v>179</v>
      </c>
      <c r="AW553" s="15" t="s">
        <v>29</v>
      </c>
      <c r="AX553" s="15" t="s">
        <v>81</v>
      </c>
      <c r="AY553" s="194" t="s">
        <v>167</v>
      </c>
    </row>
    <row r="554" spans="1:65" s="2" customFormat="1" ht="16.5" customHeight="1">
      <c r="A554" s="33"/>
      <c r="B554" s="149"/>
      <c r="C554" s="167" t="s">
        <v>592</v>
      </c>
      <c r="D554" s="167" t="s">
        <v>175</v>
      </c>
      <c r="E554" s="168" t="s">
        <v>1018</v>
      </c>
      <c r="F554" s="169" t="s">
        <v>1019</v>
      </c>
      <c r="G554" s="170" t="s">
        <v>178</v>
      </c>
      <c r="H554" s="171">
        <v>780.69</v>
      </c>
      <c r="I554" s="172"/>
      <c r="J554" s="173">
        <f>ROUND(I554*H554,2)</f>
        <v>0</v>
      </c>
      <c r="K554" s="174"/>
      <c r="L554" s="34"/>
      <c r="M554" s="175" t="s">
        <v>1</v>
      </c>
      <c r="N554" s="176" t="s">
        <v>40</v>
      </c>
      <c r="O554" s="59"/>
      <c r="P554" s="161">
        <f>O554*H554</f>
        <v>0</v>
      </c>
      <c r="Q554" s="161">
        <v>5.0000000000000002E-5</v>
      </c>
      <c r="R554" s="161">
        <f>Q554*H554</f>
        <v>3.9034500000000007E-2</v>
      </c>
      <c r="S554" s="161">
        <v>0</v>
      </c>
      <c r="T554" s="162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63" t="s">
        <v>179</v>
      </c>
      <c r="AT554" s="163" t="s">
        <v>175</v>
      </c>
      <c r="AU554" s="163" t="s">
        <v>87</v>
      </c>
      <c r="AY554" s="18" t="s">
        <v>167</v>
      </c>
      <c r="BE554" s="164">
        <f>IF(N554="základná",J554,0)</f>
        <v>0</v>
      </c>
      <c r="BF554" s="164">
        <f>IF(N554="znížená",J554,0)</f>
        <v>0</v>
      </c>
      <c r="BG554" s="164">
        <f>IF(N554="zákl. prenesená",J554,0)</f>
        <v>0</v>
      </c>
      <c r="BH554" s="164">
        <f>IF(N554="zníž. prenesená",J554,0)</f>
        <v>0</v>
      </c>
      <c r="BI554" s="164">
        <f>IF(N554="nulová",J554,0)</f>
        <v>0</v>
      </c>
      <c r="BJ554" s="18" t="s">
        <v>87</v>
      </c>
      <c r="BK554" s="164">
        <f>ROUND(I554*H554,2)</f>
        <v>0</v>
      </c>
      <c r="BL554" s="18" t="s">
        <v>179</v>
      </c>
      <c r="BM554" s="163" t="s">
        <v>1020</v>
      </c>
    </row>
    <row r="555" spans="1:65" s="14" customFormat="1" ht="12">
      <c r="B555" s="185"/>
      <c r="D555" s="178" t="s">
        <v>181</v>
      </c>
      <c r="E555" s="186" t="s">
        <v>1</v>
      </c>
      <c r="F555" s="187" t="s">
        <v>1021</v>
      </c>
      <c r="H555" s="188">
        <v>42.7</v>
      </c>
      <c r="I555" s="189"/>
      <c r="L555" s="185"/>
      <c r="M555" s="190"/>
      <c r="N555" s="191"/>
      <c r="O555" s="191"/>
      <c r="P555" s="191"/>
      <c r="Q555" s="191"/>
      <c r="R555" s="191"/>
      <c r="S555" s="191"/>
      <c r="T555" s="192"/>
      <c r="AT555" s="186" t="s">
        <v>181</v>
      </c>
      <c r="AU555" s="186" t="s">
        <v>87</v>
      </c>
      <c r="AV555" s="14" t="s">
        <v>87</v>
      </c>
      <c r="AW555" s="14" t="s">
        <v>29</v>
      </c>
      <c r="AX555" s="14" t="s">
        <v>74</v>
      </c>
      <c r="AY555" s="186" t="s">
        <v>167</v>
      </c>
    </row>
    <row r="556" spans="1:65" s="14" customFormat="1" ht="12">
      <c r="B556" s="185"/>
      <c r="D556" s="178" t="s">
        <v>181</v>
      </c>
      <c r="E556" s="186" t="s">
        <v>1</v>
      </c>
      <c r="F556" s="187" t="s">
        <v>1022</v>
      </c>
      <c r="H556" s="188">
        <v>358.09</v>
      </c>
      <c r="I556" s="189"/>
      <c r="L556" s="185"/>
      <c r="M556" s="190"/>
      <c r="N556" s="191"/>
      <c r="O556" s="191"/>
      <c r="P556" s="191"/>
      <c r="Q556" s="191"/>
      <c r="R556" s="191"/>
      <c r="S556" s="191"/>
      <c r="T556" s="192"/>
      <c r="AT556" s="186" t="s">
        <v>181</v>
      </c>
      <c r="AU556" s="186" t="s">
        <v>87</v>
      </c>
      <c r="AV556" s="14" t="s">
        <v>87</v>
      </c>
      <c r="AW556" s="14" t="s">
        <v>29</v>
      </c>
      <c r="AX556" s="14" t="s">
        <v>74</v>
      </c>
      <c r="AY556" s="186" t="s">
        <v>167</v>
      </c>
    </row>
    <row r="557" spans="1:65" s="14" customFormat="1" ht="12">
      <c r="B557" s="185"/>
      <c r="D557" s="178" t="s">
        <v>181</v>
      </c>
      <c r="E557" s="186" t="s">
        <v>1</v>
      </c>
      <c r="F557" s="187" t="s">
        <v>1023</v>
      </c>
      <c r="H557" s="188">
        <v>379.9</v>
      </c>
      <c r="I557" s="189"/>
      <c r="L557" s="185"/>
      <c r="M557" s="190"/>
      <c r="N557" s="191"/>
      <c r="O557" s="191"/>
      <c r="P557" s="191"/>
      <c r="Q557" s="191"/>
      <c r="R557" s="191"/>
      <c r="S557" s="191"/>
      <c r="T557" s="192"/>
      <c r="AT557" s="186" t="s">
        <v>181</v>
      </c>
      <c r="AU557" s="186" t="s">
        <v>87</v>
      </c>
      <c r="AV557" s="14" t="s">
        <v>87</v>
      </c>
      <c r="AW557" s="14" t="s">
        <v>29</v>
      </c>
      <c r="AX557" s="14" t="s">
        <v>74</v>
      </c>
      <c r="AY557" s="186" t="s">
        <v>167</v>
      </c>
    </row>
    <row r="558" spans="1:65" s="15" customFormat="1" ht="12">
      <c r="B558" s="193"/>
      <c r="D558" s="178" t="s">
        <v>181</v>
      </c>
      <c r="E558" s="194" t="s">
        <v>1</v>
      </c>
      <c r="F558" s="195" t="s">
        <v>186</v>
      </c>
      <c r="H558" s="196">
        <v>780.69</v>
      </c>
      <c r="I558" s="197"/>
      <c r="L558" s="193"/>
      <c r="M558" s="198"/>
      <c r="N558" s="199"/>
      <c r="O558" s="199"/>
      <c r="P558" s="199"/>
      <c r="Q558" s="199"/>
      <c r="R558" s="199"/>
      <c r="S558" s="199"/>
      <c r="T558" s="200"/>
      <c r="AT558" s="194" t="s">
        <v>181</v>
      </c>
      <c r="AU558" s="194" t="s">
        <v>87</v>
      </c>
      <c r="AV558" s="15" t="s">
        <v>179</v>
      </c>
      <c r="AW558" s="15" t="s">
        <v>29</v>
      </c>
      <c r="AX558" s="15" t="s">
        <v>81</v>
      </c>
      <c r="AY558" s="194" t="s">
        <v>167</v>
      </c>
    </row>
    <row r="559" spans="1:65" s="2" customFormat="1" ht="21.75" customHeight="1">
      <c r="A559" s="33"/>
      <c r="B559" s="149"/>
      <c r="C559" s="167" t="s">
        <v>1024</v>
      </c>
      <c r="D559" s="167" t="s">
        <v>175</v>
      </c>
      <c r="E559" s="168" t="s">
        <v>1025</v>
      </c>
      <c r="F559" s="169" t="s">
        <v>1026</v>
      </c>
      <c r="G559" s="170" t="s">
        <v>213</v>
      </c>
      <c r="H559" s="171">
        <v>102.2</v>
      </c>
      <c r="I559" s="172"/>
      <c r="J559" s="173">
        <f>ROUND(I559*H559,2)</f>
        <v>0</v>
      </c>
      <c r="K559" s="174"/>
      <c r="L559" s="34"/>
      <c r="M559" s="175" t="s">
        <v>1</v>
      </c>
      <c r="N559" s="176" t="s">
        <v>40</v>
      </c>
      <c r="O559" s="59"/>
      <c r="P559" s="161">
        <f>O559*H559</f>
        <v>0</v>
      </c>
      <c r="Q559" s="161">
        <v>4.0000000000000002E-4</v>
      </c>
      <c r="R559" s="161">
        <f>Q559*H559</f>
        <v>4.088E-2</v>
      </c>
      <c r="S559" s="161">
        <v>0</v>
      </c>
      <c r="T559" s="162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63" t="s">
        <v>179</v>
      </c>
      <c r="AT559" s="163" t="s">
        <v>175</v>
      </c>
      <c r="AU559" s="163" t="s">
        <v>87</v>
      </c>
      <c r="AY559" s="18" t="s">
        <v>167</v>
      </c>
      <c r="BE559" s="164">
        <f>IF(N559="základná",J559,0)</f>
        <v>0</v>
      </c>
      <c r="BF559" s="164">
        <f>IF(N559="znížená",J559,0)</f>
        <v>0</v>
      </c>
      <c r="BG559" s="164">
        <f>IF(N559="zákl. prenesená",J559,0)</f>
        <v>0</v>
      </c>
      <c r="BH559" s="164">
        <f>IF(N559="zníž. prenesená",J559,0)</f>
        <v>0</v>
      </c>
      <c r="BI559" s="164">
        <f>IF(N559="nulová",J559,0)</f>
        <v>0</v>
      </c>
      <c r="BJ559" s="18" t="s">
        <v>87</v>
      </c>
      <c r="BK559" s="164">
        <f>ROUND(I559*H559,2)</f>
        <v>0</v>
      </c>
      <c r="BL559" s="18" t="s">
        <v>179</v>
      </c>
      <c r="BM559" s="163" t="s">
        <v>1027</v>
      </c>
    </row>
    <row r="560" spans="1:65" s="14" customFormat="1" ht="12">
      <c r="B560" s="185"/>
      <c r="D560" s="178" t="s">
        <v>181</v>
      </c>
      <c r="E560" s="186" t="s">
        <v>1</v>
      </c>
      <c r="F560" s="187" t="s">
        <v>1028</v>
      </c>
      <c r="H560" s="188">
        <v>102.2</v>
      </c>
      <c r="I560" s="189"/>
      <c r="L560" s="185"/>
      <c r="M560" s="190"/>
      <c r="N560" s="191"/>
      <c r="O560" s="191"/>
      <c r="P560" s="191"/>
      <c r="Q560" s="191"/>
      <c r="R560" s="191"/>
      <c r="S560" s="191"/>
      <c r="T560" s="192"/>
      <c r="AT560" s="186" t="s">
        <v>181</v>
      </c>
      <c r="AU560" s="186" t="s">
        <v>87</v>
      </c>
      <c r="AV560" s="14" t="s">
        <v>87</v>
      </c>
      <c r="AW560" s="14" t="s">
        <v>29</v>
      </c>
      <c r="AX560" s="14" t="s">
        <v>74</v>
      </c>
      <c r="AY560" s="186" t="s">
        <v>167</v>
      </c>
    </row>
    <row r="561" spans="1:65" s="15" customFormat="1" ht="12">
      <c r="B561" s="193"/>
      <c r="D561" s="178" t="s">
        <v>181</v>
      </c>
      <c r="E561" s="194" t="s">
        <v>1</v>
      </c>
      <c r="F561" s="195" t="s">
        <v>1029</v>
      </c>
      <c r="H561" s="196">
        <v>102.2</v>
      </c>
      <c r="I561" s="197"/>
      <c r="L561" s="193"/>
      <c r="M561" s="198"/>
      <c r="N561" s="199"/>
      <c r="O561" s="199"/>
      <c r="P561" s="199"/>
      <c r="Q561" s="199"/>
      <c r="R561" s="199"/>
      <c r="S561" s="199"/>
      <c r="T561" s="200"/>
      <c r="AT561" s="194" t="s">
        <v>181</v>
      </c>
      <c r="AU561" s="194" t="s">
        <v>87</v>
      </c>
      <c r="AV561" s="15" t="s">
        <v>179</v>
      </c>
      <c r="AW561" s="15" t="s">
        <v>29</v>
      </c>
      <c r="AX561" s="15" t="s">
        <v>81</v>
      </c>
      <c r="AY561" s="194" t="s">
        <v>167</v>
      </c>
    </row>
    <row r="562" spans="1:65" s="12" customFormat="1" ht="23" customHeight="1">
      <c r="B562" s="138"/>
      <c r="D562" s="139" t="s">
        <v>73</v>
      </c>
      <c r="E562" s="165" t="s">
        <v>1030</v>
      </c>
      <c r="F562" s="165" t="s">
        <v>1031</v>
      </c>
      <c r="I562" s="141"/>
      <c r="J562" s="166">
        <f>BK562</f>
        <v>0</v>
      </c>
      <c r="L562" s="138"/>
      <c r="M562" s="143"/>
      <c r="N562" s="144"/>
      <c r="O562" s="144"/>
      <c r="P562" s="145">
        <f>SUM(P563:P595)</f>
        <v>0</v>
      </c>
      <c r="Q562" s="144"/>
      <c r="R562" s="145">
        <f>SUM(R563:R595)</f>
        <v>1.0913920000000001</v>
      </c>
      <c r="S562" s="144"/>
      <c r="T562" s="146">
        <f>SUM(T563:T595)</f>
        <v>0</v>
      </c>
      <c r="AR562" s="139" t="s">
        <v>81</v>
      </c>
      <c r="AT562" s="147" t="s">
        <v>73</v>
      </c>
      <c r="AU562" s="147" t="s">
        <v>81</v>
      </c>
      <c r="AY562" s="139" t="s">
        <v>167</v>
      </c>
      <c r="BK562" s="148">
        <f>SUM(BK563:BK595)</f>
        <v>0</v>
      </c>
    </row>
    <row r="563" spans="1:65" s="2" customFormat="1" ht="33" customHeight="1">
      <c r="A563" s="33"/>
      <c r="B563" s="149"/>
      <c r="C563" s="167" t="s">
        <v>546</v>
      </c>
      <c r="D563" s="167" t="s">
        <v>175</v>
      </c>
      <c r="E563" s="168" t="s">
        <v>1032</v>
      </c>
      <c r="F563" s="169" t="s">
        <v>1033</v>
      </c>
      <c r="G563" s="170" t="s">
        <v>178</v>
      </c>
      <c r="H563" s="171">
        <v>100</v>
      </c>
      <c r="I563" s="172"/>
      <c r="J563" s="173">
        <f>ROUND(I563*H563,2)</f>
        <v>0</v>
      </c>
      <c r="K563" s="174"/>
      <c r="L563" s="34"/>
      <c r="M563" s="175" t="s">
        <v>1</v>
      </c>
      <c r="N563" s="176" t="s">
        <v>40</v>
      </c>
      <c r="O563" s="59"/>
      <c r="P563" s="161">
        <f>O563*H563</f>
        <v>0</v>
      </c>
      <c r="Q563" s="161">
        <v>1.92E-3</v>
      </c>
      <c r="R563" s="161">
        <f>Q563*H563</f>
        <v>0.192</v>
      </c>
      <c r="S563" s="161">
        <v>0</v>
      </c>
      <c r="T563" s="162">
        <f>S563*H563</f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63" t="s">
        <v>179</v>
      </c>
      <c r="AT563" s="163" t="s">
        <v>175</v>
      </c>
      <c r="AU563" s="163" t="s">
        <v>87</v>
      </c>
      <c r="AY563" s="18" t="s">
        <v>167</v>
      </c>
      <c r="BE563" s="164">
        <f>IF(N563="základná",J563,0)</f>
        <v>0</v>
      </c>
      <c r="BF563" s="164">
        <f>IF(N563="znížená",J563,0)</f>
        <v>0</v>
      </c>
      <c r="BG563" s="164">
        <f>IF(N563="zákl. prenesená",J563,0)</f>
        <v>0</v>
      </c>
      <c r="BH563" s="164">
        <f>IF(N563="zníž. prenesená",J563,0)</f>
        <v>0</v>
      </c>
      <c r="BI563" s="164">
        <f>IF(N563="nulová",J563,0)</f>
        <v>0</v>
      </c>
      <c r="BJ563" s="18" t="s">
        <v>87</v>
      </c>
      <c r="BK563" s="164">
        <f>ROUND(I563*H563,2)</f>
        <v>0</v>
      </c>
      <c r="BL563" s="18" t="s">
        <v>179</v>
      </c>
      <c r="BM563" s="163" t="s">
        <v>1034</v>
      </c>
    </row>
    <row r="564" spans="1:65" s="13" customFormat="1" ht="12">
      <c r="B564" s="177"/>
      <c r="D564" s="178" t="s">
        <v>181</v>
      </c>
      <c r="E564" s="179" t="s">
        <v>1</v>
      </c>
      <c r="F564" s="180" t="s">
        <v>1035</v>
      </c>
      <c r="H564" s="179" t="s">
        <v>1</v>
      </c>
      <c r="I564" s="181"/>
      <c r="L564" s="177"/>
      <c r="M564" s="182"/>
      <c r="N564" s="183"/>
      <c r="O564" s="183"/>
      <c r="P564" s="183"/>
      <c r="Q564" s="183"/>
      <c r="R564" s="183"/>
      <c r="S564" s="183"/>
      <c r="T564" s="184"/>
      <c r="AT564" s="179" t="s">
        <v>181</v>
      </c>
      <c r="AU564" s="179" t="s">
        <v>87</v>
      </c>
      <c r="AV564" s="13" t="s">
        <v>81</v>
      </c>
      <c r="AW564" s="13" t="s">
        <v>29</v>
      </c>
      <c r="AX564" s="13" t="s">
        <v>74</v>
      </c>
      <c r="AY564" s="179" t="s">
        <v>167</v>
      </c>
    </row>
    <row r="565" spans="1:65" s="14" customFormat="1" ht="12">
      <c r="B565" s="185"/>
      <c r="D565" s="178" t="s">
        <v>181</v>
      </c>
      <c r="E565" s="186" t="s">
        <v>1</v>
      </c>
      <c r="F565" s="187" t="s">
        <v>575</v>
      </c>
      <c r="H565" s="188">
        <v>100</v>
      </c>
      <c r="I565" s="189"/>
      <c r="L565" s="185"/>
      <c r="M565" s="190"/>
      <c r="N565" s="191"/>
      <c r="O565" s="191"/>
      <c r="P565" s="191"/>
      <c r="Q565" s="191"/>
      <c r="R565" s="191"/>
      <c r="S565" s="191"/>
      <c r="T565" s="192"/>
      <c r="AT565" s="186" t="s">
        <v>181</v>
      </c>
      <c r="AU565" s="186" t="s">
        <v>87</v>
      </c>
      <c r="AV565" s="14" t="s">
        <v>87</v>
      </c>
      <c r="AW565" s="14" t="s">
        <v>29</v>
      </c>
      <c r="AX565" s="14" t="s">
        <v>74</v>
      </c>
      <c r="AY565" s="186" t="s">
        <v>167</v>
      </c>
    </row>
    <row r="566" spans="1:65" s="15" customFormat="1" ht="12">
      <c r="B566" s="193"/>
      <c r="D566" s="178" t="s">
        <v>181</v>
      </c>
      <c r="E566" s="194" t="s">
        <v>1</v>
      </c>
      <c r="F566" s="195" t="s">
        <v>186</v>
      </c>
      <c r="H566" s="196">
        <v>100</v>
      </c>
      <c r="I566" s="197"/>
      <c r="L566" s="193"/>
      <c r="M566" s="198"/>
      <c r="N566" s="199"/>
      <c r="O566" s="199"/>
      <c r="P566" s="199"/>
      <c r="Q566" s="199"/>
      <c r="R566" s="199"/>
      <c r="S566" s="199"/>
      <c r="T566" s="200"/>
      <c r="AT566" s="194" t="s">
        <v>181</v>
      </c>
      <c r="AU566" s="194" t="s">
        <v>87</v>
      </c>
      <c r="AV566" s="15" t="s">
        <v>179</v>
      </c>
      <c r="AW566" s="15" t="s">
        <v>29</v>
      </c>
      <c r="AX566" s="15" t="s">
        <v>81</v>
      </c>
      <c r="AY566" s="194" t="s">
        <v>167</v>
      </c>
    </row>
    <row r="567" spans="1:65" s="2" customFormat="1" ht="33" customHeight="1">
      <c r="A567" s="33"/>
      <c r="B567" s="149"/>
      <c r="C567" s="167" t="s">
        <v>1036</v>
      </c>
      <c r="D567" s="167" t="s">
        <v>175</v>
      </c>
      <c r="E567" s="168" t="s">
        <v>1037</v>
      </c>
      <c r="F567" s="169" t="s">
        <v>1038</v>
      </c>
      <c r="G567" s="170" t="s">
        <v>1039</v>
      </c>
      <c r="H567" s="171">
        <v>1054.4000000000001</v>
      </c>
      <c r="I567" s="172"/>
      <c r="J567" s="173">
        <f>ROUND(I567*H567,2)</f>
        <v>0</v>
      </c>
      <c r="K567" s="174"/>
      <c r="L567" s="34"/>
      <c r="M567" s="175" t="s">
        <v>1</v>
      </c>
      <c r="N567" s="176" t="s">
        <v>40</v>
      </c>
      <c r="O567" s="59"/>
      <c r="P567" s="161">
        <f>O567*H567</f>
        <v>0</v>
      </c>
      <c r="Q567" s="161">
        <v>0</v>
      </c>
      <c r="R567" s="161">
        <f>Q567*H567</f>
        <v>0</v>
      </c>
      <c r="S567" s="161">
        <v>0</v>
      </c>
      <c r="T567" s="162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63" t="s">
        <v>179</v>
      </c>
      <c r="AT567" s="163" t="s">
        <v>175</v>
      </c>
      <c r="AU567" s="163" t="s">
        <v>87</v>
      </c>
      <c r="AY567" s="18" t="s">
        <v>167</v>
      </c>
      <c r="BE567" s="164">
        <f>IF(N567="základná",J567,0)</f>
        <v>0</v>
      </c>
      <c r="BF567" s="164">
        <f>IF(N567="znížená",J567,0)</f>
        <v>0</v>
      </c>
      <c r="BG567" s="164">
        <f>IF(N567="zákl. prenesená",J567,0)</f>
        <v>0</v>
      </c>
      <c r="BH567" s="164">
        <f>IF(N567="zníž. prenesená",J567,0)</f>
        <v>0</v>
      </c>
      <c r="BI567" s="164">
        <f>IF(N567="nulová",J567,0)</f>
        <v>0</v>
      </c>
      <c r="BJ567" s="18" t="s">
        <v>87</v>
      </c>
      <c r="BK567" s="164">
        <f>ROUND(I567*H567,2)</f>
        <v>0</v>
      </c>
      <c r="BL567" s="18" t="s">
        <v>179</v>
      </c>
      <c r="BM567" s="163" t="s">
        <v>1040</v>
      </c>
    </row>
    <row r="568" spans="1:65" s="13" customFormat="1" ht="12">
      <c r="B568" s="177"/>
      <c r="D568" s="178" t="s">
        <v>181</v>
      </c>
      <c r="E568" s="179" t="s">
        <v>1</v>
      </c>
      <c r="F568" s="180" t="s">
        <v>1041</v>
      </c>
      <c r="H568" s="179" t="s">
        <v>1</v>
      </c>
      <c r="I568" s="181"/>
      <c r="L568" s="177"/>
      <c r="M568" s="182"/>
      <c r="N568" s="183"/>
      <c r="O568" s="183"/>
      <c r="P568" s="183"/>
      <c r="Q568" s="183"/>
      <c r="R568" s="183"/>
      <c r="S568" s="183"/>
      <c r="T568" s="184"/>
      <c r="AT568" s="179" t="s">
        <v>181</v>
      </c>
      <c r="AU568" s="179" t="s">
        <v>87</v>
      </c>
      <c r="AV568" s="13" t="s">
        <v>81</v>
      </c>
      <c r="AW568" s="13" t="s">
        <v>29</v>
      </c>
      <c r="AX568" s="13" t="s">
        <v>74</v>
      </c>
      <c r="AY568" s="179" t="s">
        <v>167</v>
      </c>
    </row>
    <row r="569" spans="1:65" s="14" customFormat="1" ht="12">
      <c r="B569" s="185"/>
      <c r="D569" s="178" t="s">
        <v>181</v>
      </c>
      <c r="E569" s="186" t="s">
        <v>1</v>
      </c>
      <c r="F569" s="187" t="s">
        <v>1042</v>
      </c>
      <c r="H569" s="188">
        <v>1054.4000000000001</v>
      </c>
      <c r="I569" s="189"/>
      <c r="L569" s="185"/>
      <c r="M569" s="190"/>
      <c r="N569" s="191"/>
      <c r="O569" s="191"/>
      <c r="P569" s="191"/>
      <c r="Q569" s="191"/>
      <c r="R569" s="191"/>
      <c r="S569" s="191"/>
      <c r="T569" s="192"/>
      <c r="AT569" s="186" t="s">
        <v>181</v>
      </c>
      <c r="AU569" s="186" t="s">
        <v>87</v>
      </c>
      <c r="AV569" s="14" t="s">
        <v>87</v>
      </c>
      <c r="AW569" s="14" t="s">
        <v>29</v>
      </c>
      <c r="AX569" s="14" t="s">
        <v>74</v>
      </c>
      <c r="AY569" s="186" t="s">
        <v>167</v>
      </c>
    </row>
    <row r="570" spans="1:65" s="15" customFormat="1" ht="12">
      <c r="B570" s="193"/>
      <c r="D570" s="178" t="s">
        <v>181</v>
      </c>
      <c r="E570" s="194" t="s">
        <v>601</v>
      </c>
      <c r="F570" s="195" t="s">
        <v>186</v>
      </c>
      <c r="H570" s="196">
        <v>1054.4000000000001</v>
      </c>
      <c r="I570" s="197"/>
      <c r="L570" s="193"/>
      <c r="M570" s="198"/>
      <c r="N570" s="199"/>
      <c r="O570" s="199"/>
      <c r="P570" s="199"/>
      <c r="Q570" s="199"/>
      <c r="R570" s="199"/>
      <c r="S570" s="199"/>
      <c r="T570" s="200"/>
      <c r="AT570" s="194" t="s">
        <v>181</v>
      </c>
      <c r="AU570" s="194" t="s">
        <v>87</v>
      </c>
      <c r="AV570" s="15" t="s">
        <v>179</v>
      </c>
      <c r="AW570" s="15" t="s">
        <v>29</v>
      </c>
      <c r="AX570" s="15" t="s">
        <v>81</v>
      </c>
      <c r="AY570" s="194" t="s">
        <v>167</v>
      </c>
    </row>
    <row r="571" spans="1:65" s="2" customFormat="1" ht="21.75" customHeight="1">
      <c r="A571" s="33"/>
      <c r="B571" s="149"/>
      <c r="C571" s="167" t="s">
        <v>1043</v>
      </c>
      <c r="D571" s="167" t="s">
        <v>175</v>
      </c>
      <c r="E571" s="168" t="s">
        <v>1044</v>
      </c>
      <c r="F571" s="169" t="s">
        <v>1045</v>
      </c>
      <c r="G571" s="170" t="s">
        <v>1039</v>
      </c>
      <c r="H571" s="171">
        <v>1054.4000000000001</v>
      </c>
      <c r="I571" s="172"/>
      <c r="J571" s="173">
        <f>ROUND(I571*H571,2)</f>
        <v>0</v>
      </c>
      <c r="K571" s="174"/>
      <c r="L571" s="34"/>
      <c r="M571" s="175" t="s">
        <v>1</v>
      </c>
      <c r="N571" s="176" t="s">
        <v>40</v>
      </c>
      <c r="O571" s="59"/>
      <c r="P571" s="161">
        <f>O571*H571</f>
        <v>0</v>
      </c>
      <c r="Q571" s="161">
        <v>7.7999999999999999E-4</v>
      </c>
      <c r="R571" s="161">
        <f>Q571*H571</f>
        <v>0.82243200000000005</v>
      </c>
      <c r="S571" s="161">
        <v>0</v>
      </c>
      <c r="T571" s="162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63" t="s">
        <v>179</v>
      </c>
      <c r="AT571" s="163" t="s">
        <v>175</v>
      </c>
      <c r="AU571" s="163" t="s">
        <v>87</v>
      </c>
      <c r="AY571" s="18" t="s">
        <v>167</v>
      </c>
      <c r="BE571" s="164">
        <f>IF(N571="základná",J571,0)</f>
        <v>0</v>
      </c>
      <c r="BF571" s="164">
        <f>IF(N571="znížená",J571,0)</f>
        <v>0</v>
      </c>
      <c r="BG571" s="164">
        <f>IF(N571="zákl. prenesená",J571,0)</f>
        <v>0</v>
      </c>
      <c r="BH571" s="164">
        <f>IF(N571="zníž. prenesená",J571,0)</f>
        <v>0</v>
      </c>
      <c r="BI571" s="164">
        <f>IF(N571="nulová",J571,0)</f>
        <v>0</v>
      </c>
      <c r="BJ571" s="18" t="s">
        <v>87</v>
      </c>
      <c r="BK571" s="164">
        <f>ROUND(I571*H571,2)</f>
        <v>0</v>
      </c>
      <c r="BL571" s="18" t="s">
        <v>179</v>
      </c>
      <c r="BM571" s="163" t="s">
        <v>1046</v>
      </c>
    </row>
    <row r="572" spans="1:65" s="14" customFormat="1" ht="24">
      <c r="B572" s="185"/>
      <c r="D572" s="178" t="s">
        <v>181</v>
      </c>
      <c r="E572" s="186" t="s">
        <v>1</v>
      </c>
      <c r="F572" s="187" t="s">
        <v>1047</v>
      </c>
      <c r="H572" s="188">
        <v>1054.4000000000001</v>
      </c>
      <c r="I572" s="189"/>
      <c r="L572" s="185"/>
      <c r="M572" s="190"/>
      <c r="N572" s="191"/>
      <c r="O572" s="191"/>
      <c r="P572" s="191"/>
      <c r="Q572" s="191"/>
      <c r="R572" s="191"/>
      <c r="S572" s="191"/>
      <c r="T572" s="192"/>
      <c r="AT572" s="186" t="s">
        <v>181</v>
      </c>
      <c r="AU572" s="186" t="s">
        <v>87</v>
      </c>
      <c r="AV572" s="14" t="s">
        <v>87</v>
      </c>
      <c r="AW572" s="14" t="s">
        <v>29</v>
      </c>
      <c r="AX572" s="14" t="s">
        <v>74</v>
      </c>
      <c r="AY572" s="186" t="s">
        <v>167</v>
      </c>
    </row>
    <row r="573" spans="1:65" s="15" customFormat="1" ht="12">
      <c r="B573" s="193"/>
      <c r="D573" s="178" t="s">
        <v>181</v>
      </c>
      <c r="E573" s="194" t="s">
        <v>1</v>
      </c>
      <c r="F573" s="195" t="s">
        <v>186</v>
      </c>
      <c r="H573" s="196">
        <v>1054.4000000000001</v>
      </c>
      <c r="I573" s="197"/>
      <c r="L573" s="193"/>
      <c r="M573" s="198"/>
      <c r="N573" s="199"/>
      <c r="O573" s="199"/>
      <c r="P573" s="199"/>
      <c r="Q573" s="199"/>
      <c r="R573" s="199"/>
      <c r="S573" s="199"/>
      <c r="T573" s="200"/>
      <c r="AT573" s="194" t="s">
        <v>181</v>
      </c>
      <c r="AU573" s="194" t="s">
        <v>87</v>
      </c>
      <c r="AV573" s="15" t="s">
        <v>179</v>
      </c>
      <c r="AW573" s="15" t="s">
        <v>29</v>
      </c>
      <c r="AX573" s="15" t="s">
        <v>81</v>
      </c>
      <c r="AY573" s="194" t="s">
        <v>167</v>
      </c>
    </row>
    <row r="574" spans="1:65" s="2" customFormat="1" ht="33" customHeight="1">
      <c r="A574" s="33"/>
      <c r="B574" s="149"/>
      <c r="C574" s="167" t="s">
        <v>1048</v>
      </c>
      <c r="D574" s="167" t="s">
        <v>175</v>
      </c>
      <c r="E574" s="168" t="s">
        <v>1049</v>
      </c>
      <c r="F574" s="169" t="s">
        <v>1050</v>
      </c>
      <c r="G574" s="170" t="s">
        <v>1039</v>
      </c>
      <c r="H574" s="171">
        <v>1054.4000000000001</v>
      </c>
      <c r="I574" s="172"/>
      <c r="J574" s="173">
        <f>ROUND(I574*H574,2)</f>
        <v>0</v>
      </c>
      <c r="K574" s="174"/>
      <c r="L574" s="34"/>
      <c r="M574" s="175" t="s">
        <v>1</v>
      </c>
      <c r="N574" s="176" t="s">
        <v>40</v>
      </c>
      <c r="O574" s="59"/>
      <c r="P574" s="161">
        <f>O574*H574</f>
        <v>0</v>
      </c>
      <c r="Q574" s="161">
        <v>0</v>
      </c>
      <c r="R574" s="161">
        <f>Q574*H574</f>
        <v>0</v>
      </c>
      <c r="S574" s="161">
        <v>0</v>
      </c>
      <c r="T574" s="162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63" t="s">
        <v>179</v>
      </c>
      <c r="AT574" s="163" t="s">
        <v>175</v>
      </c>
      <c r="AU574" s="163" t="s">
        <v>87</v>
      </c>
      <c r="AY574" s="18" t="s">
        <v>167</v>
      </c>
      <c r="BE574" s="164">
        <f>IF(N574="základná",J574,0)</f>
        <v>0</v>
      </c>
      <c r="BF574" s="164">
        <f>IF(N574="znížená",J574,0)</f>
        <v>0</v>
      </c>
      <c r="BG574" s="164">
        <f>IF(N574="zákl. prenesená",J574,0)</f>
        <v>0</v>
      </c>
      <c r="BH574" s="164">
        <f>IF(N574="zníž. prenesená",J574,0)</f>
        <v>0</v>
      </c>
      <c r="BI574" s="164">
        <f>IF(N574="nulová",J574,0)</f>
        <v>0</v>
      </c>
      <c r="BJ574" s="18" t="s">
        <v>87</v>
      </c>
      <c r="BK574" s="164">
        <f>ROUND(I574*H574,2)</f>
        <v>0</v>
      </c>
      <c r="BL574" s="18" t="s">
        <v>179</v>
      </c>
      <c r="BM574" s="163" t="s">
        <v>1051</v>
      </c>
    </row>
    <row r="575" spans="1:65" s="14" customFormat="1" ht="12">
      <c r="B575" s="185"/>
      <c r="D575" s="178" t="s">
        <v>181</v>
      </c>
      <c r="E575" s="186" t="s">
        <v>1</v>
      </c>
      <c r="F575" s="187" t="s">
        <v>601</v>
      </c>
      <c r="H575" s="188">
        <v>1054.4000000000001</v>
      </c>
      <c r="I575" s="189"/>
      <c r="L575" s="185"/>
      <c r="M575" s="190"/>
      <c r="N575" s="191"/>
      <c r="O575" s="191"/>
      <c r="P575" s="191"/>
      <c r="Q575" s="191"/>
      <c r="R575" s="191"/>
      <c r="S575" s="191"/>
      <c r="T575" s="192"/>
      <c r="AT575" s="186" t="s">
        <v>181</v>
      </c>
      <c r="AU575" s="186" t="s">
        <v>87</v>
      </c>
      <c r="AV575" s="14" t="s">
        <v>87</v>
      </c>
      <c r="AW575" s="14" t="s">
        <v>29</v>
      </c>
      <c r="AX575" s="14" t="s">
        <v>74</v>
      </c>
      <c r="AY575" s="186" t="s">
        <v>167</v>
      </c>
    </row>
    <row r="576" spans="1:65" s="15" customFormat="1" ht="12">
      <c r="B576" s="193"/>
      <c r="D576" s="178" t="s">
        <v>181</v>
      </c>
      <c r="E576" s="194" t="s">
        <v>1</v>
      </c>
      <c r="F576" s="195" t="s">
        <v>186</v>
      </c>
      <c r="H576" s="196">
        <v>1054.4000000000001</v>
      </c>
      <c r="I576" s="197"/>
      <c r="L576" s="193"/>
      <c r="M576" s="198"/>
      <c r="N576" s="199"/>
      <c r="O576" s="199"/>
      <c r="P576" s="199"/>
      <c r="Q576" s="199"/>
      <c r="R576" s="199"/>
      <c r="S576" s="199"/>
      <c r="T576" s="200"/>
      <c r="AT576" s="194" t="s">
        <v>181</v>
      </c>
      <c r="AU576" s="194" t="s">
        <v>87</v>
      </c>
      <c r="AV576" s="15" t="s">
        <v>179</v>
      </c>
      <c r="AW576" s="15" t="s">
        <v>29</v>
      </c>
      <c r="AX576" s="15" t="s">
        <v>81</v>
      </c>
      <c r="AY576" s="194" t="s">
        <v>167</v>
      </c>
    </row>
    <row r="577" spans="1:65" s="2" customFormat="1" ht="16.5" customHeight="1">
      <c r="A577" s="33"/>
      <c r="B577" s="149"/>
      <c r="C577" s="167" t="s">
        <v>172</v>
      </c>
      <c r="D577" s="167" t="s">
        <v>175</v>
      </c>
      <c r="E577" s="168" t="s">
        <v>1052</v>
      </c>
      <c r="F577" s="169" t="s">
        <v>1053</v>
      </c>
      <c r="G577" s="170" t="s">
        <v>178</v>
      </c>
      <c r="H577" s="171">
        <v>1054.4000000000001</v>
      </c>
      <c r="I577" s="172"/>
      <c r="J577" s="173">
        <f>ROUND(I577*H577,2)</f>
        <v>0</v>
      </c>
      <c r="K577" s="174"/>
      <c r="L577" s="34"/>
      <c r="M577" s="175" t="s">
        <v>1</v>
      </c>
      <c r="N577" s="176" t="s">
        <v>40</v>
      </c>
      <c r="O577" s="59"/>
      <c r="P577" s="161">
        <f>O577*H577</f>
        <v>0</v>
      </c>
      <c r="Q577" s="161">
        <v>5.0000000000000002E-5</v>
      </c>
      <c r="R577" s="161">
        <f>Q577*H577</f>
        <v>5.272000000000001E-2</v>
      </c>
      <c r="S577" s="161">
        <v>0</v>
      </c>
      <c r="T577" s="162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63" t="s">
        <v>179</v>
      </c>
      <c r="AT577" s="163" t="s">
        <v>175</v>
      </c>
      <c r="AU577" s="163" t="s">
        <v>87</v>
      </c>
      <c r="AY577" s="18" t="s">
        <v>167</v>
      </c>
      <c r="BE577" s="164">
        <f>IF(N577="základná",J577,0)</f>
        <v>0</v>
      </c>
      <c r="BF577" s="164">
        <f>IF(N577="znížená",J577,0)</f>
        <v>0</v>
      </c>
      <c r="BG577" s="164">
        <f>IF(N577="zákl. prenesená",J577,0)</f>
        <v>0</v>
      </c>
      <c r="BH577" s="164">
        <f>IF(N577="zníž. prenesená",J577,0)</f>
        <v>0</v>
      </c>
      <c r="BI577" s="164">
        <f>IF(N577="nulová",J577,0)</f>
        <v>0</v>
      </c>
      <c r="BJ577" s="18" t="s">
        <v>87</v>
      </c>
      <c r="BK577" s="164">
        <f>ROUND(I577*H577,2)</f>
        <v>0</v>
      </c>
      <c r="BL577" s="18" t="s">
        <v>179</v>
      </c>
      <c r="BM577" s="163" t="s">
        <v>1054</v>
      </c>
    </row>
    <row r="578" spans="1:65" s="14" customFormat="1" ht="12">
      <c r="B578" s="185"/>
      <c r="D578" s="178" t="s">
        <v>181</v>
      </c>
      <c r="E578" s="186" t="s">
        <v>1</v>
      </c>
      <c r="F578" s="187" t="s">
        <v>601</v>
      </c>
      <c r="H578" s="188">
        <v>1054.4000000000001</v>
      </c>
      <c r="I578" s="189"/>
      <c r="L578" s="185"/>
      <c r="M578" s="190"/>
      <c r="N578" s="191"/>
      <c r="O578" s="191"/>
      <c r="P578" s="191"/>
      <c r="Q578" s="191"/>
      <c r="R578" s="191"/>
      <c r="S578" s="191"/>
      <c r="T578" s="192"/>
      <c r="AT578" s="186" t="s">
        <v>181</v>
      </c>
      <c r="AU578" s="186" t="s">
        <v>87</v>
      </c>
      <c r="AV578" s="14" t="s">
        <v>87</v>
      </c>
      <c r="AW578" s="14" t="s">
        <v>29</v>
      </c>
      <c r="AX578" s="14" t="s">
        <v>74</v>
      </c>
      <c r="AY578" s="186" t="s">
        <v>167</v>
      </c>
    </row>
    <row r="579" spans="1:65" s="15" customFormat="1" ht="12">
      <c r="B579" s="193"/>
      <c r="D579" s="178" t="s">
        <v>181</v>
      </c>
      <c r="E579" s="194" t="s">
        <v>1</v>
      </c>
      <c r="F579" s="195" t="s">
        <v>186</v>
      </c>
      <c r="H579" s="196">
        <v>1054.4000000000001</v>
      </c>
      <c r="I579" s="197"/>
      <c r="L579" s="193"/>
      <c r="M579" s="198"/>
      <c r="N579" s="199"/>
      <c r="O579" s="199"/>
      <c r="P579" s="199"/>
      <c r="Q579" s="199"/>
      <c r="R579" s="199"/>
      <c r="S579" s="199"/>
      <c r="T579" s="200"/>
      <c r="AT579" s="194" t="s">
        <v>181</v>
      </c>
      <c r="AU579" s="194" t="s">
        <v>87</v>
      </c>
      <c r="AV579" s="15" t="s">
        <v>179</v>
      </c>
      <c r="AW579" s="15" t="s">
        <v>29</v>
      </c>
      <c r="AX579" s="15" t="s">
        <v>81</v>
      </c>
      <c r="AY579" s="194" t="s">
        <v>167</v>
      </c>
    </row>
    <row r="580" spans="1:65" s="2" customFormat="1" ht="21.75" customHeight="1">
      <c r="A580" s="33"/>
      <c r="B580" s="149"/>
      <c r="C580" s="167" t="s">
        <v>1055</v>
      </c>
      <c r="D580" s="167" t="s">
        <v>175</v>
      </c>
      <c r="E580" s="168" t="s">
        <v>1056</v>
      </c>
      <c r="F580" s="169" t="s">
        <v>1057</v>
      </c>
      <c r="G580" s="170" t="s">
        <v>178</v>
      </c>
      <c r="H580" s="171">
        <v>1054.4000000000001</v>
      </c>
      <c r="I580" s="172"/>
      <c r="J580" s="173">
        <f>ROUND(I580*H580,2)</f>
        <v>0</v>
      </c>
      <c r="K580" s="174"/>
      <c r="L580" s="34"/>
      <c r="M580" s="175" t="s">
        <v>1</v>
      </c>
      <c r="N580" s="176" t="s">
        <v>40</v>
      </c>
      <c r="O580" s="59"/>
      <c r="P580" s="161">
        <f>O580*H580</f>
        <v>0</v>
      </c>
      <c r="Q580" s="161">
        <v>0</v>
      </c>
      <c r="R580" s="161">
        <f>Q580*H580</f>
        <v>0</v>
      </c>
      <c r="S580" s="161">
        <v>0</v>
      </c>
      <c r="T580" s="162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3" t="s">
        <v>179</v>
      </c>
      <c r="AT580" s="163" t="s">
        <v>175</v>
      </c>
      <c r="AU580" s="163" t="s">
        <v>87</v>
      </c>
      <c r="AY580" s="18" t="s">
        <v>167</v>
      </c>
      <c r="BE580" s="164">
        <f>IF(N580="základná",J580,0)</f>
        <v>0</v>
      </c>
      <c r="BF580" s="164">
        <f>IF(N580="znížená",J580,0)</f>
        <v>0</v>
      </c>
      <c r="BG580" s="164">
        <f>IF(N580="zákl. prenesená",J580,0)</f>
        <v>0</v>
      </c>
      <c r="BH580" s="164">
        <f>IF(N580="zníž. prenesená",J580,0)</f>
        <v>0</v>
      </c>
      <c r="BI580" s="164">
        <f>IF(N580="nulová",J580,0)</f>
        <v>0</v>
      </c>
      <c r="BJ580" s="18" t="s">
        <v>87</v>
      </c>
      <c r="BK580" s="164">
        <f>ROUND(I580*H580,2)</f>
        <v>0</v>
      </c>
      <c r="BL580" s="18" t="s">
        <v>179</v>
      </c>
      <c r="BM580" s="163" t="s">
        <v>1058</v>
      </c>
    </row>
    <row r="581" spans="1:65" s="14" customFormat="1" ht="12">
      <c r="B581" s="185"/>
      <c r="D581" s="178" t="s">
        <v>181</v>
      </c>
      <c r="E581" s="186" t="s">
        <v>1</v>
      </c>
      <c r="F581" s="187" t="s">
        <v>601</v>
      </c>
      <c r="H581" s="188">
        <v>1054.4000000000001</v>
      </c>
      <c r="I581" s="189"/>
      <c r="L581" s="185"/>
      <c r="M581" s="190"/>
      <c r="N581" s="191"/>
      <c r="O581" s="191"/>
      <c r="P581" s="191"/>
      <c r="Q581" s="191"/>
      <c r="R581" s="191"/>
      <c r="S581" s="191"/>
      <c r="T581" s="192"/>
      <c r="AT581" s="186" t="s">
        <v>181</v>
      </c>
      <c r="AU581" s="186" t="s">
        <v>87</v>
      </c>
      <c r="AV581" s="14" t="s">
        <v>87</v>
      </c>
      <c r="AW581" s="14" t="s">
        <v>29</v>
      </c>
      <c r="AX581" s="14" t="s">
        <v>74</v>
      </c>
      <c r="AY581" s="186" t="s">
        <v>167</v>
      </c>
    </row>
    <row r="582" spans="1:65" s="15" customFormat="1" ht="12">
      <c r="B582" s="193"/>
      <c r="D582" s="178" t="s">
        <v>181</v>
      </c>
      <c r="E582" s="194" t="s">
        <v>1</v>
      </c>
      <c r="F582" s="195" t="s">
        <v>186</v>
      </c>
      <c r="H582" s="196">
        <v>1054.4000000000001</v>
      </c>
      <c r="I582" s="197"/>
      <c r="L582" s="193"/>
      <c r="M582" s="198"/>
      <c r="N582" s="199"/>
      <c r="O582" s="199"/>
      <c r="P582" s="199"/>
      <c r="Q582" s="199"/>
      <c r="R582" s="199"/>
      <c r="S582" s="199"/>
      <c r="T582" s="200"/>
      <c r="AT582" s="194" t="s">
        <v>181</v>
      </c>
      <c r="AU582" s="194" t="s">
        <v>87</v>
      </c>
      <c r="AV582" s="15" t="s">
        <v>179</v>
      </c>
      <c r="AW582" s="15" t="s">
        <v>29</v>
      </c>
      <c r="AX582" s="15" t="s">
        <v>81</v>
      </c>
      <c r="AY582" s="194" t="s">
        <v>167</v>
      </c>
    </row>
    <row r="583" spans="1:65" s="2" customFormat="1" ht="21.75" customHeight="1">
      <c r="A583" s="33"/>
      <c r="B583" s="149"/>
      <c r="C583" s="167" t="s">
        <v>1059</v>
      </c>
      <c r="D583" s="167" t="s">
        <v>175</v>
      </c>
      <c r="E583" s="168" t="s">
        <v>1060</v>
      </c>
      <c r="F583" s="169" t="s">
        <v>1061</v>
      </c>
      <c r="G583" s="170" t="s">
        <v>213</v>
      </c>
      <c r="H583" s="171">
        <v>4</v>
      </c>
      <c r="I583" s="172"/>
      <c r="J583" s="173">
        <f>ROUND(I583*H583,2)</f>
        <v>0</v>
      </c>
      <c r="K583" s="174"/>
      <c r="L583" s="34"/>
      <c r="M583" s="175" t="s">
        <v>1</v>
      </c>
      <c r="N583" s="176" t="s">
        <v>40</v>
      </c>
      <c r="O583" s="59"/>
      <c r="P583" s="161">
        <f>O583*H583</f>
        <v>0</v>
      </c>
      <c r="Q583" s="161">
        <v>3.79E-3</v>
      </c>
      <c r="R583" s="161">
        <f>Q583*H583</f>
        <v>1.516E-2</v>
      </c>
      <c r="S583" s="161">
        <v>0</v>
      </c>
      <c r="T583" s="162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63" t="s">
        <v>179</v>
      </c>
      <c r="AT583" s="163" t="s">
        <v>175</v>
      </c>
      <c r="AU583" s="163" t="s">
        <v>87</v>
      </c>
      <c r="AY583" s="18" t="s">
        <v>167</v>
      </c>
      <c r="BE583" s="164">
        <f>IF(N583="základná",J583,0)</f>
        <v>0</v>
      </c>
      <c r="BF583" s="164">
        <f>IF(N583="znížená",J583,0)</f>
        <v>0</v>
      </c>
      <c r="BG583" s="164">
        <f>IF(N583="zákl. prenesená",J583,0)</f>
        <v>0</v>
      </c>
      <c r="BH583" s="164">
        <f>IF(N583="zníž. prenesená",J583,0)</f>
        <v>0</v>
      </c>
      <c r="BI583" s="164">
        <f>IF(N583="nulová",J583,0)</f>
        <v>0</v>
      </c>
      <c r="BJ583" s="18" t="s">
        <v>87</v>
      </c>
      <c r="BK583" s="164">
        <f>ROUND(I583*H583,2)</f>
        <v>0</v>
      </c>
      <c r="BL583" s="18" t="s">
        <v>179</v>
      </c>
      <c r="BM583" s="163" t="s">
        <v>1062</v>
      </c>
    </row>
    <row r="584" spans="1:65" s="13" customFormat="1" ht="12">
      <c r="B584" s="177"/>
      <c r="D584" s="178" t="s">
        <v>181</v>
      </c>
      <c r="E584" s="179" t="s">
        <v>1</v>
      </c>
      <c r="F584" s="180" t="s">
        <v>1063</v>
      </c>
      <c r="H584" s="179" t="s">
        <v>1</v>
      </c>
      <c r="I584" s="181"/>
      <c r="L584" s="177"/>
      <c r="M584" s="182"/>
      <c r="N584" s="183"/>
      <c r="O584" s="183"/>
      <c r="P584" s="183"/>
      <c r="Q584" s="183"/>
      <c r="R584" s="183"/>
      <c r="S584" s="183"/>
      <c r="T584" s="184"/>
      <c r="AT584" s="179" t="s">
        <v>181</v>
      </c>
      <c r="AU584" s="179" t="s">
        <v>87</v>
      </c>
      <c r="AV584" s="13" t="s">
        <v>81</v>
      </c>
      <c r="AW584" s="13" t="s">
        <v>29</v>
      </c>
      <c r="AX584" s="13" t="s">
        <v>74</v>
      </c>
      <c r="AY584" s="179" t="s">
        <v>167</v>
      </c>
    </row>
    <row r="585" spans="1:65" s="14" customFormat="1" ht="12">
      <c r="B585" s="185"/>
      <c r="D585" s="178" t="s">
        <v>181</v>
      </c>
      <c r="E585" s="186" t="s">
        <v>1</v>
      </c>
      <c r="F585" s="187" t="s">
        <v>179</v>
      </c>
      <c r="H585" s="188">
        <v>4</v>
      </c>
      <c r="I585" s="189"/>
      <c r="L585" s="185"/>
      <c r="M585" s="190"/>
      <c r="N585" s="191"/>
      <c r="O585" s="191"/>
      <c r="P585" s="191"/>
      <c r="Q585" s="191"/>
      <c r="R585" s="191"/>
      <c r="S585" s="191"/>
      <c r="T585" s="192"/>
      <c r="AT585" s="186" t="s">
        <v>181</v>
      </c>
      <c r="AU585" s="186" t="s">
        <v>87</v>
      </c>
      <c r="AV585" s="14" t="s">
        <v>87</v>
      </c>
      <c r="AW585" s="14" t="s">
        <v>29</v>
      </c>
      <c r="AX585" s="14" t="s">
        <v>74</v>
      </c>
      <c r="AY585" s="186" t="s">
        <v>167</v>
      </c>
    </row>
    <row r="586" spans="1:65" s="15" customFormat="1" ht="12">
      <c r="B586" s="193"/>
      <c r="D586" s="178" t="s">
        <v>181</v>
      </c>
      <c r="E586" s="194" t="s">
        <v>1</v>
      </c>
      <c r="F586" s="195" t="s">
        <v>186</v>
      </c>
      <c r="H586" s="196">
        <v>4</v>
      </c>
      <c r="I586" s="197"/>
      <c r="L586" s="193"/>
      <c r="M586" s="198"/>
      <c r="N586" s="199"/>
      <c r="O586" s="199"/>
      <c r="P586" s="199"/>
      <c r="Q586" s="199"/>
      <c r="R586" s="199"/>
      <c r="S586" s="199"/>
      <c r="T586" s="200"/>
      <c r="AT586" s="194" t="s">
        <v>181</v>
      </c>
      <c r="AU586" s="194" t="s">
        <v>87</v>
      </c>
      <c r="AV586" s="15" t="s">
        <v>179</v>
      </c>
      <c r="AW586" s="15" t="s">
        <v>29</v>
      </c>
      <c r="AX586" s="15" t="s">
        <v>81</v>
      </c>
      <c r="AY586" s="194" t="s">
        <v>167</v>
      </c>
    </row>
    <row r="587" spans="1:65" s="2" customFormat="1" ht="21.75" customHeight="1">
      <c r="A587" s="33"/>
      <c r="B587" s="149"/>
      <c r="C587" s="167" t="s">
        <v>1064</v>
      </c>
      <c r="D587" s="167" t="s">
        <v>175</v>
      </c>
      <c r="E587" s="168" t="s">
        <v>1065</v>
      </c>
      <c r="F587" s="169" t="s">
        <v>1066</v>
      </c>
      <c r="G587" s="170" t="s">
        <v>213</v>
      </c>
      <c r="H587" s="171">
        <v>4</v>
      </c>
      <c r="I587" s="172"/>
      <c r="J587" s="173">
        <f>ROUND(I587*H587,2)</f>
        <v>0</v>
      </c>
      <c r="K587" s="174"/>
      <c r="L587" s="34"/>
      <c r="M587" s="175" t="s">
        <v>1</v>
      </c>
      <c r="N587" s="176" t="s">
        <v>40</v>
      </c>
      <c r="O587" s="59"/>
      <c r="P587" s="161">
        <f>O587*H587</f>
        <v>0</v>
      </c>
      <c r="Q587" s="161">
        <v>2.2699999999999999E-3</v>
      </c>
      <c r="R587" s="161">
        <f>Q587*H587</f>
        <v>9.0799999999999995E-3</v>
      </c>
      <c r="S587" s="161">
        <v>0</v>
      </c>
      <c r="T587" s="162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63" t="s">
        <v>179</v>
      </c>
      <c r="AT587" s="163" t="s">
        <v>175</v>
      </c>
      <c r="AU587" s="163" t="s">
        <v>87</v>
      </c>
      <c r="AY587" s="18" t="s">
        <v>167</v>
      </c>
      <c r="BE587" s="164">
        <f>IF(N587="základná",J587,0)</f>
        <v>0</v>
      </c>
      <c r="BF587" s="164">
        <f>IF(N587="znížená",J587,0)</f>
        <v>0</v>
      </c>
      <c r="BG587" s="164">
        <f>IF(N587="zákl. prenesená",J587,0)</f>
        <v>0</v>
      </c>
      <c r="BH587" s="164">
        <f>IF(N587="zníž. prenesená",J587,0)</f>
        <v>0</v>
      </c>
      <c r="BI587" s="164">
        <f>IF(N587="nulová",J587,0)</f>
        <v>0</v>
      </c>
      <c r="BJ587" s="18" t="s">
        <v>87</v>
      </c>
      <c r="BK587" s="164">
        <f>ROUND(I587*H587,2)</f>
        <v>0</v>
      </c>
      <c r="BL587" s="18" t="s">
        <v>179</v>
      </c>
      <c r="BM587" s="163" t="s">
        <v>1067</v>
      </c>
    </row>
    <row r="588" spans="1:65" s="14" customFormat="1" ht="12">
      <c r="B588" s="185"/>
      <c r="D588" s="178" t="s">
        <v>181</v>
      </c>
      <c r="E588" s="186" t="s">
        <v>1</v>
      </c>
      <c r="F588" s="187" t="s">
        <v>179</v>
      </c>
      <c r="H588" s="188">
        <v>4</v>
      </c>
      <c r="I588" s="189"/>
      <c r="L588" s="185"/>
      <c r="M588" s="190"/>
      <c r="N588" s="191"/>
      <c r="O588" s="191"/>
      <c r="P588" s="191"/>
      <c r="Q588" s="191"/>
      <c r="R588" s="191"/>
      <c r="S588" s="191"/>
      <c r="T588" s="192"/>
      <c r="AT588" s="186" t="s">
        <v>181</v>
      </c>
      <c r="AU588" s="186" t="s">
        <v>87</v>
      </c>
      <c r="AV588" s="14" t="s">
        <v>87</v>
      </c>
      <c r="AW588" s="14" t="s">
        <v>29</v>
      </c>
      <c r="AX588" s="14" t="s">
        <v>81</v>
      </c>
      <c r="AY588" s="186" t="s">
        <v>167</v>
      </c>
    </row>
    <row r="589" spans="1:65" s="15" customFormat="1" ht="12">
      <c r="B589" s="193"/>
      <c r="D589" s="178" t="s">
        <v>181</v>
      </c>
      <c r="E589" s="194" t="s">
        <v>1</v>
      </c>
      <c r="F589" s="195" t="s">
        <v>186</v>
      </c>
      <c r="H589" s="196">
        <v>4</v>
      </c>
      <c r="I589" s="197"/>
      <c r="L589" s="193"/>
      <c r="M589" s="198"/>
      <c r="N589" s="199"/>
      <c r="O589" s="199"/>
      <c r="P589" s="199"/>
      <c r="Q589" s="199"/>
      <c r="R589" s="199"/>
      <c r="S589" s="199"/>
      <c r="T589" s="200"/>
      <c r="AT589" s="194" t="s">
        <v>181</v>
      </c>
      <c r="AU589" s="194" t="s">
        <v>87</v>
      </c>
      <c r="AV589" s="15" t="s">
        <v>179</v>
      </c>
      <c r="AW589" s="15" t="s">
        <v>29</v>
      </c>
      <c r="AX589" s="15" t="s">
        <v>74</v>
      </c>
      <c r="AY589" s="194" t="s">
        <v>167</v>
      </c>
    </row>
    <row r="590" spans="1:65" s="2" customFormat="1" ht="21.75" customHeight="1">
      <c r="A590" s="33"/>
      <c r="B590" s="149"/>
      <c r="C590" s="167" t="s">
        <v>1068</v>
      </c>
      <c r="D590" s="167" t="s">
        <v>175</v>
      </c>
      <c r="E590" s="168" t="s">
        <v>1069</v>
      </c>
      <c r="F590" s="169" t="s">
        <v>1070</v>
      </c>
      <c r="G590" s="170" t="s">
        <v>213</v>
      </c>
      <c r="H590" s="171">
        <v>4</v>
      </c>
      <c r="I590" s="172"/>
      <c r="J590" s="173">
        <f>ROUND(I590*H590,2)</f>
        <v>0</v>
      </c>
      <c r="K590" s="174"/>
      <c r="L590" s="34"/>
      <c r="M590" s="175" t="s">
        <v>1</v>
      </c>
      <c r="N590" s="176" t="s">
        <v>40</v>
      </c>
      <c r="O590" s="59"/>
      <c r="P590" s="161">
        <f>O590*H590</f>
        <v>0</v>
      </c>
      <c r="Q590" s="161">
        <v>0</v>
      </c>
      <c r="R590" s="161">
        <f>Q590*H590</f>
        <v>0</v>
      </c>
      <c r="S590" s="161">
        <v>0</v>
      </c>
      <c r="T590" s="162">
        <f>S590*H590</f>
        <v>0</v>
      </c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R590" s="163" t="s">
        <v>179</v>
      </c>
      <c r="AT590" s="163" t="s">
        <v>175</v>
      </c>
      <c r="AU590" s="163" t="s">
        <v>87</v>
      </c>
      <c r="AY590" s="18" t="s">
        <v>167</v>
      </c>
      <c r="BE590" s="164">
        <f>IF(N590="základná",J590,0)</f>
        <v>0</v>
      </c>
      <c r="BF590" s="164">
        <f>IF(N590="znížená",J590,0)</f>
        <v>0</v>
      </c>
      <c r="BG590" s="164">
        <f>IF(N590="zákl. prenesená",J590,0)</f>
        <v>0</v>
      </c>
      <c r="BH590" s="164">
        <f>IF(N590="zníž. prenesená",J590,0)</f>
        <v>0</v>
      </c>
      <c r="BI590" s="164">
        <f>IF(N590="nulová",J590,0)</f>
        <v>0</v>
      </c>
      <c r="BJ590" s="18" t="s">
        <v>87</v>
      </c>
      <c r="BK590" s="164">
        <f>ROUND(I590*H590,2)</f>
        <v>0</v>
      </c>
      <c r="BL590" s="18" t="s">
        <v>179</v>
      </c>
      <c r="BM590" s="163" t="s">
        <v>1071</v>
      </c>
    </row>
    <row r="591" spans="1:65" s="14" customFormat="1" ht="12">
      <c r="B591" s="185"/>
      <c r="D591" s="178" t="s">
        <v>181</v>
      </c>
      <c r="E591" s="186" t="s">
        <v>1</v>
      </c>
      <c r="F591" s="187" t="s">
        <v>179</v>
      </c>
      <c r="H591" s="188">
        <v>4</v>
      </c>
      <c r="I591" s="189"/>
      <c r="L591" s="185"/>
      <c r="M591" s="190"/>
      <c r="N591" s="191"/>
      <c r="O591" s="191"/>
      <c r="P591" s="191"/>
      <c r="Q591" s="191"/>
      <c r="R591" s="191"/>
      <c r="S591" s="191"/>
      <c r="T591" s="192"/>
      <c r="AT591" s="186" t="s">
        <v>181</v>
      </c>
      <c r="AU591" s="186" t="s">
        <v>87</v>
      </c>
      <c r="AV591" s="14" t="s">
        <v>87</v>
      </c>
      <c r="AW591" s="14" t="s">
        <v>29</v>
      </c>
      <c r="AX591" s="14" t="s">
        <v>74</v>
      </c>
      <c r="AY591" s="186" t="s">
        <v>167</v>
      </c>
    </row>
    <row r="592" spans="1:65" s="15" customFormat="1" ht="12">
      <c r="B592" s="193"/>
      <c r="D592" s="178" t="s">
        <v>181</v>
      </c>
      <c r="E592" s="194" t="s">
        <v>1</v>
      </c>
      <c r="F592" s="195" t="s">
        <v>186</v>
      </c>
      <c r="H592" s="196">
        <v>4</v>
      </c>
      <c r="I592" s="197"/>
      <c r="L592" s="193"/>
      <c r="M592" s="198"/>
      <c r="N592" s="199"/>
      <c r="O592" s="199"/>
      <c r="P592" s="199"/>
      <c r="Q592" s="199"/>
      <c r="R592" s="199"/>
      <c r="S592" s="199"/>
      <c r="T592" s="200"/>
      <c r="AT592" s="194" t="s">
        <v>181</v>
      </c>
      <c r="AU592" s="194" t="s">
        <v>87</v>
      </c>
      <c r="AV592" s="15" t="s">
        <v>179</v>
      </c>
      <c r="AW592" s="15" t="s">
        <v>29</v>
      </c>
      <c r="AX592" s="15" t="s">
        <v>81</v>
      </c>
      <c r="AY592" s="194" t="s">
        <v>167</v>
      </c>
    </row>
    <row r="593" spans="1:65" s="2" customFormat="1" ht="16.5" customHeight="1">
      <c r="A593" s="33"/>
      <c r="B593" s="149"/>
      <c r="C593" s="167" t="s">
        <v>1072</v>
      </c>
      <c r="D593" s="167" t="s">
        <v>175</v>
      </c>
      <c r="E593" s="168" t="s">
        <v>1073</v>
      </c>
      <c r="F593" s="169" t="s">
        <v>1074</v>
      </c>
      <c r="G593" s="170" t="s">
        <v>1075</v>
      </c>
      <c r="H593" s="171">
        <v>15</v>
      </c>
      <c r="I593" s="172"/>
      <c r="J593" s="173">
        <f>ROUND(I593*H593,2)</f>
        <v>0</v>
      </c>
      <c r="K593" s="174"/>
      <c r="L593" s="34"/>
      <c r="M593" s="175" t="s">
        <v>1</v>
      </c>
      <c r="N593" s="176" t="s">
        <v>40</v>
      </c>
      <c r="O593" s="59"/>
      <c r="P593" s="161">
        <f>O593*H593</f>
        <v>0</v>
      </c>
      <c r="Q593" s="161">
        <v>0</v>
      </c>
      <c r="R593" s="161">
        <f>Q593*H593</f>
        <v>0</v>
      </c>
      <c r="S593" s="161">
        <v>0</v>
      </c>
      <c r="T593" s="162">
        <f>S593*H593</f>
        <v>0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63" t="s">
        <v>179</v>
      </c>
      <c r="AT593" s="163" t="s">
        <v>175</v>
      </c>
      <c r="AU593" s="163" t="s">
        <v>87</v>
      </c>
      <c r="AY593" s="18" t="s">
        <v>167</v>
      </c>
      <c r="BE593" s="164">
        <f>IF(N593="základná",J593,0)</f>
        <v>0</v>
      </c>
      <c r="BF593" s="164">
        <f>IF(N593="znížená",J593,0)</f>
        <v>0</v>
      </c>
      <c r="BG593" s="164">
        <f>IF(N593="zákl. prenesená",J593,0)</f>
        <v>0</v>
      </c>
      <c r="BH593" s="164">
        <f>IF(N593="zníž. prenesená",J593,0)</f>
        <v>0</v>
      </c>
      <c r="BI593" s="164">
        <f>IF(N593="nulová",J593,0)</f>
        <v>0</v>
      </c>
      <c r="BJ593" s="18" t="s">
        <v>87</v>
      </c>
      <c r="BK593" s="164">
        <f>ROUND(I593*H593,2)</f>
        <v>0</v>
      </c>
      <c r="BL593" s="18" t="s">
        <v>179</v>
      </c>
      <c r="BM593" s="163" t="s">
        <v>1076</v>
      </c>
    </row>
    <row r="594" spans="1:65" s="14" customFormat="1" ht="12">
      <c r="B594" s="185"/>
      <c r="D594" s="178" t="s">
        <v>181</v>
      </c>
      <c r="E594" s="186" t="s">
        <v>1</v>
      </c>
      <c r="F594" s="187" t="s">
        <v>1077</v>
      </c>
      <c r="H594" s="188">
        <v>15</v>
      </c>
      <c r="I594" s="189"/>
      <c r="L594" s="185"/>
      <c r="M594" s="190"/>
      <c r="N594" s="191"/>
      <c r="O594" s="191"/>
      <c r="P594" s="191"/>
      <c r="Q594" s="191"/>
      <c r="R594" s="191"/>
      <c r="S594" s="191"/>
      <c r="T594" s="192"/>
      <c r="AT594" s="186" t="s">
        <v>181</v>
      </c>
      <c r="AU594" s="186" t="s">
        <v>87</v>
      </c>
      <c r="AV594" s="14" t="s">
        <v>87</v>
      </c>
      <c r="AW594" s="14" t="s">
        <v>29</v>
      </c>
      <c r="AX594" s="14" t="s">
        <v>74</v>
      </c>
      <c r="AY594" s="186" t="s">
        <v>167</v>
      </c>
    </row>
    <row r="595" spans="1:65" s="15" customFormat="1" ht="12">
      <c r="B595" s="193"/>
      <c r="D595" s="178" t="s">
        <v>181</v>
      </c>
      <c r="E595" s="194" t="s">
        <v>1</v>
      </c>
      <c r="F595" s="195" t="s">
        <v>186</v>
      </c>
      <c r="H595" s="196">
        <v>15</v>
      </c>
      <c r="I595" s="197"/>
      <c r="L595" s="193"/>
      <c r="M595" s="198"/>
      <c r="N595" s="199"/>
      <c r="O595" s="199"/>
      <c r="P595" s="199"/>
      <c r="Q595" s="199"/>
      <c r="R595" s="199"/>
      <c r="S595" s="199"/>
      <c r="T595" s="200"/>
      <c r="AT595" s="194" t="s">
        <v>181</v>
      </c>
      <c r="AU595" s="194" t="s">
        <v>87</v>
      </c>
      <c r="AV595" s="15" t="s">
        <v>179</v>
      </c>
      <c r="AW595" s="15" t="s">
        <v>29</v>
      </c>
      <c r="AX595" s="15" t="s">
        <v>81</v>
      </c>
      <c r="AY595" s="194" t="s">
        <v>167</v>
      </c>
    </row>
    <row r="596" spans="1:65" s="12" customFormat="1" ht="23" customHeight="1">
      <c r="B596" s="138"/>
      <c r="D596" s="139" t="s">
        <v>73</v>
      </c>
      <c r="E596" s="165" t="s">
        <v>447</v>
      </c>
      <c r="F596" s="165" t="s">
        <v>448</v>
      </c>
      <c r="I596" s="141"/>
      <c r="J596" s="166">
        <f>BK596</f>
        <v>0</v>
      </c>
      <c r="L596" s="138"/>
      <c r="M596" s="143"/>
      <c r="N596" s="144"/>
      <c r="O596" s="144"/>
      <c r="P596" s="145">
        <f>SUM(P597:P600)</f>
        <v>0</v>
      </c>
      <c r="Q596" s="144"/>
      <c r="R596" s="145">
        <f>SUM(R597:R600)</f>
        <v>0</v>
      </c>
      <c r="S596" s="144"/>
      <c r="T596" s="146">
        <f>SUM(T597:T600)</f>
        <v>0</v>
      </c>
      <c r="AR596" s="139" t="s">
        <v>81</v>
      </c>
      <c r="AT596" s="147" t="s">
        <v>73</v>
      </c>
      <c r="AU596" s="147" t="s">
        <v>81</v>
      </c>
      <c r="AY596" s="139" t="s">
        <v>167</v>
      </c>
      <c r="BK596" s="148">
        <f>SUM(BK597:BK600)</f>
        <v>0</v>
      </c>
    </row>
    <row r="597" spans="1:65" s="2" customFormat="1" ht="16.5" customHeight="1">
      <c r="A597" s="33"/>
      <c r="B597" s="149"/>
      <c r="C597" s="167" t="s">
        <v>1078</v>
      </c>
      <c r="D597" s="167" t="s">
        <v>175</v>
      </c>
      <c r="E597" s="168" t="s">
        <v>1079</v>
      </c>
      <c r="F597" s="169" t="s">
        <v>1080</v>
      </c>
      <c r="G597" s="170" t="s">
        <v>1081</v>
      </c>
      <c r="H597" s="171">
        <v>3</v>
      </c>
      <c r="I597" s="172"/>
      <c r="J597" s="173">
        <f>ROUND(I597*H597,2)</f>
        <v>0</v>
      </c>
      <c r="K597" s="174"/>
      <c r="L597" s="34"/>
      <c r="M597" s="175" t="s">
        <v>1</v>
      </c>
      <c r="N597" s="176" t="s">
        <v>40</v>
      </c>
      <c r="O597" s="59"/>
      <c r="P597" s="161">
        <f>O597*H597</f>
        <v>0</v>
      </c>
      <c r="Q597" s="161">
        <v>0</v>
      </c>
      <c r="R597" s="161">
        <f>Q597*H597</f>
        <v>0</v>
      </c>
      <c r="S597" s="161">
        <v>0</v>
      </c>
      <c r="T597" s="162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3" t="s">
        <v>172</v>
      </c>
      <c r="AT597" s="163" t="s">
        <v>175</v>
      </c>
      <c r="AU597" s="163" t="s">
        <v>87</v>
      </c>
      <c r="AY597" s="18" t="s">
        <v>167</v>
      </c>
      <c r="BE597" s="164">
        <f>IF(N597="základná",J597,0)</f>
        <v>0</v>
      </c>
      <c r="BF597" s="164">
        <f>IF(N597="znížená",J597,0)</f>
        <v>0</v>
      </c>
      <c r="BG597" s="164">
        <f>IF(N597="zákl. prenesená",J597,0)</f>
        <v>0</v>
      </c>
      <c r="BH597" s="164">
        <f>IF(N597="zníž. prenesená",J597,0)</f>
        <v>0</v>
      </c>
      <c r="BI597" s="164">
        <f>IF(N597="nulová",J597,0)</f>
        <v>0</v>
      </c>
      <c r="BJ597" s="18" t="s">
        <v>87</v>
      </c>
      <c r="BK597" s="164">
        <f>ROUND(I597*H597,2)</f>
        <v>0</v>
      </c>
      <c r="BL597" s="18" t="s">
        <v>172</v>
      </c>
      <c r="BM597" s="163" t="s">
        <v>1082</v>
      </c>
    </row>
    <row r="598" spans="1:65" s="14" customFormat="1" ht="12">
      <c r="B598" s="185"/>
      <c r="D598" s="178" t="s">
        <v>181</v>
      </c>
      <c r="E598" s="186" t="s">
        <v>1</v>
      </c>
      <c r="F598" s="187" t="s">
        <v>187</v>
      </c>
      <c r="H598" s="188">
        <v>3</v>
      </c>
      <c r="I598" s="189"/>
      <c r="L598" s="185"/>
      <c r="M598" s="190"/>
      <c r="N598" s="191"/>
      <c r="O598" s="191"/>
      <c r="P598" s="191"/>
      <c r="Q598" s="191"/>
      <c r="R598" s="191"/>
      <c r="S598" s="191"/>
      <c r="T598" s="192"/>
      <c r="AT598" s="186" t="s">
        <v>181</v>
      </c>
      <c r="AU598" s="186" t="s">
        <v>87</v>
      </c>
      <c r="AV598" s="14" t="s">
        <v>87</v>
      </c>
      <c r="AW598" s="14" t="s">
        <v>29</v>
      </c>
      <c r="AX598" s="14" t="s">
        <v>74</v>
      </c>
      <c r="AY598" s="186" t="s">
        <v>167</v>
      </c>
    </row>
    <row r="599" spans="1:65" s="15" customFormat="1" ht="12">
      <c r="B599" s="193"/>
      <c r="D599" s="178" t="s">
        <v>181</v>
      </c>
      <c r="E599" s="194" t="s">
        <v>1</v>
      </c>
      <c r="F599" s="195" t="s">
        <v>186</v>
      </c>
      <c r="H599" s="196">
        <v>3</v>
      </c>
      <c r="I599" s="197"/>
      <c r="L599" s="193"/>
      <c r="M599" s="198"/>
      <c r="N599" s="199"/>
      <c r="O599" s="199"/>
      <c r="P599" s="199"/>
      <c r="Q599" s="199"/>
      <c r="R599" s="199"/>
      <c r="S599" s="199"/>
      <c r="T599" s="200"/>
      <c r="AT599" s="194" t="s">
        <v>181</v>
      </c>
      <c r="AU599" s="194" t="s">
        <v>87</v>
      </c>
      <c r="AV599" s="15" t="s">
        <v>179</v>
      </c>
      <c r="AW599" s="15" t="s">
        <v>29</v>
      </c>
      <c r="AX599" s="15" t="s">
        <v>81</v>
      </c>
      <c r="AY599" s="194" t="s">
        <v>167</v>
      </c>
    </row>
    <row r="600" spans="1:65" s="2" customFormat="1" ht="21.75" customHeight="1">
      <c r="A600" s="33"/>
      <c r="B600" s="149"/>
      <c r="C600" s="167" t="s">
        <v>1083</v>
      </c>
      <c r="D600" s="167" t="s">
        <v>175</v>
      </c>
      <c r="E600" s="168" t="s">
        <v>450</v>
      </c>
      <c r="F600" s="169" t="s">
        <v>451</v>
      </c>
      <c r="G600" s="170" t="s">
        <v>396</v>
      </c>
      <c r="H600" s="171">
        <v>246.376</v>
      </c>
      <c r="I600" s="172"/>
      <c r="J600" s="173">
        <f>ROUND(I600*H600,2)</f>
        <v>0</v>
      </c>
      <c r="K600" s="174"/>
      <c r="L600" s="34"/>
      <c r="M600" s="175" t="s">
        <v>1</v>
      </c>
      <c r="N600" s="176" t="s">
        <v>40</v>
      </c>
      <c r="O600" s="59"/>
      <c r="P600" s="161">
        <f>O600*H600</f>
        <v>0</v>
      </c>
      <c r="Q600" s="161">
        <v>0</v>
      </c>
      <c r="R600" s="161">
        <f>Q600*H600</f>
        <v>0</v>
      </c>
      <c r="S600" s="161">
        <v>0</v>
      </c>
      <c r="T600" s="162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3" t="s">
        <v>179</v>
      </c>
      <c r="AT600" s="163" t="s">
        <v>175</v>
      </c>
      <c r="AU600" s="163" t="s">
        <v>87</v>
      </c>
      <c r="AY600" s="18" t="s">
        <v>167</v>
      </c>
      <c r="BE600" s="164">
        <f>IF(N600="základná",J600,0)</f>
        <v>0</v>
      </c>
      <c r="BF600" s="164">
        <f>IF(N600="znížená",J600,0)</f>
        <v>0</v>
      </c>
      <c r="BG600" s="164">
        <f>IF(N600="zákl. prenesená",J600,0)</f>
        <v>0</v>
      </c>
      <c r="BH600" s="164">
        <f>IF(N600="zníž. prenesená",J600,0)</f>
        <v>0</v>
      </c>
      <c r="BI600" s="164">
        <f>IF(N600="nulová",J600,0)</f>
        <v>0</v>
      </c>
      <c r="BJ600" s="18" t="s">
        <v>87</v>
      </c>
      <c r="BK600" s="164">
        <f>ROUND(I600*H600,2)</f>
        <v>0</v>
      </c>
      <c r="BL600" s="18" t="s">
        <v>179</v>
      </c>
      <c r="BM600" s="163" t="s">
        <v>1084</v>
      </c>
    </row>
    <row r="601" spans="1:65" s="12" customFormat="1" ht="26" customHeight="1">
      <c r="B601" s="138"/>
      <c r="D601" s="139" t="s">
        <v>73</v>
      </c>
      <c r="E601" s="140" t="s">
        <v>453</v>
      </c>
      <c r="F601" s="140" t="s">
        <v>454</v>
      </c>
      <c r="I601" s="141"/>
      <c r="J601" s="142">
        <f>BK601</f>
        <v>0</v>
      </c>
      <c r="L601" s="138"/>
      <c r="M601" s="143"/>
      <c r="N601" s="144"/>
      <c r="O601" s="144"/>
      <c r="P601" s="145">
        <f>P602+P649+P714+P722+P726+P772+P791+P803+P974+P1003+P1017+P1050</f>
        <v>0</v>
      </c>
      <c r="Q601" s="144"/>
      <c r="R601" s="145">
        <f>R602+R649+R714+R722+R726+R772+R791+R803+R974+R1003+R1017+R1050</f>
        <v>15.754232949999999</v>
      </c>
      <c r="S601" s="144"/>
      <c r="T601" s="146">
        <f>T602+T649+T714+T722+T726+T772+T791+T803+T974+T1003+T1017+T1050</f>
        <v>0</v>
      </c>
      <c r="AR601" s="139" t="s">
        <v>87</v>
      </c>
      <c r="AT601" s="147" t="s">
        <v>73</v>
      </c>
      <c r="AU601" s="147" t="s">
        <v>74</v>
      </c>
      <c r="AY601" s="139" t="s">
        <v>167</v>
      </c>
      <c r="BK601" s="148">
        <f>BK602+BK649+BK714+BK722+BK726+BK772+BK791+BK803+BK974+BK1003+BK1017+BK1050</f>
        <v>0</v>
      </c>
    </row>
    <row r="602" spans="1:65" s="12" customFormat="1" ht="23" customHeight="1">
      <c r="B602" s="138"/>
      <c r="D602" s="139" t="s">
        <v>73</v>
      </c>
      <c r="E602" s="165" t="s">
        <v>1085</v>
      </c>
      <c r="F602" s="165" t="s">
        <v>1086</v>
      </c>
      <c r="I602" s="141"/>
      <c r="J602" s="166">
        <f>BK602</f>
        <v>0</v>
      </c>
      <c r="L602" s="138"/>
      <c r="M602" s="143"/>
      <c r="N602" s="144"/>
      <c r="O602" s="144"/>
      <c r="P602" s="145">
        <f>SUM(P603:P648)</f>
        <v>0</v>
      </c>
      <c r="Q602" s="144"/>
      <c r="R602" s="145">
        <f>SUM(R603:R648)</f>
        <v>3.7158602499999995</v>
      </c>
      <c r="S602" s="144"/>
      <c r="T602" s="146">
        <f>SUM(T603:T648)</f>
        <v>0</v>
      </c>
      <c r="AR602" s="139" t="s">
        <v>87</v>
      </c>
      <c r="AT602" s="147" t="s">
        <v>73</v>
      </c>
      <c r="AU602" s="147" t="s">
        <v>81</v>
      </c>
      <c r="AY602" s="139" t="s">
        <v>167</v>
      </c>
      <c r="BK602" s="148">
        <f>SUM(BK603:BK648)</f>
        <v>0</v>
      </c>
    </row>
    <row r="603" spans="1:65" s="2" customFormat="1" ht="21.75" customHeight="1">
      <c r="A603" s="33"/>
      <c r="B603" s="149"/>
      <c r="C603" s="167" t="s">
        <v>1087</v>
      </c>
      <c r="D603" s="167" t="s">
        <v>175</v>
      </c>
      <c r="E603" s="168" t="s">
        <v>1088</v>
      </c>
      <c r="F603" s="169" t="s">
        <v>1089</v>
      </c>
      <c r="G603" s="170" t="s">
        <v>178</v>
      </c>
      <c r="H603" s="171">
        <v>387</v>
      </c>
      <c r="I603" s="172"/>
      <c r="J603" s="173">
        <f>ROUND(I603*H603,2)</f>
        <v>0</v>
      </c>
      <c r="K603" s="174"/>
      <c r="L603" s="34"/>
      <c r="M603" s="175" t="s">
        <v>1</v>
      </c>
      <c r="N603" s="176" t="s">
        <v>40</v>
      </c>
      <c r="O603" s="59"/>
      <c r="P603" s="161">
        <f>O603*H603</f>
        <v>0</v>
      </c>
      <c r="Q603" s="161">
        <v>2.5999999999999998E-4</v>
      </c>
      <c r="R603" s="161">
        <f>Q603*H603</f>
        <v>0.10061999999999999</v>
      </c>
      <c r="S603" s="161">
        <v>0</v>
      </c>
      <c r="T603" s="162">
        <f>S603*H603</f>
        <v>0</v>
      </c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R603" s="163" t="s">
        <v>308</v>
      </c>
      <c r="AT603" s="163" t="s">
        <v>175</v>
      </c>
      <c r="AU603" s="163" t="s">
        <v>87</v>
      </c>
      <c r="AY603" s="18" t="s">
        <v>167</v>
      </c>
      <c r="BE603" s="164">
        <f>IF(N603="základná",J603,0)</f>
        <v>0</v>
      </c>
      <c r="BF603" s="164">
        <f>IF(N603="znížená",J603,0)</f>
        <v>0</v>
      </c>
      <c r="BG603" s="164">
        <f>IF(N603="zákl. prenesená",J603,0)</f>
        <v>0</v>
      </c>
      <c r="BH603" s="164">
        <f>IF(N603="zníž. prenesená",J603,0)</f>
        <v>0</v>
      </c>
      <c r="BI603" s="164">
        <f>IF(N603="nulová",J603,0)</f>
        <v>0</v>
      </c>
      <c r="BJ603" s="18" t="s">
        <v>87</v>
      </c>
      <c r="BK603" s="164">
        <f>ROUND(I603*H603,2)</f>
        <v>0</v>
      </c>
      <c r="BL603" s="18" t="s">
        <v>308</v>
      </c>
      <c r="BM603" s="163" t="s">
        <v>1090</v>
      </c>
    </row>
    <row r="604" spans="1:65" s="13" customFormat="1" ht="12">
      <c r="B604" s="177"/>
      <c r="D604" s="178" t="s">
        <v>181</v>
      </c>
      <c r="E604" s="179" t="s">
        <v>1</v>
      </c>
      <c r="F604" s="180" t="s">
        <v>1091</v>
      </c>
      <c r="H604" s="179" t="s">
        <v>1</v>
      </c>
      <c r="I604" s="181"/>
      <c r="L604" s="177"/>
      <c r="M604" s="182"/>
      <c r="N604" s="183"/>
      <c r="O604" s="183"/>
      <c r="P604" s="183"/>
      <c r="Q604" s="183"/>
      <c r="R604" s="183"/>
      <c r="S604" s="183"/>
      <c r="T604" s="184"/>
      <c r="AT604" s="179" t="s">
        <v>181</v>
      </c>
      <c r="AU604" s="179" t="s">
        <v>87</v>
      </c>
      <c r="AV604" s="13" t="s">
        <v>81</v>
      </c>
      <c r="AW604" s="13" t="s">
        <v>29</v>
      </c>
      <c r="AX604" s="13" t="s">
        <v>74</v>
      </c>
      <c r="AY604" s="179" t="s">
        <v>167</v>
      </c>
    </row>
    <row r="605" spans="1:65" s="13" customFormat="1" ht="12">
      <c r="B605" s="177"/>
      <c r="D605" s="178" t="s">
        <v>181</v>
      </c>
      <c r="E605" s="179" t="s">
        <v>1</v>
      </c>
      <c r="F605" s="180" t="s">
        <v>1092</v>
      </c>
      <c r="H605" s="179" t="s">
        <v>1</v>
      </c>
      <c r="I605" s="181"/>
      <c r="L605" s="177"/>
      <c r="M605" s="182"/>
      <c r="N605" s="183"/>
      <c r="O605" s="183"/>
      <c r="P605" s="183"/>
      <c r="Q605" s="183"/>
      <c r="R605" s="183"/>
      <c r="S605" s="183"/>
      <c r="T605" s="184"/>
      <c r="AT605" s="179" t="s">
        <v>181</v>
      </c>
      <c r="AU605" s="179" t="s">
        <v>87</v>
      </c>
      <c r="AV605" s="13" t="s">
        <v>81</v>
      </c>
      <c r="AW605" s="13" t="s">
        <v>29</v>
      </c>
      <c r="AX605" s="13" t="s">
        <v>74</v>
      </c>
      <c r="AY605" s="179" t="s">
        <v>167</v>
      </c>
    </row>
    <row r="606" spans="1:65" s="14" customFormat="1" ht="24">
      <c r="B606" s="185"/>
      <c r="D606" s="178" t="s">
        <v>181</v>
      </c>
      <c r="E606" s="186" t="s">
        <v>1</v>
      </c>
      <c r="F606" s="187" t="s">
        <v>1093</v>
      </c>
      <c r="H606" s="188">
        <v>386.334</v>
      </c>
      <c r="I606" s="189"/>
      <c r="L606" s="185"/>
      <c r="M606" s="190"/>
      <c r="N606" s="191"/>
      <c r="O606" s="191"/>
      <c r="P606" s="191"/>
      <c r="Q606" s="191"/>
      <c r="R606" s="191"/>
      <c r="S606" s="191"/>
      <c r="T606" s="192"/>
      <c r="AT606" s="186" t="s">
        <v>181</v>
      </c>
      <c r="AU606" s="186" t="s">
        <v>87</v>
      </c>
      <c r="AV606" s="14" t="s">
        <v>87</v>
      </c>
      <c r="AW606" s="14" t="s">
        <v>29</v>
      </c>
      <c r="AX606" s="14" t="s">
        <v>74</v>
      </c>
      <c r="AY606" s="186" t="s">
        <v>167</v>
      </c>
    </row>
    <row r="607" spans="1:65" s="16" customFormat="1" ht="12">
      <c r="B607" s="201"/>
      <c r="D607" s="178" t="s">
        <v>181</v>
      </c>
      <c r="E607" s="202" t="s">
        <v>1</v>
      </c>
      <c r="F607" s="203" t="s">
        <v>830</v>
      </c>
      <c r="H607" s="204">
        <v>386.334</v>
      </c>
      <c r="I607" s="205"/>
      <c r="L607" s="201"/>
      <c r="M607" s="206"/>
      <c r="N607" s="207"/>
      <c r="O607" s="207"/>
      <c r="P607" s="207"/>
      <c r="Q607" s="207"/>
      <c r="R607" s="207"/>
      <c r="S607" s="207"/>
      <c r="T607" s="208"/>
      <c r="AT607" s="202" t="s">
        <v>181</v>
      </c>
      <c r="AU607" s="202" t="s">
        <v>87</v>
      </c>
      <c r="AV607" s="16" t="s">
        <v>187</v>
      </c>
      <c r="AW607" s="16" t="s">
        <v>29</v>
      </c>
      <c r="AX607" s="16" t="s">
        <v>74</v>
      </c>
      <c r="AY607" s="202" t="s">
        <v>167</v>
      </c>
    </row>
    <row r="608" spans="1:65" s="14" customFormat="1" ht="12">
      <c r="B608" s="185"/>
      <c r="D608" s="178" t="s">
        <v>181</v>
      </c>
      <c r="E608" s="186" t="s">
        <v>1</v>
      </c>
      <c r="F608" s="187" t="s">
        <v>1094</v>
      </c>
      <c r="H608" s="188">
        <v>0.66600000000000004</v>
      </c>
      <c r="I608" s="189"/>
      <c r="L608" s="185"/>
      <c r="M608" s="190"/>
      <c r="N608" s="191"/>
      <c r="O608" s="191"/>
      <c r="P608" s="191"/>
      <c r="Q608" s="191"/>
      <c r="R608" s="191"/>
      <c r="S608" s="191"/>
      <c r="T608" s="192"/>
      <c r="AT608" s="186" t="s">
        <v>181</v>
      </c>
      <c r="AU608" s="186" t="s">
        <v>87</v>
      </c>
      <c r="AV608" s="14" t="s">
        <v>87</v>
      </c>
      <c r="AW608" s="14" t="s">
        <v>29</v>
      </c>
      <c r="AX608" s="14" t="s">
        <v>74</v>
      </c>
      <c r="AY608" s="186" t="s">
        <v>167</v>
      </c>
    </row>
    <row r="609" spans="1:65" s="15" customFormat="1" ht="12">
      <c r="B609" s="193"/>
      <c r="D609" s="178" t="s">
        <v>181</v>
      </c>
      <c r="E609" s="194" t="s">
        <v>604</v>
      </c>
      <c r="F609" s="195" t="s">
        <v>186</v>
      </c>
      <c r="H609" s="196">
        <v>387</v>
      </c>
      <c r="I609" s="197"/>
      <c r="L609" s="193"/>
      <c r="M609" s="198"/>
      <c r="N609" s="199"/>
      <c r="O609" s="199"/>
      <c r="P609" s="199"/>
      <c r="Q609" s="199"/>
      <c r="R609" s="199"/>
      <c r="S609" s="199"/>
      <c r="T609" s="200"/>
      <c r="AT609" s="194" t="s">
        <v>181</v>
      </c>
      <c r="AU609" s="194" t="s">
        <v>87</v>
      </c>
      <c r="AV609" s="15" t="s">
        <v>179</v>
      </c>
      <c r="AW609" s="15" t="s">
        <v>29</v>
      </c>
      <c r="AX609" s="15" t="s">
        <v>81</v>
      </c>
      <c r="AY609" s="194" t="s">
        <v>167</v>
      </c>
    </row>
    <row r="610" spans="1:65" s="2" customFormat="1" ht="16.5" customHeight="1">
      <c r="A610" s="33"/>
      <c r="B610" s="149"/>
      <c r="C610" s="150" t="s">
        <v>1095</v>
      </c>
      <c r="D610" s="150" t="s">
        <v>168</v>
      </c>
      <c r="E610" s="151" t="s">
        <v>1096</v>
      </c>
      <c r="F610" s="152" t="s">
        <v>1097</v>
      </c>
      <c r="G610" s="153" t="s">
        <v>396</v>
      </c>
      <c r="H610" s="154">
        <v>0.65800000000000003</v>
      </c>
      <c r="I610" s="155"/>
      <c r="J610" s="156">
        <f>ROUND(I610*H610,2)</f>
        <v>0</v>
      </c>
      <c r="K610" s="157"/>
      <c r="L610" s="158"/>
      <c r="M610" s="159" t="s">
        <v>1</v>
      </c>
      <c r="N610" s="160" t="s">
        <v>40</v>
      </c>
      <c r="O610" s="59"/>
      <c r="P610" s="161">
        <f>O610*H610</f>
        <v>0</v>
      </c>
      <c r="Q610" s="161">
        <v>1</v>
      </c>
      <c r="R610" s="161">
        <f>Q610*H610</f>
        <v>0.65800000000000003</v>
      </c>
      <c r="S610" s="161">
        <v>0</v>
      </c>
      <c r="T610" s="162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63" t="s">
        <v>416</v>
      </c>
      <c r="AT610" s="163" t="s">
        <v>168</v>
      </c>
      <c r="AU610" s="163" t="s">
        <v>87</v>
      </c>
      <c r="AY610" s="18" t="s">
        <v>167</v>
      </c>
      <c r="BE610" s="164">
        <f>IF(N610="základná",J610,0)</f>
        <v>0</v>
      </c>
      <c r="BF610" s="164">
        <f>IF(N610="znížená",J610,0)</f>
        <v>0</v>
      </c>
      <c r="BG610" s="164">
        <f>IF(N610="zákl. prenesená",J610,0)</f>
        <v>0</v>
      </c>
      <c r="BH610" s="164">
        <f>IF(N610="zníž. prenesená",J610,0)</f>
        <v>0</v>
      </c>
      <c r="BI610" s="164">
        <f>IF(N610="nulová",J610,0)</f>
        <v>0</v>
      </c>
      <c r="BJ610" s="18" t="s">
        <v>87</v>
      </c>
      <c r="BK610" s="164">
        <f>ROUND(I610*H610,2)</f>
        <v>0</v>
      </c>
      <c r="BL610" s="18" t="s">
        <v>308</v>
      </c>
      <c r="BM610" s="163" t="s">
        <v>1098</v>
      </c>
    </row>
    <row r="611" spans="1:65" s="14" customFormat="1" ht="12">
      <c r="B611" s="185"/>
      <c r="D611" s="178" t="s">
        <v>181</v>
      </c>
      <c r="F611" s="187" t="s">
        <v>1099</v>
      </c>
      <c r="H611" s="188">
        <v>0.65800000000000003</v>
      </c>
      <c r="I611" s="189"/>
      <c r="L611" s="185"/>
      <c r="M611" s="190"/>
      <c r="N611" s="191"/>
      <c r="O611" s="191"/>
      <c r="P611" s="191"/>
      <c r="Q611" s="191"/>
      <c r="R611" s="191"/>
      <c r="S611" s="191"/>
      <c r="T611" s="192"/>
      <c r="AT611" s="186" t="s">
        <v>181</v>
      </c>
      <c r="AU611" s="186" t="s">
        <v>87</v>
      </c>
      <c r="AV611" s="14" t="s">
        <v>87</v>
      </c>
      <c r="AW611" s="14" t="s">
        <v>3</v>
      </c>
      <c r="AX611" s="14" t="s">
        <v>81</v>
      </c>
      <c r="AY611" s="186" t="s">
        <v>167</v>
      </c>
    </row>
    <row r="612" spans="1:65" s="2" customFormat="1" ht="21.75" customHeight="1">
      <c r="A612" s="33"/>
      <c r="B612" s="149"/>
      <c r="C612" s="167" t="s">
        <v>1100</v>
      </c>
      <c r="D612" s="167" t="s">
        <v>175</v>
      </c>
      <c r="E612" s="168" t="s">
        <v>1101</v>
      </c>
      <c r="F612" s="169" t="s">
        <v>1102</v>
      </c>
      <c r="G612" s="170" t="s">
        <v>178</v>
      </c>
      <c r="H612" s="171">
        <v>0.27900000000000003</v>
      </c>
      <c r="I612" s="172"/>
      <c r="J612" s="173">
        <f>ROUND(I612*H612,2)</f>
        <v>0</v>
      </c>
      <c r="K612" s="174"/>
      <c r="L612" s="34"/>
      <c r="M612" s="175" t="s">
        <v>1</v>
      </c>
      <c r="N612" s="176" t="s">
        <v>40</v>
      </c>
      <c r="O612" s="59"/>
      <c r="P612" s="161">
        <f>O612*H612</f>
        <v>0</v>
      </c>
      <c r="Q612" s="161">
        <v>0</v>
      </c>
      <c r="R612" s="161">
        <f>Q612*H612</f>
        <v>0</v>
      </c>
      <c r="S612" s="161">
        <v>0</v>
      </c>
      <c r="T612" s="162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63" t="s">
        <v>308</v>
      </c>
      <c r="AT612" s="163" t="s">
        <v>175</v>
      </c>
      <c r="AU612" s="163" t="s">
        <v>87</v>
      </c>
      <c r="AY612" s="18" t="s">
        <v>167</v>
      </c>
      <c r="BE612" s="164">
        <f>IF(N612="základná",J612,0)</f>
        <v>0</v>
      </c>
      <c r="BF612" s="164">
        <f>IF(N612="znížená",J612,0)</f>
        <v>0</v>
      </c>
      <c r="BG612" s="164">
        <f>IF(N612="zákl. prenesená",J612,0)</f>
        <v>0</v>
      </c>
      <c r="BH612" s="164">
        <f>IF(N612="zníž. prenesená",J612,0)</f>
        <v>0</v>
      </c>
      <c r="BI612" s="164">
        <f>IF(N612="nulová",J612,0)</f>
        <v>0</v>
      </c>
      <c r="BJ612" s="18" t="s">
        <v>87</v>
      </c>
      <c r="BK612" s="164">
        <f>ROUND(I612*H612,2)</f>
        <v>0</v>
      </c>
      <c r="BL612" s="18" t="s">
        <v>308</v>
      </c>
      <c r="BM612" s="163" t="s">
        <v>1103</v>
      </c>
    </row>
    <row r="613" spans="1:65" s="13" customFormat="1" ht="12">
      <c r="B613" s="177"/>
      <c r="D613" s="178" t="s">
        <v>181</v>
      </c>
      <c r="E613" s="179" t="s">
        <v>1</v>
      </c>
      <c r="F613" s="180" t="s">
        <v>1104</v>
      </c>
      <c r="H613" s="179" t="s">
        <v>1</v>
      </c>
      <c r="I613" s="181"/>
      <c r="L613" s="177"/>
      <c r="M613" s="182"/>
      <c r="N613" s="183"/>
      <c r="O613" s="183"/>
      <c r="P613" s="183"/>
      <c r="Q613" s="183"/>
      <c r="R613" s="183"/>
      <c r="S613" s="183"/>
      <c r="T613" s="184"/>
      <c r="AT613" s="179" t="s">
        <v>181</v>
      </c>
      <c r="AU613" s="179" t="s">
        <v>87</v>
      </c>
      <c r="AV613" s="13" t="s">
        <v>81</v>
      </c>
      <c r="AW613" s="13" t="s">
        <v>29</v>
      </c>
      <c r="AX613" s="13" t="s">
        <v>74</v>
      </c>
      <c r="AY613" s="179" t="s">
        <v>167</v>
      </c>
    </row>
    <row r="614" spans="1:65" s="14" customFormat="1" ht="12">
      <c r="B614" s="185"/>
      <c r="D614" s="178" t="s">
        <v>181</v>
      </c>
      <c r="E614" s="186" t="s">
        <v>1</v>
      </c>
      <c r="F614" s="187" t="s">
        <v>1105</v>
      </c>
      <c r="H614" s="188">
        <v>0.27900000000000003</v>
      </c>
      <c r="I614" s="189"/>
      <c r="L614" s="185"/>
      <c r="M614" s="190"/>
      <c r="N614" s="191"/>
      <c r="O614" s="191"/>
      <c r="P614" s="191"/>
      <c r="Q614" s="191"/>
      <c r="R614" s="191"/>
      <c r="S614" s="191"/>
      <c r="T614" s="192"/>
      <c r="AT614" s="186" t="s">
        <v>181</v>
      </c>
      <c r="AU614" s="186" t="s">
        <v>87</v>
      </c>
      <c r="AV614" s="14" t="s">
        <v>87</v>
      </c>
      <c r="AW614" s="14" t="s">
        <v>29</v>
      </c>
      <c r="AX614" s="14" t="s">
        <v>74</v>
      </c>
      <c r="AY614" s="186" t="s">
        <v>167</v>
      </c>
    </row>
    <row r="615" spans="1:65" s="16" customFormat="1" ht="12">
      <c r="B615" s="201"/>
      <c r="D615" s="178" t="s">
        <v>181</v>
      </c>
      <c r="E615" s="202" t="s">
        <v>1</v>
      </c>
      <c r="F615" s="203" t="s">
        <v>1106</v>
      </c>
      <c r="H615" s="204">
        <v>0.27900000000000003</v>
      </c>
      <c r="I615" s="205"/>
      <c r="L615" s="201"/>
      <c r="M615" s="206"/>
      <c r="N615" s="207"/>
      <c r="O615" s="207"/>
      <c r="P615" s="207"/>
      <c r="Q615" s="207"/>
      <c r="R615" s="207"/>
      <c r="S615" s="207"/>
      <c r="T615" s="208"/>
      <c r="AT615" s="202" t="s">
        <v>181</v>
      </c>
      <c r="AU615" s="202" t="s">
        <v>87</v>
      </c>
      <c r="AV615" s="16" t="s">
        <v>187</v>
      </c>
      <c r="AW615" s="16" t="s">
        <v>29</v>
      </c>
      <c r="AX615" s="16" t="s">
        <v>74</v>
      </c>
      <c r="AY615" s="202" t="s">
        <v>167</v>
      </c>
    </row>
    <row r="616" spans="1:65" s="15" customFormat="1" ht="12">
      <c r="B616" s="193"/>
      <c r="D616" s="178" t="s">
        <v>181</v>
      </c>
      <c r="E616" s="194" t="s">
        <v>1</v>
      </c>
      <c r="F616" s="195" t="s">
        <v>186</v>
      </c>
      <c r="H616" s="196">
        <v>0.27900000000000003</v>
      </c>
      <c r="I616" s="197"/>
      <c r="L616" s="193"/>
      <c r="M616" s="198"/>
      <c r="N616" s="199"/>
      <c r="O616" s="199"/>
      <c r="P616" s="199"/>
      <c r="Q616" s="199"/>
      <c r="R616" s="199"/>
      <c r="S616" s="199"/>
      <c r="T616" s="200"/>
      <c r="AT616" s="194" t="s">
        <v>181</v>
      </c>
      <c r="AU616" s="194" t="s">
        <v>87</v>
      </c>
      <c r="AV616" s="15" t="s">
        <v>179</v>
      </c>
      <c r="AW616" s="15" t="s">
        <v>29</v>
      </c>
      <c r="AX616" s="15" t="s">
        <v>81</v>
      </c>
      <c r="AY616" s="194" t="s">
        <v>167</v>
      </c>
    </row>
    <row r="617" spans="1:65" s="2" customFormat="1" ht="21.75" customHeight="1">
      <c r="A617" s="33"/>
      <c r="B617" s="149"/>
      <c r="C617" s="150" t="s">
        <v>1107</v>
      </c>
      <c r="D617" s="150" t="s">
        <v>168</v>
      </c>
      <c r="E617" s="151" t="s">
        <v>1108</v>
      </c>
      <c r="F617" s="152" t="s">
        <v>1109</v>
      </c>
      <c r="G617" s="153" t="s">
        <v>178</v>
      </c>
      <c r="H617" s="154">
        <v>0.32100000000000001</v>
      </c>
      <c r="I617" s="155"/>
      <c r="J617" s="156">
        <f>ROUND(I617*H617,2)</f>
        <v>0</v>
      </c>
      <c r="K617" s="157"/>
      <c r="L617" s="158"/>
      <c r="M617" s="159" t="s">
        <v>1</v>
      </c>
      <c r="N617" s="160" t="s">
        <v>40</v>
      </c>
      <c r="O617" s="59"/>
      <c r="P617" s="161">
        <f>O617*H617</f>
        <v>0</v>
      </c>
      <c r="Q617" s="161">
        <v>4.2500000000000003E-3</v>
      </c>
      <c r="R617" s="161">
        <f>Q617*H617</f>
        <v>1.3642500000000002E-3</v>
      </c>
      <c r="S617" s="161">
        <v>0</v>
      </c>
      <c r="T617" s="162">
        <f>S617*H617</f>
        <v>0</v>
      </c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R617" s="163" t="s">
        <v>416</v>
      </c>
      <c r="AT617" s="163" t="s">
        <v>168</v>
      </c>
      <c r="AU617" s="163" t="s">
        <v>87</v>
      </c>
      <c r="AY617" s="18" t="s">
        <v>167</v>
      </c>
      <c r="BE617" s="164">
        <f>IF(N617="základná",J617,0)</f>
        <v>0</v>
      </c>
      <c r="BF617" s="164">
        <f>IF(N617="znížená",J617,0)</f>
        <v>0</v>
      </c>
      <c r="BG617" s="164">
        <f>IF(N617="zákl. prenesená",J617,0)</f>
        <v>0</v>
      </c>
      <c r="BH617" s="164">
        <f>IF(N617="zníž. prenesená",J617,0)</f>
        <v>0</v>
      </c>
      <c r="BI617" s="164">
        <f>IF(N617="nulová",J617,0)</f>
        <v>0</v>
      </c>
      <c r="BJ617" s="18" t="s">
        <v>87</v>
      </c>
      <c r="BK617" s="164">
        <f>ROUND(I617*H617,2)</f>
        <v>0</v>
      </c>
      <c r="BL617" s="18" t="s">
        <v>308</v>
      </c>
      <c r="BM617" s="163" t="s">
        <v>1110</v>
      </c>
    </row>
    <row r="618" spans="1:65" s="14" customFormat="1" ht="12">
      <c r="B618" s="185"/>
      <c r="D618" s="178" t="s">
        <v>181</v>
      </c>
      <c r="F618" s="187" t="s">
        <v>1111</v>
      </c>
      <c r="H618" s="188">
        <v>0.32100000000000001</v>
      </c>
      <c r="I618" s="189"/>
      <c r="L618" s="185"/>
      <c r="M618" s="190"/>
      <c r="N618" s="191"/>
      <c r="O618" s="191"/>
      <c r="P618" s="191"/>
      <c r="Q618" s="191"/>
      <c r="R618" s="191"/>
      <c r="S618" s="191"/>
      <c r="T618" s="192"/>
      <c r="AT618" s="186" t="s">
        <v>181</v>
      </c>
      <c r="AU618" s="186" t="s">
        <v>87</v>
      </c>
      <c r="AV618" s="14" t="s">
        <v>87</v>
      </c>
      <c r="AW618" s="14" t="s">
        <v>3</v>
      </c>
      <c r="AX618" s="14" t="s">
        <v>81</v>
      </c>
      <c r="AY618" s="186" t="s">
        <v>167</v>
      </c>
    </row>
    <row r="619" spans="1:65" s="2" customFormat="1" ht="21.75" customHeight="1">
      <c r="A619" s="33"/>
      <c r="B619" s="149"/>
      <c r="C619" s="167" t="s">
        <v>1112</v>
      </c>
      <c r="D619" s="167" t="s">
        <v>175</v>
      </c>
      <c r="E619" s="168" t="s">
        <v>1113</v>
      </c>
      <c r="F619" s="169" t="s">
        <v>1114</v>
      </c>
      <c r="G619" s="170" t="s">
        <v>178</v>
      </c>
      <c r="H619" s="171">
        <v>387</v>
      </c>
      <c r="I619" s="172"/>
      <c r="J619" s="173">
        <f>ROUND(I619*H619,2)</f>
        <v>0</v>
      </c>
      <c r="K619" s="174"/>
      <c r="L619" s="34"/>
      <c r="M619" s="175" t="s">
        <v>1</v>
      </c>
      <c r="N619" s="176" t="s">
        <v>40</v>
      </c>
      <c r="O619" s="59"/>
      <c r="P619" s="161">
        <f>O619*H619</f>
        <v>0</v>
      </c>
      <c r="Q619" s="161">
        <v>5.4000000000000001E-4</v>
      </c>
      <c r="R619" s="161">
        <f>Q619*H619</f>
        <v>0.20898</v>
      </c>
      <c r="S619" s="161">
        <v>0</v>
      </c>
      <c r="T619" s="162">
        <f>S619*H619</f>
        <v>0</v>
      </c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R619" s="163" t="s">
        <v>308</v>
      </c>
      <c r="AT619" s="163" t="s">
        <v>175</v>
      </c>
      <c r="AU619" s="163" t="s">
        <v>87</v>
      </c>
      <c r="AY619" s="18" t="s">
        <v>167</v>
      </c>
      <c r="BE619" s="164">
        <f>IF(N619="základná",J619,0)</f>
        <v>0</v>
      </c>
      <c r="BF619" s="164">
        <f>IF(N619="znížená",J619,0)</f>
        <v>0</v>
      </c>
      <c r="BG619" s="164">
        <f>IF(N619="zákl. prenesená",J619,0)</f>
        <v>0</v>
      </c>
      <c r="BH619" s="164">
        <f>IF(N619="zníž. prenesená",J619,0)</f>
        <v>0</v>
      </c>
      <c r="BI619" s="164">
        <f>IF(N619="nulová",J619,0)</f>
        <v>0</v>
      </c>
      <c r="BJ619" s="18" t="s">
        <v>87</v>
      </c>
      <c r="BK619" s="164">
        <f>ROUND(I619*H619,2)</f>
        <v>0</v>
      </c>
      <c r="BL619" s="18" t="s">
        <v>308</v>
      </c>
      <c r="BM619" s="163" t="s">
        <v>1115</v>
      </c>
    </row>
    <row r="620" spans="1:65" s="14" customFormat="1" ht="12">
      <c r="B620" s="185"/>
      <c r="D620" s="178" t="s">
        <v>181</v>
      </c>
      <c r="E620" s="186" t="s">
        <v>1</v>
      </c>
      <c r="F620" s="187" t="s">
        <v>604</v>
      </c>
      <c r="H620" s="188">
        <v>387</v>
      </c>
      <c r="I620" s="189"/>
      <c r="L620" s="185"/>
      <c r="M620" s="190"/>
      <c r="N620" s="191"/>
      <c r="O620" s="191"/>
      <c r="P620" s="191"/>
      <c r="Q620" s="191"/>
      <c r="R620" s="191"/>
      <c r="S620" s="191"/>
      <c r="T620" s="192"/>
      <c r="AT620" s="186" t="s">
        <v>181</v>
      </c>
      <c r="AU620" s="186" t="s">
        <v>87</v>
      </c>
      <c r="AV620" s="14" t="s">
        <v>87</v>
      </c>
      <c r="AW620" s="14" t="s">
        <v>29</v>
      </c>
      <c r="AX620" s="14" t="s">
        <v>74</v>
      </c>
      <c r="AY620" s="186" t="s">
        <v>167</v>
      </c>
    </row>
    <row r="621" spans="1:65" s="15" customFormat="1" ht="12">
      <c r="B621" s="193"/>
      <c r="D621" s="178" t="s">
        <v>181</v>
      </c>
      <c r="E621" s="194" t="s">
        <v>1</v>
      </c>
      <c r="F621" s="195" t="s">
        <v>186</v>
      </c>
      <c r="H621" s="196">
        <v>387</v>
      </c>
      <c r="I621" s="197"/>
      <c r="L621" s="193"/>
      <c r="M621" s="198"/>
      <c r="N621" s="199"/>
      <c r="O621" s="199"/>
      <c r="P621" s="199"/>
      <c r="Q621" s="199"/>
      <c r="R621" s="199"/>
      <c r="S621" s="199"/>
      <c r="T621" s="200"/>
      <c r="AT621" s="194" t="s">
        <v>181</v>
      </c>
      <c r="AU621" s="194" t="s">
        <v>87</v>
      </c>
      <c r="AV621" s="15" t="s">
        <v>179</v>
      </c>
      <c r="AW621" s="15" t="s">
        <v>29</v>
      </c>
      <c r="AX621" s="15" t="s">
        <v>81</v>
      </c>
      <c r="AY621" s="194" t="s">
        <v>167</v>
      </c>
    </row>
    <row r="622" spans="1:65" s="2" customFormat="1" ht="21.75" customHeight="1">
      <c r="A622" s="33"/>
      <c r="B622" s="149"/>
      <c r="C622" s="150" t="s">
        <v>1116</v>
      </c>
      <c r="D622" s="150" t="s">
        <v>168</v>
      </c>
      <c r="E622" s="151" t="s">
        <v>1117</v>
      </c>
      <c r="F622" s="152" t="s">
        <v>1118</v>
      </c>
      <c r="G622" s="153" t="s">
        <v>178</v>
      </c>
      <c r="H622" s="154">
        <v>464.4</v>
      </c>
      <c r="I622" s="155"/>
      <c r="J622" s="156">
        <f>ROUND(I622*H622,2)</f>
        <v>0</v>
      </c>
      <c r="K622" s="157"/>
      <c r="L622" s="158"/>
      <c r="M622" s="159" t="s">
        <v>1</v>
      </c>
      <c r="N622" s="160" t="s">
        <v>40</v>
      </c>
      <c r="O622" s="59"/>
      <c r="P622" s="161">
        <f>O622*H622</f>
        <v>0</v>
      </c>
      <c r="Q622" s="161">
        <v>5.4999999999999997E-3</v>
      </c>
      <c r="R622" s="161">
        <f>Q622*H622</f>
        <v>2.5541999999999998</v>
      </c>
      <c r="S622" s="161">
        <v>0</v>
      </c>
      <c r="T622" s="162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63" t="s">
        <v>416</v>
      </c>
      <c r="AT622" s="163" t="s">
        <v>168</v>
      </c>
      <c r="AU622" s="163" t="s">
        <v>87</v>
      </c>
      <c r="AY622" s="18" t="s">
        <v>167</v>
      </c>
      <c r="BE622" s="164">
        <f>IF(N622="základná",J622,0)</f>
        <v>0</v>
      </c>
      <c r="BF622" s="164">
        <f>IF(N622="znížená",J622,0)</f>
        <v>0</v>
      </c>
      <c r="BG622" s="164">
        <f>IF(N622="zákl. prenesená",J622,0)</f>
        <v>0</v>
      </c>
      <c r="BH622" s="164">
        <f>IF(N622="zníž. prenesená",J622,0)</f>
        <v>0</v>
      </c>
      <c r="BI622" s="164">
        <f>IF(N622="nulová",J622,0)</f>
        <v>0</v>
      </c>
      <c r="BJ622" s="18" t="s">
        <v>87</v>
      </c>
      <c r="BK622" s="164">
        <f>ROUND(I622*H622,2)</f>
        <v>0</v>
      </c>
      <c r="BL622" s="18" t="s">
        <v>308</v>
      </c>
      <c r="BM622" s="163" t="s">
        <v>1119</v>
      </c>
    </row>
    <row r="623" spans="1:65" s="14" customFormat="1" ht="12">
      <c r="B623" s="185"/>
      <c r="D623" s="178" t="s">
        <v>181</v>
      </c>
      <c r="F623" s="187" t="s">
        <v>1120</v>
      </c>
      <c r="H623" s="188">
        <v>464.4</v>
      </c>
      <c r="I623" s="189"/>
      <c r="L623" s="185"/>
      <c r="M623" s="190"/>
      <c r="N623" s="191"/>
      <c r="O623" s="191"/>
      <c r="P623" s="191"/>
      <c r="Q623" s="191"/>
      <c r="R623" s="191"/>
      <c r="S623" s="191"/>
      <c r="T623" s="192"/>
      <c r="AT623" s="186" t="s">
        <v>181</v>
      </c>
      <c r="AU623" s="186" t="s">
        <v>87</v>
      </c>
      <c r="AV623" s="14" t="s">
        <v>87</v>
      </c>
      <c r="AW623" s="14" t="s">
        <v>3</v>
      </c>
      <c r="AX623" s="14" t="s">
        <v>81</v>
      </c>
      <c r="AY623" s="186" t="s">
        <v>167</v>
      </c>
    </row>
    <row r="624" spans="1:65" s="2" customFormat="1" ht="21.75" customHeight="1">
      <c r="A624" s="33"/>
      <c r="B624" s="149"/>
      <c r="C624" s="167" t="s">
        <v>1121</v>
      </c>
      <c r="D624" s="167" t="s">
        <v>175</v>
      </c>
      <c r="E624" s="168" t="s">
        <v>1122</v>
      </c>
      <c r="F624" s="169" t="s">
        <v>1123</v>
      </c>
      <c r="G624" s="170" t="s">
        <v>178</v>
      </c>
      <c r="H624" s="171">
        <v>168</v>
      </c>
      <c r="I624" s="172"/>
      <c r="J624" s="173">
        <f>ROUND(I624*H624,2)</f>
        <v>0</v>
      </c>
      <c r="K624" s="174"/>
      <c r="L624" s="34"/>
      <c r="M624" s="175" t="s">
        <v>1</v>
      </c>
      <c r="N624" s="176" t="s">
        <v>40</v>
      </c>
      <c r="O624" s="59"/>
      <c r="P624" s="161">
        <f>O624*H624</f>
        <v>0</v>
      </c>
      <c r="Q624" s="161">
        <v>0</v>
      </c>
      <c r="R624" s="161">
        <f>Q624*H624</f>
        <v>0</v>
      </c>
      <c r="S624" s="161">
        <v>0</v>
      </c>
      <c r="T624" s="162">
        <f>S624*H624</f>
        <v>0</v>
      </c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R624" s="163" t="s">
        <v>308</v>
      </c>
      <c r="AT624" s="163" t="s">
        <v>175</v>
      </c>
      <c r="AU624" s="163" t="s">
        <v>87</v>
      </c>
      <c r="AY624" s="18" t="s">
        <v>167</v>
      </c>
      <c r="BE624" s="164">
        <f>IF(N624="základná",J624,0)</f>
        <v>0</v>
      </c>
      <c r="BF624" s="164">
        <f>IF(N624="znížená",J624,0)</f>
        <v>0</v>
      </c>
      <c r="BG624" s="164">
        <f>IF(N624="zákl. prenesená",J624,0)</f>
        <v>0</v>
      </c>
      <c r="BH624" s="164">
        <f>IF(N624="zníž. prenesená",J624,0)</f>
        <v>0</v>
      </c>
      <c r="BI624" s="164">
        <f>IF(N624="nulová",J624,0)</f>
        <v>0</v>
      </c>
      <c r="BJ624" s="18" t="s">
        <v>87</v>
      </c>
      <c r="BK624" s="164">
        <f>ROUND(I624*H624,2)</f>
        <v>0</v>
      </c>
      <c r="BL624" s="18" t="s">
        <v>308</v>
      </c>
      <c r="BM624" s="163" t="s">
        <v>1124</v>
      </c>
    </row>
    <row r="625" spans="1:65" s="13" customFormat="1" ht="12">
      <c r="B625" s="177"/>
      <c r="D625" s="178" t="s">
        <v>181</v>
      </c>
      <c r="E625" s="179" t="s">
        <v>1</v>
      </c>
      <c r="F625" s="180" t="s">
        <v>1091</v>
      </c>
      <c r="H625" s="179" t="s">
        <v>1</v>
      </c>
      <c r="I625" s="181"/>
      <c r="L625" s="177"/>
      <c r="M625" s="182"/>
      <c r="N625" s="183"/>
      <c r="O625" s="183"/>
      <c r="P625" s="183"/>
      <c r="Q625" s="183"/>
      <c r="R625" s="183"/>
      <c r="S625" s="183"/>
      <c r="T625" s="184"/>
      <c r="AT625" s="179" t="s">
        <v>181</v>
      </c>
      <c r="AU625" s="179" t="s">
        <v>87</v>
      </c>
      <c r="AV625" s="13" t="s">
        <v>81</v>
      </c>
      <c r="AW625" s="13" t="s">
        <v>29</v>
      </c>
      <c r="AX625" s="13" t="s">
        <v>74</v>
      </c>
      <c r="AY625" s="179" t="s">
        <v>167</v>
      </c>
    </row>
    <row r="626" spans="1:65" s="13" customFormat="1" ht="12">
      <c r="B626" s="177"/>
      <c r="D626" s="178" t="s">
        <v>181</v>
      </c>
      <c r="E626" s="179" t="s">
        <v>1</v>
      </c>
      <c r="F626" s="180" t="s">
        <v>1125</v>
      </c>
      <c r="H626" s="179" t="s">
        <v>1</v>
      </c>
      <c r="I626" s="181"/>
      <c r="L626" s="177"/>
      <c r="M626" s="182"/>
      <c r="N626" s="183"/>
      <c r="O626" s="183"/>
      <c r="P626" s="183"/>
      <c r="Q626" s="183"/>
      <c r="R626" s="183"/>
      <c r="S626" s="183"/>
      <c r="T626" s="184"/>
      <c r="AT626" s="179" t="s">
        <v>181</v>
      </c>
      <c r="AU626" s="179" t="s">
        <v>87</v>
      </c>
      <c r="AV626" s="13" t="s">
        <v>81</v>
      </c>
      <c r="AW626" s="13" t="s">
        <v>29</v>
      </c>
      <c r="AX626" s="13" t="s">
        <v>74</v>
      </c>
      <c r="AY626" s="179" t="s">
        <v>167</v>
      </c>
    </row>
    <row r="627" spans="1:65" s="13" customFormat="1" ht="12">
      <c r="B627" s="177"/>
      <c r="D627" s="178" t="s">
        <v>181</v>
      </c>
      <c r="E627" s="179" t="s">
        <v>1</v>
      </c>
      <c r="F627" s="180" t="s">
        <v>1126</v>
      </c>
      <c r="H627" s="179" t="s">
        <v>1</v>
      </c>
      <c r="I627" s="181"/>
      <c r="L627" s="177"/>
      <c r="M627" s="182"/>
      <c r="N627" s="183"/>
      <c r="O627" s="183"/>
      <c r="P627" s="183"/>
      <c r="Q627" s="183"/>
      <c r="R627" s="183"/>
      <c r="S627" s="183"/>
      <c r="T627" s="184"/>
      <c r="AT627" s="179" t="s">
        <v>181</v>
      </c>
      <c r="AU627" s="179" t="s">
        <v>87</v>
      </c>
      <c r="AV627" s="13" t="s">
        <v>81</v>
      </c>
      <c r="AW627" s="13" t="s">
        <v>29</v>
      </c>
      <c r="AX627" s="13" t="s">
        <v>74</v>
      </c>
      <c r="AY627" s="179" t="s">
        <v>167</v>
      </c>
    </row>
    <row r="628" spans="1:65" s="14" customFormat="1" ht="12">
      <c r="B628" s="185"/>
      <c r="D628" s="178" t="s">
        <v>181</v>
      </c>
      <c r="E628" s="186" t="s">
        <v>1</v>
      </c>
      <c r="F628" s="187" t="s">
        <v>706</v>
      </c>
      <c r="H628" s="188">
        <v>53.744999999999997</v>
      </c>
      <c r="I628" s="189"/>
      <c r="L628" s="185"/>
      <c r="M628" s="190"/>
      <c r="N628" s="191"/>
      <c r="O628" s="191"/>
      <c r="P628" s="191"/>
      <c r="Q628" s="191"/>
      <c r="R628" s="191"/>
      <c r="S628" s="191"/>
      <c r="T628" s="192"/>
      <c r="AT628" s="186" t="s">
        <v>181</v>
      </c>
      <c r="AU628" s="186" t="s">
        <v>87</v>
      </c>
      <c r="AV628" s="14" t="s">
        <v>87</v>
      </c>
      <c r="AW628" s="14" t="s">
        <v>29</v>
      </c>
      <c r="AX628" s="14" t="s">
        <v>74</v>
      </c>
      <c r="AY628" s="186" t="s">
        <v>167</v>
      </c>
    </row>
    <row r="629" spans="1:65" s="13" customFormat="1" ht="12">
      <c r="B629" s="177"/>
      <c r="D629" s="178" t="s">
        <v>181</v>
      </c>
      <c r="E629" s="179" t="s">
        <v>1</v>
      </c>
      <c r="F629" s="180" t="s">
        <v>1127</v>
      </c>
      <c r="H629" s="179" t="s">
        <v>1</v>
      </c>
      <c r="I629" s="181"/>
      <c r="L629" s="177"/>
      <c r="M629" s="182"/>
      <c r="N629" s="183"/>
      <c r="O629" s="183"/>
      <c r="P629" s="183"/>
      <c r="Q629" s="183"/>
      <c r="R629" s="183"/>
      <c r="S629" s="183"/>
      <c r="T629" s="184"/>
      <c r="AT629" s="179" t="s">
        <v>181</v>
      </c>
      <c r="AU629" s="179" t="s">
        <v>87</v>
      </c>
      <c r="AV629" s="13" t="s">
        <v>81</v>
      </c>
      <c r="AW629" s="13" t="s">
        <v>29</v>
      </c>
      <c r="AX629" s="13" t="s">
        <v>74</v>
      </c>
      <c r="AY629" s="179" t="s">
        <v>167</v>
      </c>
    </row>
    <row r="630" spans="1:65" s="14" customFormat="1" ht="24">
      <c r="B630" s="185"/>
      <c r="D630" s="178" t="s">
        <v>181</v>
      </c>
      <c r="E630" s="186" t="s">
        <v>1</v>
      </c>
      <c r="F630" s="187" t="s">
        <v>1128</v>
      </c>
      <c r="H630" s="188">
        <v>113.958</v>
      </c>
      <c r="I630" s="189"/>
      <c r="L630" s="185"/>
      <c r="M630" s="190"/>
      <c r="N630" s="191"/>
      <c r="O630" s="191"/>
      <c r="P630" s="191"/>
      <c r="Q630" s="191"/>
      <c r="R630" s="191"/>
      <c r="S630" s="191"/>
      <c r="T630" s="192"/>
      <c r="AT630" s="186" t="s">
        <v>181</v>
      </c>
      <c r="AU630" s="186" t="s">
        <v>87</v>
      </c>
      <c r="AV630" s="14" t="s">
        <v>87</v>
      </c>
      <c r="AW630" s="14" t="s">
        <v>29</v>
      </c>
      <c r="AX630" s="14" t="s">
        <v>74</v>
      </c>
      <c r="AY630" s="186" t="s">
        <v>167</v>
      </c>
    </row>
    <row r="631" spans="1:65" s="16" customFormat="1" ht="12">
      <c r="B631" s="201"/>
      <c r="D631" s="178" t="s">
        <v>181</v>
      </c>
      <c r="E631" s="202" t="s">
        <v>1</v>
      </c>
      <c r="F631" s="203" t="s">
        <v>830</v>
      </c>
      <c r="H631" s="204">
        <v>167.703</v>
      </c>
      <c r="I631" s="205"/>
      <c r="L631" s="201"/>
      <c r="M631" s="206"/>
      <c r="N631" s="207"/>
      <c r="O631" s="207"/>
      <c r="P631" s="207"/>
      <c r="Q631" s="207"/>
      <c r="R631" s="207"/>
      <c r="S631" s="207"/>
      <c r="T631" s="208"/>
      <c r="AT631" s="202" t="s">
        <v>181</v>
      </c>
      <c r="AU631" s="202" t="s">
        <v>87</v>
      </c>
      <c r="AV631" s="16" t="s">
        <v>187</v>
      </c>
      <c r="AW631" s="16" t="s">
        <v>29</v>
      </c>
      <c r="AX631" s="16" t="s">
        <v>74</v>
      </c>
      <c r="AY631" s="202" t="s">
        <v>167</v>
      </c>
    </row>
    <row r="632" spans="1:65" s="14" customFormat="1" ht="12">
      <c r="B632" s="185"/>
      <c r="D632" s="178" t="s">
        <v>181</v>
      </c>
      <c r="E632" s="186" t="s">
        <v>1</v>
      </c>
      <c r="F632" s="187" t="s">
        <v>1129</v>
      </c>
      <c r="H632" s="188">
        <v>0.29699999999999999</v>
      </c>
      <c r="I632" s="189"/>
      <c r="L632" s="185"/>
      <c r="M632" s="190"/>
      <c r="N632" s="191"/>
      <c r="O632" s="191"/>
      <c r="P632" s="191"/>
      <c r="Q632" s="191"/>
      <c r="R632" s="191"/>
      <c r="S632" s="191"/>
      <c r="T632" s="192"/>
      <c r="AT632" s="186" t="s">
        <v>181</v>
      </c>
      <c r="AU632" s="186" t="s">
        <v>87</v>
      </c>
      <c r="AV632" s="14" t="s">
        <v>87</v>
      </c>
      <c r="AW632" s="14" t="s">
        <v>29</v>
      </c>
      <c r="AX632" s="14" t="s">
        <v>74</v>
      </c>
      <c r="AY632" s="186" t="s">
        <v>167</v>
      </c>
    </row>
    <row r="633" spans="1:65" s="15" customFormat="1" ht="12">
      <c r="B633" s="193"/>
      <c r="D633" s="178" t="s">
        <v>181</v>
      </c>
      <c r="E633" s="194" t="s">
        <v>1</v>
      </c>
      <c r="F633" s="195" t="s">
        <v>186</v>
      </c>
      <c r="H633" s="196">
        <v>168</v>
      </c>
      <c r="I633" s="197"/>
      <c r="L633" s="193"/>
      <c r="M633" s="198"/>
      <c r="N633" s="199"/>
      <c r="O633" s="199"/>
      <c r="P633" s="199"/>
      <c r="Q633" s="199"/>
      <c r="R633" s="199"/>
      <c r="S633" s="199"/>
      <c r="T633" s="200"/>
      <c r="AT633" s="194" t="s">
        <v>181</v>
      </c>
      <c r="AU633" s="194" t="s">
        <v>87</v>
      </c>
      <c r="AV633" s="15" t="s">
        <v>179</v>
      </c>
      <c r="AW633" s="15" t="s">
        <v>29</v>
      </c>
      <c r="AX633" s="15" t="s">
        <v>81</v>
      </c>
      <c r="AY633" s="194" t="s">
        <v>167</v>
      </c>
    </row>
    <row r="634" spans="1:65" s="2" customFormat="1" ht="33" customHeight="1">
      <c r="A634" s="33"/>
      <c r="B634" s="149"/>
      <c r="C634" s="150" t="s">
        <v>1130</v>
      </c>
      <c r="D634" s="150" t="s">
        <v>168</v>
      </c>
      <c r="E634" s="151" t="s">
        <v>1131</v>
      </c>
      <c r="F634" s="152" t="s">
        <v>1132</v>
      </c>
      <c r="G634" s="153" t="s">
        <v>178</v>
      </c>
      <c r="H634" s="154">
        <v>193.2</v>
      </c>
      <c r="I634" s="155"/>
      <c r="J634" s="156">
        <f>ROUND(I634*H634,2)</f>
        <v>0</v>
      </c>
      <c r="K634" s="157"/>
      <c r="L634" s="158"/>
      <c r="M634" s="159" t="s">
        <v>1</v>
      </c>
      <c r="N634" s="160" t="s">
        <v>40</v>
      </c>
      <c r="O634" s="59"/>
      <c r="P634" s="161">
        <f>O634*H634</f>
        <v>0</v>
      </c>
      <c r="Q634" s="161">
        <v>5.8E-4</v>
      </c>
      <c r="R634" s="161">
        <f>Q634*H634</f>
        <v>0.11205599999999999</v>
      </c>
      <c r="S634" s="161">
        <v>0</v>
      </c>
      <c r="T634" s="162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63" t="s">
        <v>416</v>
      </c>
      <c r="AT634" s="163" t="s">
        <v>168</v>
      </c>
      <c r="AU634" s="163" t="s">
        <v>87</v>
      </c>
      <c r="AY634" s="18" t="s">
        <v>167</v>
      </c>
      <c r="BE634" s="164">
        <f>IF(N634="základná",J634,0)</f>
        <v>0</v>
      </c>
      <c r="BF634" s="164">
        <f>IF(N634="znížená",J634,0)</f>
        <v>0</v>
      </c>
      <c r="BG634" s="164">
        <f>IF(N634="zákl. prenesená",J634,0)</f>
        <v>0</v>
      </c>
      <c r="BH634" s="164">
        <f>IF(N634="zníž. prenesená",J634,0)</f>
        <v>0</v>
      </c>
      <c r="BI634" s="164">
        <f>IF(N634="nulová",J634,0)</f>
        <v>0</v>
      </c>
      <c r="BJ634" s="18" t="s">
        <v>87</v>
      </c>
      <c r="BK634" s="164">
        <f>ROUND(I634*H634,2)</f>
        <v>0</v>
      </c>
      <c r="BL634" s="18" t="s">
        <v>308</v>
      </c>
      <c r="BM634" s="163" t="s">
        <v>1133</v>
      </c>
    </row>
    <row r="635" spans="1:65" s="14" customFormat="1" ht="12">
      <c r="B635" s="185"/>
      <c r="D635" s="178" t="s">
        <v>181</v>
      </c>
      <c r="F635" s="187" t="s">
        <v>1134</v>
      </c>
      <c r="H635" s="188">
        <v>193.2</v>
      </c>
      <c r="I635" s="189"/>
      <c r="L635" s="185"/>
      <c r="M635" s="190"/>
      <c r="N635" s="191"/>
      <c r="O635" s="191"/>
      <c r="P635" s="191"/>
      <c r="Q635" s="191"/>
      <c r="R635" s="191"/>
      <c r="S635" s="191"/>
      <c r="T635" s="192"/>
      <c r="AT635" s="186" t="s">
        <v>181</v>
      </c>
      <c r="AU635" s="186" t="s">
        <v>87</v>
      </c>
      <c r="AV635" s="14" t="s">
        <v>87</v>
      </c>
      <c r="AW635" s="14" t="s">
        <v>3</v>
      </c>
      <c r="AX635" s="14" t="s">
        <v>81</v>
      </c>
      <c r="AY635" s="186" t="s">
        <v>167</v>
      </c>
    </row>
    <row r="636" spans="1:65" s="2" customFormat="1" ht="21.75" customHeight="1">
      <c r="A636" s="33"/>
      <c r="B636" s="149"/>
      <c r="C636" s="167" t="s">
        <v>1135</v>
      </c>
      <c r="D636" s="167" t="s">
        <v>175</v>
      </c>
      <c r="E636" s="168" t="s">
        <v>1136</v>
      </c>
      <c r="F636" s="169" t="s">
        <v>1137</v>
      </c>
      <c r="G636" s="170" t="s">
        <v>178</v>
      </c>
      <c r="H636" s="171">
        <v>168</v>
      </c>
      <c r="I636" s="172"/>
      <c r="J636" s="173">
        <f>ROUND(I636*H636,2)</f>
        <v>0</v>
      </c>
      <c r="K636" s="174"/>
      <c r="L636" s="34"/>
      <c r="M636" s="175" t="s">
        <v>1</v>
      </c>
      <c r="N636" s="176" t="s">
        <v>40</v>
      </c>
      <c r="O636" s="59"/>
      <c r="P636" s="161">
        <f>O636*H636</f>
        <v>0</v>
      </c>
      <c r="Q636" s="161">
        <v>0</v>
      </c>
      <c r="R636" s="161">
        <f>Q636*H636</f>
        <v>0</v>
      </c>
      <c r="S636" s="161">
        <v>0</v>
      </c>
      <c r="T636" s="162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63" t="s">
        <v>308</v>
      </c>
      <c r="AT636" s="163" t="s">
        <v>175</v>
      </c>
      <c r="AU636" s="163" t="s">
        <v>87</v>
      </c>
      <c r="AY636" s="18" t="s">
        <v>167</v>
      </c>
      <c r="BE636" s="164">
        <f>IF(N636="základná",J636,0)</f>
        <v>0</v>
      </c>
      <c r="BF636" s="164">
        <f>IF(N636="znížená",J636,0)</f>
        <v>0</v>
      </c>
      <c r="BG636" s="164">
        <f>IF(N636="zákl. prenesená",J636,0)</f>
        <v>0</v>
      </c>
      <c r="BH636" s="164">
        <f>IF(N636="zníž. prenesená",J636,0)</f>
        <v>0</v>
      </c>
      <c r="BI636" s="164">
        <f>IF(N636="nulová",J636,0)</f>
        <v>0</v>
      </c>
      <c r="BJ636" s="18" t="s">
        <v>87</v>
      </c>
      <c r="BK636" s="164">
        <f>ROUND(I636*H636,2)</f>
        <v>0</v>
      </c>
      <c r="BL636" s="18" t="s">
        <v>308</v>
      </c>
      <c r="BM636" s="163" t="s">
        <v>1138</v>
      </c>
    </row>
    <row r="637" spans="1:65" s="13" customFormat="1" ht="12">
      <c r="B637" s="177"/>
      <c r="D637" s="178" t="s">
        <v>181</v>
      </c>
      <c r="E637" s="179" t="s">
        <v>1</v>
      </c>
      <c r="F637" s="180" t="s">
        <v>1091</v>
      </c>
      <c r="H637" s="179" t="s">
        <v>1</v>
      </c>
      <c r="I637" s="181"/>
      <c r="L637" s="177"/>
      <c r="M637" s="182"/>
      <c r="N637" s="183"/>
      <c r="O637" s="183"/>
      <c r="P637" s="183"/>
      <c r="Q637" s="183"/>
      <c r="R637" s="183"/>
      <c r="S637" s="183"/>
      <c r="T637" s="184"/>
      <c r="AT637" s="179" t="s">
        <v>181</v>
      </c>
      <c r="AU637" s="179" t="s">
        <v>87</v>
      </c>
      <c r="AV637" s="13" t="s">
        <v>81</v>
      </c>
      <c r="AW637" s="13" t="s">
        <v>29</v>
      </c>
      <c r="AX637" s="13" t="s">
        <v>74</v>
      </c>
      <c r="AY637" s="179" t="s">
        <v>167</v>
      </c>
    </row>
    <row r="638" spans="1:65" s="13" customFormat="1" ht="12">
      <c r="B638" s="177"/>
      <c r="D638" s="178" t="s">
        <v>181</v>
      </c>
      <c r="E638" s="179" t="s">
        <v>1</v>
      </c>
      <c r="F638" s="180" t="s">
        <v>1125</v>
      </c>
      <c r="H638" s="179" t="s">
        <v>1</v>
      </c>
      <c r="I638" s="181"/>
      <c r="L638" s="177"/>
      <c r="M638" s="182"/>
      <c r="N638" s="183"/>
      <c r="O638" s="183"/>
      <c r="P638" s="183"/>
      <c r="Q638" s="183"/>
      <c r="R638" s="183"/>
      <c r="S638" s="183"/>
      <c r="T638" s="184"/>
      <c r="AT638" s="179" t="s">
        <v>181</v>
      </c>
      <c r="AU638" s="179" t="s">
        <v>87</v>
      </c>
      <c r="AV638" s="13" t="s">
        <v>81</v>
      </c>
      <c r="AW638" s="13" t="s">
        <v>29</v>
      </c>
      <c r="AX638" s="13" t="s">
        <v>74</v>
      </c>
      <c r="AY638" s="179" t="s">
        <v>167</v>
      </c>
    </row>
    <row r="639" spans="1:65" s="13" customFormat="1" ht="12">
      <c r="B639" s="177"/>
      <c r="D639" s="178" t="s">
        <v>181</v>
      </c>
      <c r="E639" s="179" t="s">
        <v>1</v>
      </c>
      <c r="F639" s="180" t="s">
        <v>1126</v>
      </c>
      <c r="H639" s="179" t="s">
        <v>1</v>
      </c>
      <c r="I639" s="181"/>
      <c r="L639" s="177"/>
      <c r="M639" s="182"/>
      <c r="N639" s="183"/>
      <c r="O639" s="183"/>
      <c r="P639" s="183"/>
      <c r="Q639" s="183"/>
      <c r="R639" s="183"/>
      <c r="S639" s="183"/>
      <c r="T639" s="184"/>
      <c r="AT639" s="179" t="s">
        <v>181</v>
      </c>
      <c r="AU639" s="179" t="s">
        <v>87</v>
      </c>
      <c r="AV639" s="13" t="s">
        <v>81</v>
      </c>
      <c r="AW639" s="13" t="s">
        <v>29</v>
      </c>
      <c r="AX639" s="13" t="s">
        <v>74</v>
      </c>
      <c r="AY639" s="179" t="s">
        <v>167</v>
      </c>
    </row>
    <row r="640" spans="1:65" s="14" customFormat="1" ht="12">
      <c r="B640" s="185"/>
      <c r="D640" s="178" t="s">
        <v>181</v>
      </c>
      <c r="E640" s="186" t="s">
        <v>1</v>
      </c>
      <c r="F640" s="187" t="s">
        <v>706</v>
      </c>
      <c r="H640" s="188">
        <v>53.744999999999997</v>
      </c>
      <c r="I640" s="189"/>
      <c r="L640" s="185"/>
      <c r="M640" s="190"/>
      <c r="N640" s="191"/>
      <c r="O640" s="191"/>
      <c r="P640" s="191"/>
      <c r="Q640" s="191"/>
      <c r="R640" s="191"/>
      <c r="S640" s="191"/>
      <c r="T640" s="192"/>
      <c r="AT640" s="186" t="s">
        <v>181</v>
      </c>
      <c r="AU640" s="186" t="s">
        <v>87</v>
      </c>
      <c r="AV640" s="14" t="s">
        <v>87</v>
      </c>
      <c r="AW640" s="14" t="s">
        <v>29</v>
      </c>
      <c r="AX640" s="14" t="s">
        <v>74</v>
      </c>
      <c r="AY640" s="186" t="s">
        <v>167</v>
      </c>
    </row>
    <row r="641" spans="1:65" s="13" customFormat="1" ht="12">
      <c r="B641" s="177"/>
      <c r="D641" s="178" t="s">
        <v>181</v>
      </c>
      <c r="E641" s="179" t="s">
        <v>1</v>
      </c>
      <c r="F641" s="180" t="s">
        <v>1127</v>
      </c>
      <c r="H641" s="179" t="s">
        <v>1</v>
      </c>
      <c r="I641" s="181"/>
      <c r="L641" s="177"/>
      <c r="M641" s="182"/>
      <c r="N641" s="183"/>
      <c r="O641" s="183"/>
      <c r="P641" s="183"/>
      <c r="Q641" s="183"/>
      <c r="R641" s="183"/>
      <c r="S641" s="183"/>
      <c r="T641" s="184"/>
      <c r="AT641" s="179" t="s">
        <v>181</v>
      </c>
      <c r="AU641" s="179" t="s">
        <v>87</v>
      </c>
      <c r="AV641" s="13" t="s">
        <v>81</v>
      </c>
      <c r="AW641" s="13" t="s">
        <v>29</v>
      </c>
      <c r="AX641" s="13" t="s">
        <v>74</v>
      </c>
      <c r="AY641" s="179" t="s">
        <v>167</v>
      </c>
    </row>
    <row r="642" spans="1:65" s="14" customFormat="1" ht="24">
      <c r="B642" s="185"/>
      <c r="D642" s="178" t="s">
        <v>181</v>
      </c>
      <c r="E642" s="186" t="s">
        <v>1</v>
      </c>
      <c r="F642" s="187" t="s">
        <v>1128</v>
      </c>
      <c r="H642" s="188">
        <v>113.958</v>
      </c>
      <c r="I642" s="189"/>
      <c r="L642" s="185"/>
      <c r="M642" s="190"/>
      <c r="N642" s="191"/>
      <c r="O642" s="191"/>
      <c r="P642" s="191"/>
      <c r="Q642" s="191"/>
      <c r="R642" s="191"/>
      <c r="S642" s="191"/>
      <c r="T642" s="192"/>
      <c r="AT642" s="186" t="s">
        <v>181</v>
      </c>
      <c r="AU642" s="186" t="s">
        <v>87</v>
      </c>
      <c r="AV642" s="14" t="s">
        <v>87</v>
      </c>
      <c r="AW642" s="14" t="s">
        <v>29</v>
      </c>
      <c r="AX642" s="14" t="s">
        <v>74</v>
      </c>
      <c r="AY642" s="186" t="s">
        <v>167</v>
      </c>
    </row>
    <row r="643" spans="1:65" s="16" customFormat="1" ht="12">
      <c r="B643" s="201"/>
      <c r="D643" s="178" t="s">
        <v>181</v>
      </c>
      <c r="E643" s="202" t="s">
        <v>1</v>
      </c>
      <c r="F643" s="203" t="s">
        <v>830</v>
      </c>
      <c r="H643" s="204">
        <v>167.703</v>
      </c>
      <c r="I643" s="205"/>
      <c r="L643" s="201"/>
      <c r="M643" s="206"/>
      <c r="N643" s="207"/>
      <c r="O643" s="207"/>
      <c r="P643" s="207"/>
      <c r="Q643" s="207"/>
      <c r="R643" s="207"/>
      <c r="S643" s="207"/>
      <c r="T643" s="208"/>
      <c r="AT643" s="202" t="s">
        <v>181</v>
      </c>
      <c r="AU643" s="202" t="s">
        <v>87</v>
      </c>
      <c r="AV643" s="16" t="s">
        <v>187</v>
      </c>
      <c r="AW643" s="16" t="s">
        <v>29</v>
      </c>
      <c r="AX643" s="16" t="s">
        <v>74</v>
      </c>
      <c r="AY643" s="202" t="s">
        <v>167</v>
      </c>
    </row>
    <row r="644" spans="1:65" s="14" customFormat="1" ht="12">
      <c r="B644" s="185"/>
      <c r="D644" s="178" t="s">
        <v>181</v>
      </c>
      <c r="E644" s="186" t="s">
        <v>1</v>
      </c>
      <c r="F644" s="187" t="s">
        <v>1129</v>
      </c>
      <c r="H644" s="188">
        <v>0.29699999999999999</v>
      </c>
      <c r="I644" s="189"/>
      <c r="L644" s="185"/>
      <c r="M644" s="190"/>
      <c r="N644" s="191"/>
      <c r="O644" s="191"/>
      <c r="P644" s="191"/>
      <c r="Q644" s="191"/>
      <c r="R644" s="191"/>
      <c r="S644" s="191"/>
      <c r="T644" s="192"/>
      <c r="AT644" s="186" t="s">
        <v>181</v>
      </c>
      <c r="AU644" s="186" t="s">
        <v>87</v>
      </c>
      <c r="AV644" s="14" t="s">
        <v>87</v>
      </c>
      <c r="AW644" s="14" t="s">
        <v>29</v>
      </c>
      <c r="AX644" s="14" t="s">
        <v>74</v>
      </c>
      <c r="AY644" s="186" t="s">
        <v>167</v>
      </c>
    </row>
    <row r="645" spans="1:65" s="15" customFormat="1" ht="12">
      <c r="B645" s="193"/>
      <c r="D645" s="178" t="s">
        <v>181</v>
      </c>
      <c r="E645" s="194" t="s">
        <v>1</v>
      </c>
      <c r="F645" s="195" t="s">
        <v>186</v>
      </c>
      <c r="H645" s="196">
        <v>168</v>
      </c>
      <c r="I645" s="197"/>
      <c r="L645" s="193"/>
      <c r="M645" s="198"/>
      <c r="N645" s="199"/>
      <c r="O645" s="199"/>
      <c r="P645" s="199"/>
      <c r="Q645" s="199"/>
      <c r="R645" s="199"/>
      <c r="S645" s="199"/>
      <c r="T645" s="200"/>
      <c r="AT645" s="194" t="s">
        <v>181</v>
      </c>
      <c r="AU645" s="194" t="s">
        <v>87</v>
      </c>
      <c r="AV645" s="15" t="s">
        <v>179</v>
      </c>
      <c r="AW645" s="15" t="s">
        <v>29</v>
      </c>
      <c r="AX645" s="15" t="s">
        <v>81</v>
      </c>
      <c r="AY645" s="194" t="s">
        <v>167</v>
      </c>
    </row>
    <row r="646" spans="1:65" s="2" customFormat="1" ht="33" customHeight="1">
      <c r="A646" s="33"/>
      <c r="B646" s="149"/>
      <c r="C646" s="150" t="s">
        <v>1139</v>
      </c>
      <c r="D646" s="150" t="s">
        <v>168</v>
      </c>
      <c r="E646" s="151" t="s">
        <v>1140</v>
      </c>
      <c r="F646" s="152" t="s">
        <v>1141</v>
      </c>
      <c r="G646" s="153" t="s">
        <v>178</v>
      </c>
      <c r="H646" s="154">
        <v>201.6</v>
      </c>
      <c r="I646" s="155"/>
      <c r="J646" s="156">
        <f>ROUND(I646*H646,2)</f>
        <v>0</v>
      </c>
      <c r="K646" s="157"/>
      <c r="L646" s="158"/>
      <c r="M646" s="159" t="s">
        <v>1</v>
      </c>
      <c r="N646" s="160" t="s">
        <v>40</v>
      </c>
      <c r="O646" s="59"/>
      <c r="P646" s="161">
        <f>O646*H646</f>
        <v>0</v>
      </c>
      <c r="Q646" s="161">
        <v>4.0000000000000002E-4</v>
      </c>
      <c r="R646" s="161">
        <f>Q646*H646</f>
        <v>8.0640000000000003E-2</v>
      </c>
      <c r="S646" s="161">
        <v>0</v>
      </c>
      <c r="T646" s="162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63" t="s">
        <v>416</v>
      </c>
      <c r="AT646" s="163" t="s">
        <v>168</v>
      </c>
      <c r="AU646" s="163" t="s">
        <v>87</v>
      </c>
      <c r="AY646" s="18" t="s">
        <v>167</v>
      </c>
      <c r="BE646" s="164">
        <f>IF(N646="základná",J646,0)</f>
        <v>0</v>
      </c>
      <c r="BF646" s="164">
        <f>IF(N646="znížená",J646,0)</f>
        <v>0</v>
      </c>
      <c r="BG646" s="164">
        <f>IF(N646="zákl. prenesená",J646,0)</f>
        <v>0</v>
      </c>
      <c r="BH646" s="164">
        <f>IF(N646="zníž. prenesená",J646,0)</f>
        <v>0</v>
      </c>
      <c r="BI646" s="164">
        <f>IF(N646="nulová",J646,0)</f>
        <v>0</v>
      </c>
      <c r="BJ646" s="18" t="s">
        <v>87</v>
      </c>
      <c r="BK646" s="164">
        <f>ROUND(I646*H646,2)</f>
        <v>0</v>
      </c>
      <c r="BL646" s="18" t="s">
        <v>308</v>
      </c>
      <c r="BM646" s="163" t="s">
        <v>1142</v>
      </c>
    </row>
    <row r="647" spans="1:65" s="14" customFormat="1" ht="12">
      <c r="B647" s="185"/>
      <c r="D647" s="178" t="s">
        <v>181</v>
      </c>
      <c r="F647" s="187" t="s">
        <v>1143</v>
      </c>
      <c r="H647" s="188">
        <v>201.6</v>
      </c>
      <c r="I647" s="189"/>
      <c r="L647" s="185"/>
      <c r="M647" s="190"/>
      <c r="N647" s="191"/>
      <c r="O647" s="191"/>
      <c r="P647" s="191"/>
      <c r="Q647" s="191"/>
      <c r="R647" s="191"/>
      <c r="S647" s="191"/>
      <c r="T647" s="192"/>
      <c r="AT647" s="186" t="s">
        <v>181</v>
      </c>
      <c r="AU647" s="186" t="s">
        <v>87</v>
      </c>
      <c r="AV647" s="14" t="s">
        <v>87</v>
      </c>
      <c r="AW647" s="14" t="s">
        <v>3</v>
      </c>
      <c r="AX647" s="14" t="s">
        <v>81</v>
      </c>
      <c r="AY647" s="186" t="s">
        <v>167</v>
      </c>
    </row>
    <row r="648" spans="1:65" s="2" customFormat="1" ht="21.75" customHeight="1">
      <c r="A648" s="33"/>
      <c r="B648" s="149"/>
      <c r="C648" s="167" t="s">
        <v>1144</v>
      </c>
      <c r="D648" s="167" t="s">
        <v>175</v>
      </c>
      <c r="E648" s="168" t="s">
        <v>1145</v>
      </c>
      <c r="F648" s="169" t="s">
        <v>1146</v>
      </c>
      <c r="G648" s="170" t="s">
        <v>396</v>
      </c>
      <c r="H648" s="171">
        <v>3.7160000000000002</v>
      </c>
      <c r="I648" s="172"/>
      <c r="J648" s="173">
        <f>ROUND(I648*H648,2)</f>
        <v>0</v>
      </c>
      <c r="K648" s="174"/>
      <c r="L648" s="34"/>
      <c r="M648" s="175" t="s">
        <v>1</v>
      </c>
      <c r="N648" s="176" t="s">
        <v>40</v>
      </c>
      <c r="O648" s="59"/>
      <c r="P648" s="161">
        <f>O648*H648</f>
        <v>0</v>
      </c>
      <c r="Q648" s="161">
        <v>0</v>
      </c>
      <c r="R648" s="161">
        <f>Q648*H648</f>
        <v>0</v>
      </c>
      <c r="S648" s="161">
        <v>0</v>
      </c>
      <c r="T648" s="162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3" t="s">
        <v>308</v>
      </c>
      <c r="AT648" s="163" t="s">
        <v>175</v>
      </c>
      <c r="AU648" s="163" t="s">
        <v>87</v>
      </c>
      <c r="AY648" s="18" t="s">
        <v>167</v>
      </c>
      <c r="BE648" s="164">
        <f>IF(N648="základná",J648,0)</f>
        <v>0</v>
      </c>
      <c r="BF648" s="164">
        <f>IF(N648="znížená",J648,0)</f>
        <v>0</v>
      </c>
      <c r="BG648" s="164">
        <f>IF(N648="zákl. prenesená",J648,0)</f>
        <v>0</v>
      </c>
      <c r="BH648" s="164">
        <f>IF(N648="zníž. prenesená",J648,0)</f>
        <v>0</v>
      </c>
      <c r="BI648" s="164">
        <f>IF(N648="nulová",J648,0)</f>
        <v>0</v>
      </c>
      <c r="BJ648" s="18" t="s">
        <v>87</v>
      </c>
      <c r="BK648" s="164">
        <f>ROUND(I648*H648,2)</f>
        <v>0</v>
      </c>
      <c r="BL648" s="18" t="s">
        <v>308</v>
      </c>
      <c r="BM648" s="163" t="s">
        <v>1147</v>
      </c>
    </row>
    <row r="649" spans="1:65" s="12" customFormat="1" ht="23" customHeight="1">
      <c r="B649" s="138"/>
      <c r="D649" s="139" t="s">
        <v>73</v>
      </c>
      <c r="E649" s="165" t="s">
        <v>1148</v>
      </c>
      <c r="F649" s="165" t="s">
        <v>1149</v>
      </c>
      <c r="I649" s="141"/>
      <c r="J649" s="166">
        <f>BK649</f>
        <v>0</v>
      </c>
      <c r="L649" s="138"/>
      <c r="M649" s="143"/>
      <c r="N649" s="144"/>
      <c r="O649" s="144"/>
      <c r="P649" s="145">
        <f>SUM(P650:P713)</f>
        <v>0</v>
      </c>
      <c r="Q649" s="144"/>
      <c r="R649" s="145">
        <f>SUM(R650:R713)</f>
        <v>6.9188847000000004</v>
      </c>
      <c r="S649" s="144"/>
      <c r="T649" s="146">
        <f>SUM(T650:T713)</f>
        <v>0</v>
      </c>
      <c r="AR649" s="139" t="s">
        <v>87</v>
      </c>
      <c r="AT649" s="147" t="s">
        <v>73</v>
      </c>
      <c r="AU649" s="147" t="s">
        <v>81</v>
      </c>
      <c r="AY649" s="139" t="s">
        <v>167</v>
      </c>
      <c r="BK649" s="148">
        <f>SUM(BK650:BK713)</f>
        <v>0</v>
      </c>
    </row>
    <row r="650" spans="1:65" s="2" customFormat="1" ht="21.75" customHeight="1">
      <c r="A650" s="33"/>
      <c r="B650" s="149"/>
      <c r="C650" s="167" t="s">
        <v>1150</v>
      </c>
      <c r="D650" s="167" t="s">
        <v>175</v>
      </c>
      <c r="E650" s="168" t="s">
        <v>1151</v>
      </c>
      <c r="F650" s="169" t="s">
        <v>1152</v>
      </c>
      <c r="G650" s="170" t="s">
        <v>178</v>
      </c>
      <c r="H650" s="171">
        <v>485.94600000000003</v>
      </c>
      <c r="I650" s="172"/>
      <c r="J650" s="173">
        <f>ROUND(I650*H650,2)</f>
        <v>0</v>
      </c>
      <c r="K650" s="174"/>
      <c r="L650" s="34"/>
      <c r="M650" s="175" t="s">
        <v>1</v>
      </c>
      <c r="N650" s="176" t="s">
        <v>40</v>
      </c>
      <c r="O650" s="59"/>
      <c r="P650" s="161">
        <f>O650*H650</f>
        <v>0</v>
      </c>
      <c r="Q650" s="161">
        <v>0</v>
      </c>
      <c r="R650" s="161">
        <f>Q650*H650</f>
        <v>0</v>
      </c>
      <c r="S650" s="161">
        <v>0</v>
      </c>
      <c r="T650" s="162">
        <f>S650*H650</f>
        <v>0</v>
      </c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R650" s="163" t="s">
        <v>308</v>
      </c>
      <c r="AT650" s="163" t="s">
        <v>175</v>
      </c>
      <c r="AU650" s="163" t="s">
        <v>87</v>
      </c>
      <c r="AY650" s="18" t="s">
        <v>167</v>
      </c>
      <c r="BE650" s="164">
        <f>IF(N650="základná",J650,0)</f>
        <v>0</v>
      </c>
      <c r="BF650" s="164">
        <f>IF(N650="znížená",J650,0)</f>
        <v>0</v>
      </c>
      <c r="BG650" s="164">
        <f>IF(N650="zákl. prenesená",J650,0)</f>
        <v>0</v>
      </c>
      <c r="BH650" s="164">
        <f>IF(N650="zníž. prenesená",J650,0)</f>
        <v>0</v>
      </c>
      <c r="BI650" s="164">
        <f>IF(N650="nulová",J650,0)</f>
        <v>0</v>
      </c>
      <c r="BJ650" s="18" t="s">
        <v>87</v>
      </c>
      <c r="BK650" s="164">
        <f>ROUND(I650*H650,2)</f>
        <v>0</v>
      </c>
      <c r="BL650" s="18" t="s">
        <v>308</v>
      </c>
      <c r="BM650" s="163" t="s">
        <v>1153</v>
      </c>
    </row>
    <row r="651" spans="1:65" s="14" customFormat="1" ht="12">
      <c r="B651" s="185"/>
      <c r="D651" s="178" t="s">
        <v>181</v>
      </c>
      <c r="E651" s="186" t="s">
        <v>1</v>
      </c>
      <c r="F651" s="187" t="s">
        <v>1154</v>
      </c>
      <c r="H651" s="188">
        <v>485.94600000000003</v>
      </c>
      <c r="I651" s="189"/>
      <c r="L651" s="185"/>
      <c r="M651" s="190"/>
      <c r="N651" s="191"/>
      <c r="O651" s="191"/>
      <c r="P651" s="191"/>
      <c r="Q651" s="191"/>
      <c r="R651" s="191"/>
      <c r="S651" s="191"/>
      <c r="T651" s="192"/>
      <c r="AT651" s="186" t="s">
        <v>181</v>
      </c>
      <c r="AU651" s="186" t="s">
        <v>87</v>
      </c>
      <c r="AV651" s="14" t="s">
        <v>87</v>
      </c>
      <c r="AW651" s="14" t="s">
        <v>29</v>
      </c>
      <c r="AX651" s="14" t="s">
        <v>74</v>
      </c>
      <c r="AY651" s="186" t="s">
        <v>167</v>
      </c>
    </row>
    <row r="652" spans="1:65" s="16" customFormat="1" ht="12">
      <c r="B652" s="201"/>
      <c r="D652" s="178" t="s">
        <v>181</v>
      </c>
      <c r="E652" s="202" t="s">
        <v>1</v>
      </c>
      <c r="F652" s="203" t="s">
        <v>1155</v>
      </c>
      <c r="H652" s="204">
        <v>485.94600000000003</v>
      </c>
      <c r="I652" s="205"/>
      <c r="L652" s="201"/>
      <c r="M652" s="206"/>
      <c r="N652" s="207"/>
      <c r="O652" s="207"/>
      <c r="P652" s="207"/>
      <c r="Q652" s="207"/>
      <c r="R652" s="207"/>
      <c r="S652" s="207"/>
      <c r="T652" s="208"/>
      <c r="AT652" s="202" t="s">
        <v>181</v>
      </c>
      <c r="AU652" s="202" t="s">
        <v>87</v>
      </c>
      <c r="AV652" s="16" t="s">
        <v>187</v>
      </c>
      <c r="AW652" s="16" t="s">
        <v>29</v>
      </c>
      <c r="AX652" s="16" t="s">
        <v>74</v>
      </c>
      <c r="AY652" s="202" t="s">
        <v>167</v>
      </c>
    </row>
    <row r="653" spans="1:65" s="15" customFormat="1" ht="12">
      <c r="B653" s="193"/>
      <c r="D653" s="178" t="s">
        <v>181</v>
      </c>
      <c r="E653" s="194" t="s">
        <v>1</v>
      </c>
      <c r="F653" s="195" t="s">
        <v>186</v>
      </c>
      <c r="H653" s="196">
        <v>485.94600000000003</v>
      </c>
      <c r="I653" s="197"/>
      <c r="L653" s="193"/>
      <c r="M653" s="198"/>
      <c r="N653" s="199"/>
      <c r="O653" s="199"/>
      <c r="P653" s="199"/>
      <c r="Q653" s="199"/>
      <c r="R653" s="199"/>
      <c r="S653" s="199"/>
      <c r="T653" s="200"/>
      <c r="AT653" s="194" t="s">
        <v>181</v>
      </c>
      <c r="AU653" s="194" t="s">
        <v>87</v>
      </c>
      <c r="AV653" s="15" t="s">
        <v>179</v>
      </c>
      <c r="AW653" s="15" t="s">
        <v>29</v>
      </c>
      <c r="AX653" s="15" t="s">
        <v>81</v>
      </c>
      <c r="AY653" s="194" t="s">
        <v>167</v>
      </c>
    </row>
    <row r="654" spans="1:65" s="2" customFormat="1" ht="21.75" customHeight="1">
      <c r="A654" s="33"/>
      <c r="B654" s="149"/>
      <c r="C654" s="150" t="s">
        <v>1156</v>
      </c>
      <c r="D654" s="150" t="s">
        <v>168</v>
      </c>
      <c r="E654" s="151" t="s">
        <v>1157</v>
      </c>
      <c r="F654" s="152" t="s">
        <v>1158</v>
      </c>
      <c r="G654" s="153" t="s">
        <v>178</v>
      </c>
      <c r="H654" s="154">
        <v>558.83799999999997</v>
      </c>
      <c r="I654" s="155"/>
      <c r="J654" s="156">
        <f>ROUND(I654*H654,2)</f>
        <v>0</v>
      </c>
      <c r="K654" s="157"/>
      <c r="L654" s="158"/>
      <c r="M654" s="159" t="s">
        <v>1</v>
      </c>
      <c r="N654" s="160" t="s">
        <v>40</v>
      </c>
      <c r="O654" s="59"/>
      <c r="P654" s="161">
        <f>O654*H654</f>
        <v>0</v>
      </c>
      <c r="Q654" s="161">
        <v>1E-4</v>
      </c>
      <c r="R654" s="161">
        <f>Q654*H654</f>
        <v>5.5883799999999997E-2</v>
      </c>
      <c r="S654" s="161">
        <v>0</v>
      </c>
      <c r="T654" s="162">
        <f>S654*H654</f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63" t="s">
        <v>416</v>
      </c>
      <c r="AT654" s="163" t="s">
        <v>168</v>
      </c>
      <c r="AU654" s="163" t="s">
        <v>87</v>
      </c>
      <c r="AY654" s="18" t="s">
        <v>167</v>
      </c>
      <c r="BE654" s="164">
        <f>IF(N654="základná",J654,0)</f>
        <v>0</v>
      </c>
      <c r="BF654" s="164">
        <f>IF(N654="znížená",J654,0)</f>
        <v>0</v>
      </c>
      <c r="BG654" s="164">
        <f>IF(N654="zákl. prenesená",J654,0)</f>
        <v>0</v>
      </c>
      <c r="BH654" s="164">
        <f>IF(N654="zníž. prenesená",J654,0)</f>
        <v>0</v>
      </c>
      <c r="BI654" s="164">
        <f>IF(N654="nulová",J654,0)</f>
        <v>0</v>
      </c>
      <c r="BJ654" s="18" t="s">
        <v>87</v>
      </c>
      <c r="BK654" s="164">
        <f>ROUND(I654*H654,2)</f>
        <v>0</v>
      </c>
      <c r="BL654" s="18" t="s">
        <v>308</v>
      </c>
      <c r="BM654" s="163" t="s">
        <v>1159</v>
      </c>
    </row>
    <row r="655" spans="1:65" s="14" customFormat="1" ht="12">
      <c r="B655" s="185"/>
      <c r="D655" s="178" t="s">
        <v>181</v>
      </c>
      <c r="F655" s="187" t="s">
        <v>1160</v>
      </c>
      <c r="H655" s="188">
        <v>558.83799999999997</v>
      </c>
      <c r="I655" s="189"/>
      <c r="L655" s="185"/>
      <c r="M655" s="190"/>
      <c r="N655" s="191"/>
      <c r="O655" s="191"/>
      <c r="P655" s="191"/>
      <c r="Q655" s="191"/>
      <c r="R655" s="191"/>
      <c r="S655" s="191"/>
      <c r="T655" s="192"/>
      <c r="AT655" s="186" t="s">
        <v>181</v>
      </c>
      <c r="AU655" s="186" t="s">
        <v>87</v>
      </c>
      <c r="AV655" s="14" t="s">
        <v>87</v>
      </c>
      <c r="AW655" s="14" t="s">
        <v>3</v>
      </c>
      <c r="AX655" s="14" t="s">
        <v>81</v>
      </c>
      <c r="AY655" s="186" t="s">
        <v>167</v>
      </c>
    </row>
    <row r="656" spans="1:65" s="2" customFormat="1" ht="21.75" customHeight="1">
      <c r="A656" s="33"/>
      <c r="B656" s="149"/>
      <c r="C656" s="167" t="s">
        <v>1161</v>
      </c>
      <c r="D656" s="167" t="s">
        <v>175</v>
      </c>
      <c r="E656" s="168" t="s">
        <v>1162</v>
      </c>
      <c r="F656" s="169" t="s">
        <v>1163</v>
      </c>
      <c r="G656" s="170" t="s">
        <v>178</v>
      </c>
      <c r="H656" s="171">
        <v>752.18399999999997</v>
      </c>
      <c r="I656" s="172"/>
      <c r="J656" s="173">
        <f>ROUND(I656*H656,2)</f>
        <v>0</v>
      </c>
      <c r="K656" s="174"/>
      <c r="L656" s="34"/>
      <c r="M656" s="175" t="s">
        <v>1</v>
      </c>
      <c r="N656" s="176" t="s">
        <v>40</v>
      </c>
      <c r="O656" s="59"/>
      <c r="P656" s="161">
        <f>O656*H656</f>
        <v>0</v>
      </c>
      <c r="Q656" s="161">
        <v>0</v>
      </c>
      <c r="R656" s="161">
        <f>Q656*H656</f>
        <v>0</v>
      </c>
      <c r="S656" s="161">
        <v>0</v>
      </c>
      <c r="T656" s="162">
        <f>S656*H656</f>
        <v>0</v>
      </c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R656" s="163" t="s">
        <v>308</v>
      </c>
      <c r="AT656" s="163" t="s">
        <v>175</v>
      </c>
      <c r="AU656" s="163" t="s">
        <v>87</v>
      </c>
      <c r="AY656" s="18" t="s">
        <v>167</v>
      </c>
      <c r="BE656" s="164">
        <f>IF(N656="základná",J656,0)</f>
        <v>0</v>
      </c>
      <c r="BF656" s="164">
        <f>IF(N656="znížená",J656,0)</f>
        <v>0</v>
      </c>
      <c r="BG656" s="164">
        <f>IF(N656="zákl. prenesená",J656,0)</f>
        <v>0</v>
      </c>
      <c r="BH656" s="164">
        <f>IF(N656="zníž. prenesená",J656,0)</f>
        <v>0</v>
      </c>
      <c r="BI656" s="164">
        <f>IF(N656="nulová",J656,0)</f>
        <v>0</v>
      </c>
      <c r="BJ656" s="18" t="s">
        <v>87</v>
      </c>
      <c r="BK656" s="164">
        <f>ROUND(I656*H656,2)</f>
        <v>0</v>
      </c>
      <c r="BL656" s="18" t="s">
        <v>308</v>
      </c>
      <c r="BM656" s="163" t="s">
        <v>1164</v>
      </c>
    </row>
    <row r="657" spans="1:65" s="13" customFormat="1" ht="12">
      <c r="B657" s="177"/>
      <c r="D657" s="178" t="s">
        <v>181</v>
      </c>
      <c r="E657" s="179" t="s">
        <v>1</v>
      </c>
      <c r="F657" s="180" t="s">
        <v>1165</v>
      </c>
      <c r="H657" s="179" t="s">
        <v>1</v>
      </c>
      <c r="I657" s="181"/>
      <c r="L657" s="177"/>
      <c r="M657" s="182"/>
      <c r="N657" s="183"/>
      <c r="O657" s="183"/>
      <c r="P657" s="183"/>
      <c r="Q657" s="183"/>
      <c r="R657" s="183"/>
      <c r="S657" s="183"/>
      <c r="T657" s="184"/>
      <c r="AT657" s="179" t="s">
        <v>181</v>
      </c>
      <c r="AU657" s="179" t="s">
        <v>87</v>
      </c>
      <c r="AV657" s="13" t="s">
        <v>81</v>
      </c>
      <c r="AW657" s="13" t="s">
        <v>29</v>
      </c>
      <c r="AX657" s="13" t="s">
        <v>74</v>
      </c>
      <c r="AY657" s="179" t="s">
        <v>167</v>
      </c>
    </row>
    <row r="658" spans="1:65" s="13" customFormat="1" ht="12">
      <c r="B658" s="177"/>
      <c r="D658" s="178" t="s">
        <v>181</v>
      </c>
      <c r="E658" s="179" t="s">
        <v>1</v>
      </c>
      <c r="F658" s="180" t="s">
        <v>1166</v>
      </c>
      <c r="H658" s="179" t="s">
        <v>1</v>
      </c>
      <c r="I658" s="181"/>
      <c r="L658" s="177"/>
      <c r="M658" s="182"/>
      <c r="N658" s="183"/>
      <c r="O658" s="183"/>
      <c r="P658" s="183"/>
      <c r="Q658" s="183"/>
      <c r="R658" s="183"/>
      <c r="S658" s="183"/>
      <c r="T658" s="184"/>
      <c r="AT658" s="179" t="s">
        <v>181</v>
      </c>
      <c r="AU658" s="179" t="s">
        <v>87</v>
      </c>
      <c r="AV658" s="13" t="s">
        <v>81</v>
      </c>
      <c r="AW658" s="13" t="s">
        <v>29</v>
      </c>
      <c r="AX658" s="13" t="s">
        <v>74</v>
      </c>
      <c r="AY658" s="179" t="s">
        <v>167</v>
      </c>
    </row>
    <row r="659" spans="1:65" s="13" customFormat="1" ht="12">
      <c r="B659" s="177"/>
      <c r="D659" s="178" t="s">
        <v>181</v>
      </c>
      <c r="E659" s="179" t="s">
        <v>1</v>
      </c>
      <c r="F659" s="180" t="s">
        <v>1167</v>
      </c>
      <c r="H659" s="179" t="s">
        <v>1</v>
      </c>
      <c r="I659" s="181"/>
      <c r="L659" s="177"/>
      <c r="M659" s="182"/>
      <c r="N659" s="183"/>
      <c r="O659" s="183"/>
      <c r="P659" s="183"/>
      <c r="Q659" s="183"/>
      <c r="R659" s="183"/>
      <c r="S659" s="183"/>
      <c r="T659" s="184"/>
      <c r="AT659" s="179" t="s">
        <v>181</v>
      </c>
      <c r="AU659" s="179" t="s">
        <v>87</v>
      </c>
      <c r="AV659" s="13" t="s">
        <v>81</v>
      </c>
      <c r="AW659" s="13" t="s">
        <v>29</v>
      </c>
      <c r="AX659" s="13" t="s">
        <v>74</v>
      </c>
      <c r="AY659" s="179" t="s">
        <v>167</v>
      </c>
    </row>
    <row r="660" spans="1:65" s="14" customFormat="1" ht="12">
      <c r="B660" s="185"/>
      <c r="D660" s="178" t="s">
        <v>181</v>
      </c>
      <c r="E660" s="186" t="s">
        <v>1</v>
      </c>
      <c r="F660" s="187" t="s">
        <v>1154</v>
      </c>
      <c r="H660" s="188">
        <v>485.94600000000003</v>
      </c>
      <c r="I660" s="189"/>
      <c r="L660" s="185"/>
      <c r="M660" s="190"/>
      <c r="N660" s="191"/>
      <c r="O660" s="191"/>
      <c r="P660" s="191"/>
      <c r="Q660" s="191"/>
      <c r="R660" s="191"/>
      <c r="S660" s="191"/>
      <c r="T660" s="192"/>
      <c r="AT660" s="186" t="s">
        <v>181</v>
      </c>
      <c r="AU660" s="186" t="s">
        <v>87</v>
      </c>
      <c r="AV660" s="14" t="s">
        <v>87</v>
      </c>
      <c r="AW660" s="14" t="s">
        <v>29</v>
      </c>
      <c r="AX660" s="14" t="s">
        <v>74</v>
      </c>
      <c r="AY660" s="186" t="s">
        <v>167</v>
      </c>
    </row>
    <row r="661" spans="1:65" s="13" customFormat="1" ht="12">
      <c r="B661" s="177"/>
      <c r="D661" s="178" t="s">
        <v>181</v>
      </c>
      <c r="E661" s="179" t="s">
        <v>1</v>
      </c>
      <c r="F661" s="180" t="s">
        <v>1168</v>
      </c>
      <c r="H661" s="179" t="s">
        <v>1</v>
      </c>
      <c r="I661" s="181"/>
      <c r="L661" s="177"/>
      <c r="M661" s="182"/>
      <c r="N661" s="183"/>
      <c r="O661" s="183"/>
      <c r="P661" s="183"/>
      <c r="Q661" s="183"/>
      <c r="R661" s="183"/>
      <c r="S661" s="183"/>
      <c r="T661" s="184"/>
      <c r="AT661" s="179" t="s">
        <v>181</v>
      </c>
      <c r="AU661" s="179" t="s">
        <v>87</v>
      </c>
      <c r="AV661" s="13" t="s">
        <v>81</v>
      </c>
      <c r="AW661" s="13" t="s">
        <v>29</v>
      </c>
      <c r="AX661" s="13" t="s">
        <v>74</v>
      </c>
      <c r="AY661" s="179" t="s">
        <v>167</v>
      </c>
    </row>
    <row r="662" spans="1:65" s="14" customFormat="1" ht="12">
      <c r="B662" s="185"/>
      <c r="D662" s="178" t="s">
        <v>181</v>
      </c>
      <c r="E662" s="186" t="s">
        <v>1</v>
      </c>
      <c r="F662" s="187" t="s">
        <v>1169</v>
      </c>
      <c r="H662" s="188">
        <v>266.238</v>
      </c>
      <c r="I662" s="189"/>
      <c r="L662" s="185"/>
      <c r="M662" s="190"/>
      <c r="N662" s="191"/>
      <c r="O662" s="191"/>
      <c r="P662" s="191"/>
      <c r="Q662" s="191"/>
      <c r="R662" s="191"/>
      <c r="S662" s="191"/>
      <c r="T662" s="192"/>
      <c r="AT662" s="186" t="s">
        <v>181</v>
      </c>
      <c r="AU662" s="186" t="s">
        <v>87</v>
      </c>
      <c r="AV662" s="14" t="s">
        <v>87</v>
      </c>
      <c r="AW662" s="14" t="s">
        <v>29</v>
      </c>
      <c r="AX662" s="14" t="s">
        <v>74</v>
      </c>
      <c r="AY662" s="186" t="s">
        <v>167</v>
      </c>
    </row>
    <row r="663" spans="1:65" s="16" customFormat="1" ht="12">
      <c r="B663" s="201"/>
      <c r="D663" s="178" t="s">
        <v>181</v>
      </c>
      <c r="E663" s="202" t="s">
        <v>1</v>
      </c>
      <c r="F663" s="203" t="s">
        <v>1155</v>
      </c>
      <c r="H663" s="204">
        <v>752.18399999999997</v>
      </c>
      <c r="I663" s="205"/>
      <c r="L663" s="201"/>
      <c r="M663" s="206"/>
      <c r="N663" s="207"/>
      <c r="O663" s="207"/>
      <c r="P663" s="207"/>
      <c r="Q663" s="207"/>
      <c r="R663" s="207"/>
      <c r="S663" s="207"/>
      <c r="T663" s="208"/>
      <c r="AT663" s="202" t="s">
        <v>181</v>
      </c>
      <c r="AU663" s="202" t="s">
        <v>87</v>
      </c>
      <c r="AV663" s="16" t="s">
        <v>187</v>
      </c>
      <c r="AW663" s="16" t="s">
        <v>29</v>
      </c>
      <c r="AX663" s="16" t="s">
        <v>74</v>
      </c>
      <c r="AY663" s="202" t="s">
        <v>167</v>
      </c>
    </row>
    <row r="664" spans="1:65" s="15" customFormat="1" ht="12">
      <c r="B664" s="193"/>
      <c r="D664" s="178" t="s">
        <v>181</v>
      </c>
      <c r="E664" s="194" t="s">
        <v>1</v>
      </c>
      <c r="F664" s="195" t="s">
        <v>186</v>
      </c>
      <c r="H664" s="196">
        <v>752.18399999999997</v>
      </c>
      <c r="I664" s="197"/>
      <c r="L664" s="193"/>
      <c r="M664" s="198"/>
      <c r="N664" s="199"/>
      <c r="O664" s="199"/>
      <c r="P664" s="199"/>
      <c r="Q664" s="199"/>
      <c r="R664" s="199"/>
      <c r="S664" s="199"/>
      <c r="T664" s="200"/>
      <c r="AT664" s="194" t="s">
        <v>181</v>
      </c>
      <c r="AU664" s="194" t="s">
        <v>87</v>
      </c>
      <c r="AV664" s="15" t="s">
        <v>179</v>
      </c>
      <c r="AW664" s="15" t="s">
        <v>29</v>
      </c>
      <c r="AX664" s="15" t="s">
        <v>81</v>
      </c>
      <c r="AY664" s="194" t="s">
        <v>167</v>
      </c>
    </row>
    <row r="665" spans="1:65" s="2" customFormat="1" ht="33" customHeight="1">
      <c r="A665" s="33"/>
      <c r="B665" s="149"/>
      <c r="C665" s="150" t="s">
        <v>1170</v>
      </c>
      <c r="D665" s="150" t="s">
        <v>168</v>
      </c>
      <c r="E665" s="151" t="s">
        <v>1171</v>
      </c>
      <c r="F665" s="152" t="s">
        <v>1172</v>
      </c>
      <c r="G665" s="153" t="s">
        <v>1173</v>
      </c>
      <c r="H665" s="154">
        <v>4362.6670000000004</v>
      </c>
      <c r="I665" s="155"/>
      <c r="J665" s="156">
        <f>ROUND(I665*H665,2)</f>
        <v>0</v>
      </c>
      <c r="K665" s="157"/>
      <c r="L665" s="158"/>
      <c r="M665" s="159" t="s">
        <v>1</v>
      </c>
      <c r="N665" s="160" t="s">
        <v>40</v>
      </c>
      <c r="O665" s="59"/>
      <c r="P665" s="161">
        <f>O665*H665</f>
        <v>0</v>
      </c>
      <c r="Q665" s="161">
        <v>1E-3</v>
      </c>
      <c r="R665" s="161">
        <f>Q665*H665</f>
        <v>4.3626670000000001</v>
      </c>
      <c r="S665" s="161">
        <v>0</v>
      </c>
      <c r="T665" s="162">
        <f>S665*H665</f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63" t="s">
        <v>416</v>
      </c>
      <c r="AT665" s="163" t="s">
        <v>168</v>
      </c>
      <c r="AU665" s="163" t="s">
        <v>87</v>
      </c>
      <c r="AY665" s="18" t="s">
        <v>167</v>
      </c>
      <c r="BE665" s="164">
        <f>IF(N665="základná",J665,0)</f>
        <v>0</v>
      </c>
      <c r="BF665" s="164">
        <f>IF(N665="znížená",J665,0)</f>
        <v>0</v>
      </c>
      <c r="BG665" s="164">
        <f>IF(N665="zákl. prenesená",J665,0)</f>
        <v>0</v>
      </c>
      <c r="BH665" s="164">
        <f>IF(N665="zníž. prenesená",J665,0)</f>
        <v>0</v>
      </c>
      <c r="BI665" s="164">
        <f>IF(N665="nulová",J665,0)</f>
        <v>0</v>
      </c>
      <c r="BJ665" s="18" t="s">
        <v>87</v>
      </c>
      <c r="BK665" s="164">
        <f>ROUND(I665*H665,2)</f>
        <v>0</v>
      </c>
      <c r="BL665" s="18" t="s">
        <v>308</v>
      </c>
      <c r="BM665" s="163" t="s">
        <v>1174</v>
      </c>
    </row>
    <row r="666" spans="1:65" s="14" customFormat="1" ht="12">
      <c r="B666" s="185"/>
      <c r="D666" s="178" t="s">
        <v>181</v>
      </c>
      <c r="F666" s="187" t="s">
        <v>1175</v>
      </c>
      <c r="H666" s="188">
        <v>4362.6670000000004</v>
      </c>
      <c r="I666" s="189"/>
      <c r="L666" s="185"/>
      <c r="M666" s="190"/>
      <c r="N666" s="191"/>
      <c r="O666" s="191"/>
      <c r="P666" s="191"/>
      <c r="Q666" s="191"/>
      <c r="R666" s="191"/>
      <c r="S666" s="191"/>
      <c r="T666" s="192"/>
      <c r="AT666" s="186" t="s">
        <v>181</v>
      </c>
      <c r="AU666" s="186" t="s">
        <v>87</v>
      </c>
      <c r="AV666" s="14" t="s">
        <v>87</v>
      </c>
      <c r="AW666" s="14" t="s">
        <v>3</v>
      </c>
      <c r="AX666" s="14" t="s">
        <v>81</v>
      </c>
      <c r="AY666" s="186" t="s">
        <v>167</v>
      </c>
    </row>
    <row r="667" spans="1:65" s="2" customFormat="1" ht="21.75" customHeight="1">
      <c r="A667" s="33"/>
      <c r="B667" s="149"/>
      <c r="C667" s="167" t="s">
        <v>1176</v>
      </c>
      <c r="D667" s="167" t="s">
        <v>175</v>
      </c>
      <c r="E667" s="168" t="s">
        <v>1177</v>
      </c>
      <c r="F667" s="169" t="s">
        <v>1178</v>
      </c>
      <c r="G667" s="170" t="s">
        <v>230</v>
      </c>
      <c r="H667" s="171">
        <v>0.4</v>
      </c>
      <c r="I667" s="172"/>
      <c r="J667" s="173">
        <f>ROUND(I667*H667,2)</f>
        <v>0</v>
      </c>
      <c r="K667" s="174"/>
      <c r="L667" s="34"/>
      <c r="M667" s="175" t="s">
        <v>1</v>
      </c>
      <c r="N667" s="176" t="s">
        <v>40</v>
      </c>
      <c r="O667" s="59"/>
      <c r="P667" s="161">
        <f>O667*H667</f>
        <v>0</v>
      </c>
      <c r="Q667" s="161">
        <v>0</v>
      </c>
      <c r="R667" s="161">
        <f>Q667*H667</f>
        <v>0</v>
      </c>
      <c r="S667" s="161">
        <v>0</v>
      </c>
      <c r="T667" s="162">
        <f>S667*H667</f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63" t="s">
        <v>308</v>
      </c>
      <c r="AT667" s="163" t="s">
        <v>175</v>
      </c>
      <c r="AU667" s="163" t="s">
        <v>87</v>
      </c>
      <c r="AY667" s="18" t="s">
        <v>167</v>
      </c>
      <c r="BE667" s="164">
        <f>IF(N667="základná",J667,0)</f>
        <v>0</v>
      </c>
      <c r="BF667" s="164">
        <f>IF(N667="znížená",J667,0)</f>
        <v>0</v>
      </c>
      <c r="BG667" s="164">
        <f>IF(N667="zákl. prenesená",J667,0)</f>
        <v>0</v>
      </c>
      <c r="BH667" s="164">
        <f>IF(N667="zníž. prenesená",J667,0)</f>
        <v>0</v>
      </c>
      <c r="BI667" s="164">
        <f>IF(N667="nulová",J667,0)</f>
        <v>0</v>
      </c>
      <c r="BJ667" s="18" t="s">
        <v>87</v>
      </c>
      <c r="BK667" s="164">
        <f>ROUND(I667*H667,2)</f>
        <v>0</v>
      </c>
      <c r="BL667" s="18" t="s">
        <v>308</v>
      </c>
      <c r="BM667" s="163" t="s">
        <v>1179</v>
      </c>
    </row>
    <row r="668" spans="1:65" s="13" customFormat="1" ht="12">
      <c r="B668" s="177"/>
      <c r="D668" s="178" t="s">
        <v>181</v>
      </c>
      <c r="E668" s="179" t="s">
        <v>1</v>
      </c>
      <c r="F668" s="180" t="s">
        <v>1180</v>
      </c>
      <c r="H668" s="179" t="s">
        <v>1</v>
      </c>
      <c r="I668" s="181"/>
      <c r="L668" s="177"/>
      <c r="M668" s="182"/>
      <c r="N668" s="183"/>
      <c r="O668" s="183"/>
      <c r="P668" s="183"/>
      <c r="Q668" s="183"/>
      <c r="R668" s="183"/>
      <c r="S668" s="183"/>
      <c r="T668" s="184"/>
      <c r="AT668" s="179" t="s">
        <v>181</v>
      </c>
      <c r="AU668" s="179" t="s">
        <v>87</v>
      </c>
      <c r="AV668" s="13" t="s">
        <v>81</v>
      </c>
      <c r="AW668" s="13" t="s">
        <v>29</v>
      </c>
      <c r="AX668" s="13" t="s">
        <v>74</v>
      </c>
      <c r="AY668" s="179" t="s">
        <v>167</v>
      </c>
    </row>
    <row r="669" spans="1:65" s="14" customFormat="1" ht="12">
      <c r="B669" s="185"/>
      <c r="D669" s="178" t="s">
        <v>181</v>
      </c>
      <c r="E669" s="186" t="s">
        <v>1</v>
      </c>
      <c r="F669" s="187" t="s">
        <v>1181</v>
      </c>
      <c r="H669" s="188">
        <v>0.4</v>
      </c>
      <c r="I669" s="189"/>
      <c r="L669" s="185"/>
      <c r="M669" s="190"/>
      <c r="N669" s="191"/>
      <c r="O669" s="191"/>
      <c r="P669" s="191"/>
      <c r="Q669" s="191"/>
      <c r="R669" s="191"/>
      <c r="S669" s="191"/>
      <c r="T669" s="192"/>
      <c r="AT669" s="186" t="s">
        <v>181</v>
      </c>
      <c r="AU669" s="186" t="s">
        <v>87</v>
      </c>
      <c r="AV669" s="14" t="s">
        <v>87</v>
      </c>
      <c r="AW669" s="14" t="s">
        <v>29</v>
      </c>
      <c r="AX669" s="14" t="s">
        <v>74</v>
      </c>
      <c r="AY669" s="186" t="s">
        <v>167</v>
      </c>
    </row>
    <row r="670" spans="1:65" s="15" customFormat="1" ht="12">
      <c r="B670" s="193"/>
      <c r="D670" s="178" t="s">
        <v>181</v>
      </c>
      <c r="E670" s="194" t="s">
        <v>1</v>
      </c>
      <c r="F670" s="195" t="s">
        <v>186</v>
      </c>
      <c r="H670" s="196">
        <v>0.4</v>
      </c>
      <c r="I670" s="197"/>
      <c r="L670" s="193"/>
      <c r="M670" s="198"/>
      <c r="N670" s="199"/>
      <c r="O670" s="199"/>
      <c r="P670" s="199"/>
      <c r="Q670" s="199"/>
      <c r="R670" s="199"/>
      <c r="S670" s="199"/>
      <c r="T670" s="200"/>
      <c r="AT670" s="194" t="s">
        <v>181</v>
      </c>
      <c r="AU670" s="194" t="s">
        <v>87</v>
      </c>
      <c r="AV670" s="15" t="s">
        <v>179</v>
      </c>
      <c r="AW670" s="15" t="s">
        <v>29</v>
      </c>
      <c r="AX670" s="15" t="s">
        <v>81</v>
      </c>
      <c r="AY670" s="194" t="s">
        <v>167</v>
      </c>
    </row>
    <row r="671" spans="1:65" s="2" customFormat="1" ht="21.75" customHeight="1">
      <c r="A671" s="33"/>
      <c r="B671" s="149"/>
      <c r="C671" s="150" t="s">
        <v>1182</v>
      </c>
      <c r="D671" s="150" t="s">
        <v>168</v>
      </c>
      <c r="E671" s="151" t="s">
        <v>1183</v>
      </c>
      <c r="F671" s="152" t="s">
        <v>1184</v>
      </c>
      <c r="G671" s="153" t="s">
        <v>1173</v>
      </c>
      <c r="H671" s="154">
        <v>20</v>
      </c>
      <c r="I671" s="155"/>
      <c r="J671" s="156">
        <f>ROUND(I671*H671,2)</f>
        <v>0</v>
      </c>
      <c r="K671" s="157"/>
      <c r="L671" s="158"/>
      <c r="M671" s="159" t="s">
        <v>1</v>
      </c>
      <c r="N671" s="160" t="s">
        <v>40</v>
      </c>
      <c r="O671" s="59"/>
      <c r="P671" s="161">
        <f>O671*H671</f>
        <v>0</v>
      </c>
      <c r="Q671" s="161">
        <v>1E-3</v>
      </c>
      <c r="R671" s="161">
        <f>Q671*H671</f>
        <v>0.02</v>
      </c>
      <c r="S671" s="161">
        <v>0</v>
      </c>
      <c r="T671" s="162">
        <f>S671*H671</f>
        <v>0</v>
      </c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R671" s="163" t="s">
        <v>416</v>
      </c>
      <c r="AT671" s="163" t="s">
        <v>168</v>
      </c>
      <c r="AU671" s="163" t="s">
        <v>87</v>
      </c>
      <c r="AY671" s="18" t="s">
        <v>167</v>
      </c>
      <c r="BE671" s="164">
        <f>IF(N671="základná",J671,0)</f>
        <v>0</v>
      </c>
      <c r="BF671" s="164">
        <f>IF(N671="znížená",J671,0)</f>
        <v>0</v>
      </c>
      <c r="BG671" s="164">
        <f>IF(N671="zákl. prenesená",J671,0)</f>
        <v>0</v>
      </c>
      <c r="BH671" s="164">
        <f>IF(N671="zníž. prenesená",J671,0)</f>
        <v>0</v>
      </c>
      <c r="BI671" s="164">
        <f>IF(N671="nulová",J671,0)</f>
        <v>0</v>
      </c>
      <c r="BJ671" s="18" t="s">
        <v>87</v>
      </c>
      <c r="BK671" s="164">
        <f>ROUND(I671*H671,2)</f>
        <v>0</v>
      </c>
      <c r="BL671" s="18" t="s">
        <v>308</v>
      </c>
      <c r="BM671" s="163" t="s">
        <v>1185</v>
      </c>
    </row>
    <row r="672" spans="1:65" s="14" customFormat="1" ht="12">
      <c r="B672" s="185"/>
      <c r="D672" s="178" t="s">
        <v>181</v>
      </c>
      <c r="F672" s="187" t="s">
        <v>1186</v>
      </c>
      <c r="H672" s="188">
        <v>20</v>
      </c>
      <c r="I672" s="189"/>
      <c r="L672" s="185"/>
      <c r="M672" s="190"/>
      <c r="N672" s="191"/>
      <c r="O672" s="191"/>
      <c r="P672" s="191"/>
      <c r="Q672" s="191"/>
      <c r="R672" s="191"/>
      <c r="S672" s="191"/>
      <c r="T672" s="192"/>
      <c r="AT672" s="186" t="s">
        <v>181</v>
      </c>
      <c r="AU672" s="186" t="s">
        <v>87</v>
      </c>
      <c r="AV672" s="14" t="s">
        <v>87</v>
      </c>
      <c r="AW672" s="14" t="s">
        <v>3</v>
      </c>
      <c r="AX672" s="14" t="s">
        <v>81</v>
      </c>
      <c r="AY672" s="186" t="s">
        <v>167</v>
      </c>
    </row>
    <row r="673" spans="1:65" s="2" customFormat="1" ht="21.75" customHeight="1">
      <c r="A673" s="33"/>
      <c r="B673" s="149"/>
      <c r="C673" s="167" t="s">
        <v>1187</v>
      </c>
      <c r="D673" s="167" t="s">
        <v>175</v>
      </c>
      <c r="E673" s="168" t="s">
        <v>1188</v>
      </c>
      <c r="F673" s="169" t="s">
        <v>1189</v>
      </c>
      <c r="G673" s="170" t="s">
        <v>178</v>
      </c>
      <c r="H673" s="171">
        <v>42.646999999999998</v>
      </c>
      <c r="I673" s="172"/>
      <c r="J673" s="173">
        <f>ROUND(I673*H673,2)</f>
        <v>0</v>
      </c>
      <c r="K673" s="174"/>
      <c r="L673" s="34"/>
      <c r="M673" s="175" t="s">
        <v>1</v>
      </c>
      <c r="N673" s="176" t="s">
        <v>40</v>
      </c>
      <c r="O673" s="59"/>
      <c r="P673" s="161">
        <f>O673*H673</f>
        <v>0</v>
      </c>
      <c r="Q673" s="161">
        <v>0</v>
      </c>
      <c r="R673" s="161">
        <f>Q673*H673</f>
        <v>0</v>
      </c>
      <c r="S673" s="161">
        <v>0</v>
      </c>
      <c r="T673" s="162">
        <f>S673*H673</f>
        <v>0</v>
      </c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R673" s="163" t="s">
        <v>308</v>
      </c>
      <c r="AT673" s="163" t="s">
        <v>175</v>
      </c>
      <c r="AU673" s="163" t="s">
        <v>87</v>
      </c>
      <c r="AY673" s="18" t="s">
        <v>167</v>
      </c>
      <c r="BE673" s="164">
        <f>IF(N673="základná",J673,0)</f>
        <v>0</v>
      </c>
      <c r="BF673" s="164">
        <f>IF(N673="znížená",J673,0)</f>
        <v>0</v>
      </c>
      <c r="BG673" s="164">
        <f>IF(N673="zákl. prenesená",J673,0)</f>
        <v>0</v>
      </c>
      <c r="BH673" s="164">
        <f>IF(N673="zníž. prenesená",J673,0)</f>
        <v>0</v>
      </c>
      <c r="BI673" s="164">
        <f>IF(N673="nulová",J673,0)</f>
        <v>0</v>
      </c>
      <c r="BJ673" s="18" t="s">
        <v>87</v>
      </c>
      <c r="BK673" s="164">
        <f>ROUND(I673*H673,2)</f>
        <v>0</v>
      </c>
      <c r="BL673" s="18" t="s">
        <v>308</v>
      </c>
      <c r="BM673" s="163" t="s">
        <v>1190</v>
      </c>
    </row>
    <row r="674" spans="1:65" s="13" customFormat="1" ht="12">
      <c r="B674" s="177"/>
      <c r="D674" s="178" t="s">
        <v>181</v>
      </c>
      <c r="E674" s="179" t="s">
        <v>1</v>
      </c>
      <c r="F674" s="180" t="s">
        <v>1191</v>
      </c>
      <c r="H674" s="179" t="s">
        <v>1</v>
      </c>
      <c r="I674" s="181"/>
      <c r="L674" s="177"/>
      <c r="M674" s="182"/>
      <c r="N674" s="183"/>
      <c r="O674" s="183"/>
      <c r="P674" s="183"/>
      <c r="Q674" s="183"/>
      <c r="R674" s="183"/>
      <c r="S674" s="183"/>
      <c r="T674" s="184"/>
      <c r="AT674" s="179" t="s">
        <v>181</v>
      </c>
      <c r="AU674" s="179" t="s">
        <v>87</v>
      </c>
      <c r="AV674" s="13" t="s">
        <v>81</v>
      </c>
      <c r="AW674" s="13" t="s">
        <v>29</v>
      </c>
      <c r="AX674" s="13" t="s">
        <v>74</v>
      </c>
      <c r="AY674" s="179" t="s">
        <v>167</v>
      </c>
    </row>
    <row r="675" spans="1:65" s="13" customFormat="1" ht="12">
      <c r="B675" s="177"/>
      <c r="D675" s="178" t="s">
        <v>181</v>
      </c>
      <c r="E675" s="179" t="s">
        <v>1</v>
      </c>
      <c r="F675" s="180" t="s">
        <v>1192</v>
      </c>
      <c r="H675" s="179" t="s">
        <v>1</v>
      </c>
      <c r="I675" s="181"/>
      <c r="L675" s="177"/>
      <c r="M675" s="182"/>
      <c r="N675" s="183"/>
      <c r="O675" s="183"/>
      <c r="P675" s="183"/>
      <c r="Q675" s="183"/>
      <c r="R675" s="183"/>
      <c r="S675" s="183"/>
      <c r="T675" s="184"/>
      <c r="AT675" s="179" t="s">
        <v>181</v>
      </c>
      <c r="AU675" s="179" t="s">
        <v>87</v>
      </c>
      <c r="AV675" s="13" t="s">
        <v>81</v>
      </c>
      <c r="AW675" s="13" t="s">
        <v>29</v>
      </c>
      <c r="AX675" s="13" t="s">
        <v>74</v>
      </c>
      <c r="AY675" s="179" t="s">
        <v>167</v>
      </c>
    </row>
    <row r="676" spans="1:65" s="13" customFormat="1" ht="12">
      <c r="B676" s="177"/>
      <c r="D676" s="178" t="s">
        <v>181</v>
      </c>
      <c r="E676" s="179" t="s">
        <v>1</v>
      </c>
      <c r="F676" s="180" t="s">
        <v>1193</v>
      </c>
      <c r="H676" s="179" t="s">
        <v>1</v>
      </c>
      <c r="I676" s="181"/>
      <c r="L676" s="177"/>
      <c r="M676" s="182"/>
      <c r="N676" s="183"/>
      <c r="O676" s="183"/>
      <c r="P676" s="183"/>
      <c r="Q676" s="183"/>
      <c r="R676" s="183"/>
      <c r="S676" s="183"/>
      <c r="T676" s="184"/>
      <c r="AT676" s="179" t="s">
        <v>181</v>
      </c>
      <c r="AU676" s="179" t="s">
        <v>87</v>
      </c>
      <c r="AV676" s="13" t="s">
        <v>81</v>
      </c>
      <c r="AW676" s="13" t="s">
        <v>29</v>
      </c>
      <c r="AX676" s="13" t="s">
        <v>74</v>
      </c>
      <c r="AY676" s="179" t="s">
        <v>167</v>
      </c>
    </row>
    <row r="677" spans="1:65" s="13" customFormat="1" ht="12">
      <c r="B677" s="177"/>
      <c r="D677" s="178" t="s">
        <v>181</v>
      </c>
      <c r="E677" s="179" t="s">
        <v>1</v>
      </c>
      <c r="F677" s="180" t="s">
        <v>1194</v>
      </c>
      <c r="H677" s="179" t="s">
        <v>1</v>
      </c>
      <c r="I677" s="181"/>
      <c r="L677" s="177"/>
      <c r="M677" s="182"/>
      <c r="N677" s="183"/>
      <c r="O677" s="183"/>
      <c r="P677" s="183"/>
      <c r="Q677" s="183"/>
      <c r="R677" s="183"/>
      <c r="S677" s="183"/>
      <c r="T677" s="184"/>
      <c r="AT677" s="179" t="s">
        <v>181</v>
      </c>
      <c r="AU677" s="179" t="s">
        <v>87</v>
      </c>
      <c r="AV677" s="13" t="s">
        <v>81</v>
      </c>
      <c r="AW677" s="13" t="s">
        <v>29</v>
      </c>
      <c r="AX677" s="13" t="s">
        <v>74</v>
      </c>
      <c r="AY677" s="179" t="s">
        <v>167</v>
      </c>
    </row>
    <row r="678" spans="1:65" s="14" customFormat="1" ht="12">
      <c r="B678" s="185"/>
      <c r="D678" s="178" t="s">
        <v>181</v>
      </c>
      <c r="E678" s="186" t="s">
        <v>1</v>
      </c>
      <c r="F678" s="187" t="s">
        <v>1195</v>
      </c>
      <c r="H678" s="188">
        <v>8.91</v>
      </c>
      <c r="I678" s="189"/>
      <c r="L678" s="185"/>
      <c r="M678" s="190"/>
      <c r="N678" s="191"/>
      <c r="O678" s="191"/>
      <c r="P678" s="191"/>
      <c r="Q678" s="191"/>
      <c r="R678" s="191"/>
      <c r="S678" s="191"/>
      <c r="T678" s="192"/>
      <c r="AT678" s="186" t="s">
        <v>181</v>
      </c>
      <c r="AU678" s="186" t="s">
        <v>87</v>
      </c>
      <c r="AV678" s="14" t="s">
        <v>87</v>
      </c>
      <c r="AW678" s="14" t="s">
        <v>29</v>
      </c>
      <c r="AX678" s="14" t="s">
        <v>74</v>
      </c>
      <c r="AY678" s="186" t="s">
        <v>167</v>
      </c>
    </row>
    <row r="679" spans="1:65" s="16" customFormat="1" ht="12">
      <c r="B679" s="201"/>
      <c r="D679" s="178" t="s">
        <v>181</v>
      </c>
      <c r="E679" s="202" t="s">
        <v>1</v>
      </c>
      <c r="F679" s="203" t="s">
        <v>1196</v>
      </c>
      <c r="H679" s="204">
        <v>8.91</v>
      </c>
      <c r="I679" s="205"/>
      <c r="L679" s="201"/>
      <c r="M679" s="206"/>
      <c r="N679" s="207"/>
      <c r="O679" s="207"/>
      <c r="P679" s="207"/>
      <c r="Q679" s="207"/>
      <c r="R679" s="207"/>
      <c r="S679" s="207"/>
      <c r="T679" s="208"/>
      <c r="AT679" s="202" t="s">
        <v>181</v>
      </c>
      <c r="AU679" s="202" t="s">
        <v>87</v>
      </c>
      <c r="AV679" s="16" t="s">
        <v>187</v>
      </c>
      <c r="AW679" s="16" t="s">
        <v>29</v>
      </c>
      <c r="AX679" s="16" t="s">
        <v>74</v>
      </c>
      <c r="AY679" s="202" t="s">
        <v>167</v>
      </c>
    </row>
    <row r="680" spans="1:65" s="13" customFormat="1" ht="12">
      <c r="B680" s="177"/>
      <c r="D680" s="178" t="s">
        <v>181</v>
      </c>
      <c r="E680" s="179" t="s">
        <v>1</v>
      </c>
      <c r="F680" s="180" t="s">
        <v>1197</v>
      </c>
      <c r="H680" s="179" t="s">
        <v>1</v>
      </c>
      <c r="I680" s="181"/>
      <c r="L680" s="177"/>
      <c r="M680" s="182"/>
      <c r="N680" s="183"/>
      <c r="O680" s="183"/>
      <c r="P680" s="183"/>
      <c r="Q680" s="183"/>
      <c r="R680" s="183"/>
      <c r="S680" s="183"/>
      <c r="T680" s="184"/>
      <c r="AT680" s="179" t="s">
        <v>181</v>
      </c>
      <c r="AU680" s="179" t="s">
        <v>87</v>
      </c>
      <c r="AV680" s="13" t="s">
        <v>81</v>
      </c>
      <c r="AW680" s="13" t="s">
        <v>29</v>
      </c>
      <c r="AX680" s="13" t="s">
        <v>74</v>
      </c>
      <c r="AY680" s="179" t="s">
        <v>167</v>
      </c>
    </row>
    <row r="681" spans="1:65" s="13" customFormat="1" ht="12">
      <c r="B681" s="177"/>
      <c r="D681" s="178" t="s">
        <v>181</v>
      </c>
      <c r="E681" s="179" t="s">
        <v>1</v>
      </c>
      <c r="F681" s="180" t="s">
        <v>1192</v>
      </c>
      <c r="H681" s="179" t="s">
        <v>1</v>
      </c>
      <c r="I681" s="181"/>
      <c r="L681" s="177"/>
      <c r="M681" s="182"/>
      <c r="N681" s="183"/>
      <c r="O681" s="183"/>
      <c r="P681" s="183"/>
      <c r="Q681" s="183"/>
      <c r="R681" s="183"/>
      <c r="S681" s="183"/>
      <c r="T681" s="184"/>
      <c r="AT681" s="179" t="s">
        <v>181</v>
      </c>
      <c r="AU681" s="179" t="s">
        <v>87</v>
      </c>
      <c r="AV681" s="13" t="s">
        <v>81</v>
      </c>
      <c r="AW681" s="13" t="s">
        <v>29</v>
      </c>
      <c r="AX681" s="13" t="s">
        <v>74</v>
      </c>
      <c r="AY681" s="179" t="s">
        <v>167</v>
      </c>
    </row>
    <row r="682" spans="1:65" s="13" customFormat="1" ht="12">
      <c r="B682" s="177"/>
      <c r="D682" s="178" t="s">
        <v>181</v>
      </c>
      <c r="E682" s="179" t="s">
        <v>1</v>
      </c>
      <c r="F682" s="180" t="s">
        <v>1193</v>
      </c>
      <c r="H682" s="179" t="s">
        <v>1</v>
      </c>
      <c r="I682" s="181"/>
      <c r="L682" s="177"/>
      <c r="M682" s="182"/>
      <c r="N682" s="183"/>
      <c r="O682" s="183"/>
      <c r="P682" s="183"/>
      <c r="Q682" s="183"/>
      <c r="R682" s="183"/>
      <c r="S682" s="183"/>
      <c r="T682" s="184"/>
      <c r="AT682" s="179" t="s">
        <v>181</v>
      </c>
      <c r="AU682" s="179" t="s">
        <v>87</v>
      </c>
      <c r="AV682" s="13" t="s">
        <v>81</v>
      </c>
      <c r="AW682" s="13" t="s">
        <v>29</v>
      </c>
      <c r="AX682" s="13" t="s">
        <v>74</v>
      </c>
      <c r="AY682" s="179" t="s">
        <v>167</v>
      </c>
    </row>
    <row r="683" spans="1:65" s="13" customFormat="1" ht="12">
      <c r="B683" s="177"/>
      <c r="D683" s="178" t="s">
        <v>181</v>
      </c>
      <c r="E683" s="179" t="s">
        <v>1</v>
      </c>
      <c r="F683" s="180" t="s">
        <v>1194</v>
      </c>
      <c r="H683" s="179" t="s">
        <v>1</v>
      </c>
      <c r="I683" s="181"/>
      <c r="L683" s="177"/>
      <c r="M683" s="182"/>
      <c r="N683" s="183"/>
      <c r="O683" s="183"/>
      <c r="P683" s="183"/>
      <c r="Q683" s="183"/>
      <c r="R683" s="183"/>
      <c r="S683" s="183"/>
      <c r="T683" s="184"/>
      <c r="AT683" s="179" t="s">
        <v>181</v>
      </c>
      <c r="AU683" s="179" t="s">
        <v>87</v>
      </c>
      <c r="AV683" s="13" t="s">
        <v>81</v>
      </c>
      <c r="AW683" s="13" t="s">
        <v>29</v>
      </c>
      <c r="AX683" s="13" t="s">
        <v>74</v>
      </c>
      <c r="AY683" s="179" t="s">
        <v>167</v>
      </c>
    </row>
    <row r="684" spans="1:65" s="14" customFormat="1" ht="12">
      <c r="B684" s="185"/>
      <c r="D684" s="178" t="s">
        <v>181</v>
      </c>
      <c r="E684" s="186" t="s">
        <v>1</v>
      </c>
      <c r="F684" s="187" t="s">
        <v>1198</v>
      </c>
      <c r="H684" s="188">
        <v>33.737000000000002</v>
      </c>
      <c r="I684" s="189"/>
      <c r="L684" s="185"/>
      <c r="M684" s="190"/>
      <c r="N684" s="191"/>
      <c r="O684" s="191"/>
      <c r="P684" s="191"/>
      <c r="Q684" s="191"/>
      <c r="R684" s="191"/>
      <c r="S684" s="191"/>
      <c r="T684" s="192"/>
      <c r="AT684" s="186" t="s">
        <v>181</v>
      </c>
      <c r="AU684" s="186" t="s">
        <v>87</v>
      </c>
      <c r="AV684" s="14" t="s">
        <v>87</v>
      </c>
      <c r="AW684" s="14" t="s">
        <v>29</v>
      </c>
      <c r="AX684" s="14" t="s">
        <v>74</v>
      </c>
      <c r="AY684" s="186" t="s">
        <v>167</v>
      </c>
    </row>
    <row r="685" spans="1:65" s="16" customFormat="1" ht="12">
      <c r="B685" s="201"/>
      <c r="D685" s="178" t="s">
        <v>181</v>
      </c>
      <c r="E685" s="202" t="s">
        <v>1</v>
      </c>
      <c r="F685" s="203" t="s">
        <v>1199</v>
      </c>
      <c r="H685" s="204">
        <v>33.737000000000002</v>
      </c>
      <c r="I685" s="205"/>
      <c r="L685" s="201"/>
      <c r="M685" s="206"/>
      <c r="N685" s="207"/>
      <c r="O685" s="207"/>
      <c r="P685" s="207"/>
      <c r="Q685" s="207"/>
      <c r="R685" s="207"/>
      <c r="S685" s="207"/>
      <c r="T685" s="208"/>
      <c r="AT685" s="202" t="s">
        <v>181</v>
      </c>
      <c r="AU685" s="202" t="s">
        <v>87</v>
      </c>
      <c r="AV685" s="16" t="s">
        <v>187</v>
      </c>
      <c r="AW685" s="16" t="s">
        <v>29</v>
      </c>
      <c r="AX685" s="16" t="s">
        <v>74</v>
      </c>
      <c r="AY685" s="202" t="s">
        <v>167</v>
      </c>
    </row>
    <row r="686" spans="1:65" s="15" customFormat="1" ht="12">
      <c r="B686" s="193"/>
      <c r="D686" s="178" t="s">
        <v>181</v>
      </c>
      <c r="E686" s="194" t="s">
        <v>1</v>
      </c>
      <c r="F686" s="195" t="s">
        <v>186</v>
      </c>
      <c r="H686" s="196">
        <v>42.646999999999998</v>
      </c>
      <c r="I686" s="197"/>
      <c r="L686" s="193"/>
      <c r="M686" s="198"/>
      <c r="N686" s="199"/>
      <c r="O686" s="199"/>
      <c r="P686" s="199"/>
      <c r="Q686" s="199"/>
      <c r="R686" s="199"/>
      <c r="S686" s="199"/>
      <c r="T686" s="200"/>
      <c r="AT686" s="194" t="s">
        <v>181</v>
      </c>
      <c r="AU686" s="194" t="s">
        <v>87</v>
      </c>
      <c r="AV686" s="15" t="s">
        <v>179</v>
      </c>
      <c r="AW686" s="15" t="s">
        <v>29</v>
      </c>
      <c r="AX686" s="15" t="s">
        <v>81</v>
      </c>
      <c r="AY686" s="194" t="s">
        <v>167</v>
      </c>
    </row>
    <row r="687" spans="1:65" s="2" customFormat="1" ht="33" customHeight="1">
      <c r="A687" s="33"/>
      <c r="B687" s="149"/>
      <c r="C687" s="150" t="s">
        <v>1200</v>
      </c>
      <c r="D687" s="150" t="s">
        <v>168</v>
      </c>
      <c r="E687" s="151" t="s">
        <v>1171</v>
      </c>
      <c r="F687" s="152" t="s">
        <v>1172</v>
      </c>
      <c r="G687" s="153" t="s">
        <v>1173</v>
      </c>
      <c r="H687" s="154">
        <v>309.19099999999997</v>
      </c>
      <c r="I687" s="155"/>
      <c r="J687" s="156">
        <f>ROUND(I687*H687,2)</f>
        <v>0</v>
      </c>
      <c r="K687" s="157"/>
      <c r="L687" s="158"/>
      <c r="M687" s="159" t="s">
        <v>1</v>
      </c>
      <c r="N687" s="160" t="s">
        <v>40</v>
      </c>
      <c r="O687" s="59"/>
      <c r="P687" s="161">
        <f>O687*H687</f>
        <v>0</v>
      </c>
      <c r="Q687" s="161">
        <v>1E-3</v>
      </c>
      <c r="R687" s="161">
        <f>Q687*H687</f>
        <v>0.30919099999999999</v>
      </c>
      <c r="S687" s="161">
        <v>0</v>
      </c>
      <c r="T687" s="162">
        <f>S687*H687</f>
        <v>0</v>
      </c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R687" s="163" t="s">
        <v>416</v>
      </c>
      <c r="AT687" s="163" t="s">
        <v>168</v>
      </c>
      <c r="AU687" s="163" t="s">
        <v>87</v>
      </c>
      <c r="AY687" s="18" t="s">
        <v>167</v>
      </c>
      <c r="BE687" s="164">
        <f>IF(N687="základná",J687,0)</f>
        <v>0</v>
      </c>
      <c r="BF687" s="164">
        <f>IF(N687="znížená",J687,0)</f>
        <v>0</v>
      </c>
      <c r="BG687" s="164">
        <f>IF(N687="zákl. prenesená",J687,0)</f>
        <v>0</v>
      </c>
      <c r="BH687" s="164">
        <f>IF(N687="zníž. prenesená",J687,0)</f>
        <v>0</v>
      </c>
      <c r="BI687" s="164">
        <f>IF(N687="nulová",J687,0)</f>
        <v>0</v>
      </c>
      <c r="BJ687" s="18" t="s">
        <v>87</v>
      </c>
      <c r="BK687" s="164">
        <f>ROUND(I687*H687,2)</f>
        <v>0</v>
      </c>
      <c r="BL687" s="18" t="s">
        <v>308</v>
      </c>
      <c r="BM687" s="163" t="s">
        <v>1201</v>
      </c>
    </row>
    <row r="688" spans="1:65" s="14" customFormat="1" ht="12">
      <c r="B688" s="185"/>
      <c r="D688" s="178" t="s">
        <v>181</v>
      </c>
      <c r="F688" s="187" t="s">
        <v>1202</v>
      </c>
      <c r="H688" s="188">
        <v>309.19099999999997</v>
      </c>
      <c r="I688" s="189"/>
      <c r="L688" s="185"/>
      <c r="M688" s="190"/>
      <c r="N688" s="191"/>
      <c r="O688" s="191"/>
      <c r="P688" s="191"/>
      <c r="Q688" s="191"/>
      <c r="R688" s="191"/>
      <c r="S688" s="191"/>
      <c r="T688" s="192"/>
      <c r="AT688" s="186" t="s">
        <v>181</v>
      </c>
      <c r="AU688" s="186" t="s">
        <v>87</v>
      </c>
      <c r="AV688" s="14" t="s">
        <v>87</v>
      </c>
      <c r="AW688" s="14" t="s">
        <v>3</v>
      </c>
      <c r="AX688" s="14" t="s">
        <v>81</v>
      </c>
      <c r="AY688" s="186" t="s">
        <v>167</v>
      </c>
    </row>
    <row r="689" spans="1:65" s="2" customFormat="1" ht="21.75" customHeight="1">
      <c r="A689" s="33"/>
      <c r="B689" s="149"/>
      <c r="C689" s="167" t="s">
        <v>1203</v>
      </c>
      <c r="D689" s="167" t="s">
        <v>175</v>
      </c>
      <c r="E689" s="168" t="s">
        <v>1204</v>
      </c>
      <c r="F689" s="169" t="s">
        <v>1205</v>
      </c>
      <c r="G689" s="170" t="s">
        <v>178</v>
      </c>
      <c r="H689" s="171">
        <v>210.69900000000001</v>
      </c>
      <c r="I689" s="172"/>
      <c r="J689" s="173">
        <f>ROUND(I689*H689,2)</f>
        <v>0</v>
      </c>
      <c r="K689" s="174"/>
      <c r="L689" s="34"/>
      <c r="M689" s="175" t="s">
        <v>1</v>
      </c>
      <c r="N689" s="176" t="s">
        <v>40</v>
      </c>
      <c r="O689" s="59"/>
      <c r="P689" s="161">
        <f>O689*H689</f>
        <v>0</v>
      </c>
      <c r="Q689" s="161">
        <v>3.5000000000000001E-3</v>
      </c>
      <c r="R689" s="161">
        <f>Q689*H689</f>
        <v>0.7374465</v>
      </c>
      <c r="S689" s="161">
        <v>0</v>
      </c>
      <c r="T689" s="162">
        <f>S689*H689</f>
        <v>0</v>
      </c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R689" s="163" t="s">
        <v>308</v>
      </c>
      <c r="AT689" s="163" t="s">
        <v>175</v>
      </c>
      <c r="AU689" s="163" t="s">
        <v>87</v>
      </c>
      <c r="AY689" s="18" t="s">
        <v>167</v>
      </c>
      <c r="BE689" s="164">
        <f>IF(N689="základná",J689,0)</f>
        <v>0</v>
      </c>
      <c r="BF689" s="164">
        <f>IF(N689="znížená",J689,0)</f>
        <v>0</v>
      </c>
      <c r="BG689" s="164">
        <f>IF(N689="zákl. prenesená",J689,0)</f>
        <v>0</v>
      </c>
      <c r="BH689" s="164">
        <f>IF(N689="zníž. prenesená",J689,0)</f>
        <v>0</v>
      </c>
      <c r="BI689" s="164">
        <f>IF(N689="nulová",J689,0)</f>
        <v>0</v>
      </c>
      <c r="BJ689" s="18" t="s">
        <v>87</v>
      </c>
      <c r="BK689" s="164">
        <f>ROUND(I689*H689,2)</f>
        <v>0</v>
      </c>
      <c r="BL689" s="18" t="s">
        <v>308</v>
      </c>
      <c r="BM689" s="163" t="s">
        <v>1206</v>
      </c>
    </row>
    <row r="690" spans="1:65" s="13" customFormat="1" ht="12">
      <c r="B690" s="177"/>
      <c r="D690" s="178" t="s">
        <v>181</v>
      </c>
      <c r="E690" s="179" t="s">
        <v>1</v>
      </c>
      <c r="F690" s="180" t="s">
        <v>1207</v>
      </c>
      <c r="H690" s="179" t="s">
        <v>1</v>
      </c>
      <c r="I690" s="181"/>
      <c r="L690" s="177"/>
      <c r="M690" s="182"/>
      <c r="N690" s="183"/>
      <c r="O690" s="183"/>
      <c r="P690" s="183"/>
      <c r="Q690" s="183"/>
      <c r="R690" s="183"/>
      <c r="S690" s="183"/>
      <c r="T690" s="184"/>
      <c r="AT690" s="179" t="s">
        <v>181</v>
      </c>
      <c r="AU690" s="179" t="s">
        <v>87</v>
      </c>
      <c r="AV690" s="13" t="s">
        <v>81</v>
      </c>
      <c r="AW690" s="13" t="s">
        <v>29</v>
      </c>
      <c r="AX690" s="13" t="s">
        <v>74</v>
      </c>
      <c r="AY690" s="179" t="s">
        <v>167</v>
      </c>
    </row>
    <row r="691" spans="1:65" s="13" customFormat="1" ht="12">
      <c r="B691" s="177"/>
      <c r="D691" s="178" t="s">
        <v>181</v>
      </c>
      <c r="E691" s="179" t="s">
        <v>1</v>
      </c>
      <c r="F691" s="180" t="s">
        <v>964</v>
      </c>
      <c r="H691" s="179" t="s">
        <v>1</v>
      </c>
      <c r="I691" s="181"/>
      <c r="L691" s="177"/>
      <c r="M691" s="182"/>
      <c r="N691" s="183"/>
      <c r="O691" s="183"/>
      <c r="P691" s="183"/>
      <c r="Q691" s="183"/>
      <c r="R691" s="183"/>
      <c r="S691" s="183"/>
      <c r="T691" s="184"/>
      <c r="AT691" s="179" t="s">
        <v>181</v>
      </c>
      <c r="AU691" s="179" t="s">
        <v>87</v>
      </c>
      <c r="AV691" s="13" t="s">
        <v>81</v>
      </c>
      <c r="AW691" s="13" t="s">
        <v>29</v>
      </c>
      <c r="AX691" s="13" t="s">
        <v>74</v>
      </c>
      <c r="AY691" s="179" t="s">
        <v>167</v>
      </c>
    </row>
    <row r="692" spans="1:65" s="13" customFormat="1" ht="12">
      <c r="B692" s="177"/>
      <c r="D692" s="178" t="s">
        <v>181</v>
      </c>
      <c r="E692" s="179" t="s">
        <v>1</v>
      </c>
      <c r="F692" s="180" t="s">
        <v>965</v>
      </c>
      <c r="H692" s="179" t="s">
        <v>1</v>
      </c>
      <c r="I692" s="181"/>
      <c r="L692" s="177"/>
      <c r="M692" s="182"/>
      <c r="N692" s="183"/>
      <c r="O692" s="183"/>
      <c r="P692" s="183"/>
      <c r="Q692" s="183"/>
      <c r="R692" s="183"/>
      <c r="S692" s="183"/>
      <c r="T692" s="184"/>
      <c r="AT692" s="179" t="s">
        <v>181</v>
      </c>
      <c r="AU692" s="179" t="s">
        <v>87</v>
      </c>
      <c r="AV692" s="13" t="s">
        <v>81</v>
      </c>
      <c r="AW692" s="13" t="s">
        <v>29</v>
      </c>
      <c r="AX692" s="13" t="s">
        <v>74</v>
      </c>
      <c r="AY692" s="179" t="s">
        <v>167</v>
      </c>
    </row>
    <row r="693" spans="1:65" s="13" customFormat="1" ht="12">
      <c r="B693" s="177"/>
      <c r="D693" s="178" t="s">
        <v>181</v>
      </c>
      <c r="E693" s="179" t="s">
        <v>1</v>
      </c>
      <c r="F693" s="180" t="s">
        <v>1208</v>
      </c>
      <c r="H693" s="179" t="s">
        <v>1</v>
      </c>
      <c r="I693" s="181"/>
      <c r="L693" s="177"/>
      <c r="M693" s="182"/>
      <c r="N693" s="183"/>
      <c r="O693" s="183"/>
      <c r="P693" s="183"/>
      <c r="Q693" s="183"/>
      <c r="R693" s="183"/>
      <c r="S693" s="183"/>
      <c r="T693" s="184"/>
      <c r="AT693" s="179" t="s">
        <v>181</v>
      </c>
      <c r="AU693" s="179" t="s">
        <v>87</v>
      </c>
      <c r="AV693" s="13" t="s">
        <v>81</v>
      </c>
      <c r="AW693" s="13" t="s">
        <v>29</v>
      </c>
      <c r="AX693" s="13" t="s">
        <v>74</v>
      </c>
      <c r="AY693" s="179" t="s">
        <v>167</v>
      </c>
    </row>
    <row r="694" spans="1:65" s="13" customFormat="1" ht="12">
      <c r="B694" s="177"/>
      <c r="D694" s="178" t="s">
        <v>181</v>
      </c>
      <c r="E694" s="179" t="s">
        <v>1</v>
      </c>
      <c r="F694" s="180" t="s">
        <v>1209</v>
      </c>
      <c r="H694" s="179" t="s">
        <v>1</v>
      </c>
      <c r="I694" s="181"/>
      <c r="L694" s="177"/>
      <c r="M694" s="182"/>
      <c r="N694" s="183"/>
      <c r="O694" s="183"/>
      <c r="P694" s="183"/>
      <c r="Q694" s="183"/>
      <c r="R694" s="183"/>
      <c r="S694" s="183"/>
      <c r="T694" s="184"/>
      <c r="AT694" s="179" t="s">
        <v>181</v>
      </c>
      <c r="AU694" s="179" t="s">
        <v>87</v>
      </c>
      <c r="AV694" s="13" t="s">
        <v>81</v>
      </c>
      <c r="AW694" s="13" t="s">
        <v>29</v>
      </c>
      <c r="AX694" s="13" t="s">
        <v>74</v>
      </c>
      <c r="AY694" s="179" t="s">
        <v>167</v>
      </c>
    </row>
    <row r="695" spans="1:65" s="13" customFormat="1" ht="12">
      <c r="B695" s="177"/>
      <c r="D695" s="178" t="s">
        <v>181</v>
      </c>
      <c r="E695" s="179" t="s">
        <v>1</v>
      </c>
      <c r="F695" s="180" t="s">
        <v>1210</v>
      </c>
      <c r="H695" s="179" t="s">
        <v>1</v>
      </c>
      <c r="I695" s="181"/>
      <c r="L695" s="177"/>
      <c r="M695" s="182"/>
      <c r="N695" s="183"/>
      <c r="O695" s="183"/>
      <c r="P695" s="183"/>
      <c r="Q695" s="183"/>
      <c r="R695" s="183"/>
      <c r="S695" s="183"/>
      <c r="T695" s="184"/>
      <c r="AT695" s="179" t="s">
        <v>181</v>
      </c>
      <c r="AU695" s="179" t="s">
        <v>87</v>
      </c>
      <c r="AV695" s="13" t="s">
        <v>81</v>
      </c>
      <c r="AW695" s="13" t="s">
        <v>29</v>
      </c>
      <c r="AX695" s="13" t="s">
        <v>74</v>
      </c>
      <c r="AY695" s="179" t="s">
        <v>167</v>
      </c>
    </row>
    <row r="696" spans="1:65" s="13" customFormat="1" ht="12">
      <c r="B696" s="177"/>
      <c r="D696" s="178" t="s">
        <v>181</v>
      </c>
      <c r="E696" s="179" t="s">
        <v>1</v>
      </c>
      <c r="F696" s="180" t="s">
        <v>1211</v>
      </c>
      <c r="H696" s="179" t="s">
        <v>1</v>
      </c>
      <c r="I696" s="181"/>
      <c r="L696" s="177"/>
      <c r="M696" s="182"/>
      <c r="N696" s="183"/>
      <c r="O696" s="183"/>
      <c r="P696" s="183"/>
      <c r="Q696" s="183"/>
      <c r="R696" s="183"/>
      <c r="S696" s="183"/>
      <c r="T696" s="184"/>
      <c r="AT696" s="179" t="s">
        <v>181</v>
      </c>
      <c r="AU696" s="179" t="s">
        <v>87</v>
      </c>
      <c r="AV696" s="13" t="s">
        <v>81</v>
      </c>
      <c r="AW696" s="13" t="s">
        <v>29</v>
      </c>
      <c r="AX696" s="13" t="s">
        <v>74</v>
      </c>
      <c r="AY696" s="179" t="s">
        <v>167</v>
      </c>
    </row>
    <row r="697" spans="1:65" s="14" customFormat="1" ht="12">
      <c r="B697" s="185"/>
      <c r="D697" s="178" t="s">
        <v>181</v>
      </c>
      <c r="E697" s="186" t="s">
        <v>1</v>
      </c>
      <c r="F697" s="187" t="s">
        <v>1212</v>
      </c>
      <c r="H697" s="188">
        <v>96.741</v>
      </c>
      <c r="I697" s="189"/>
      <c r="L697" s="185"/>
      <c r="M697" s="190"/>
      <c r="N697" s="191"/>
      <c r="O697" s="191"/>
      <c r="P697" s="191"/>
      <c r="Q697" s="191"/>
      <c r="R697" s="191"/>
      <c r="S697" s="191"/>
      <c r="T697" s="192"/>
      <c r="AT697" s="186" t="s">
        <v>181</v>
      </c>
      <c r="AU697" s="186" t="s">
        <v>87</v>
      </c>
      <c r="AV697" s="14" t="s">
        <v>87</v>
      </c>
      <c r="AW697" s="14" t="s">
        <v>29</v>
      </c>
      <c r="AX697" s="14" t="s">
        <v>74</v>
      </c>
      <c r="AY697" s="186" t="s">
        <v>167</v>
      </c>
    </row>
    <row r="698" spans="1:65" s="13" customFormat="1" ht="12">
      <c r="B698" s="177"/>
      <c r="D698" s="178" t="s">
        <v>181</v>
      </c>
      <c r="E698" s="179" t="s">
        <v>1</v>
      </c>
      <c r="F698" s="180" t="s">
        <v>1127</v>
      </c>
      <c r="H698" s="179" t="s">
        <v>1</v>
      </c>
      <c r="I698" s="181"/>
      <c r="L698" s="177"/>
      <c r="M698" s="182"/>
      <c r="N698" s="183"/>
      <c r="O698" s="183"/>
      <c r="P698" s="183"/>
      <c r="Q698" s="183"/>
      <c r="R698" s="183"/>
      <c r="S698" s="183"/>
      <c r="T698" s="184"/>
      <c r="AT698" s="179" t="s">
        <v>181</v>
      </c>
      <c r="AU698" s="179" t="s">
        <v>87</v>
      </c>
      <c r="AV698" s="13" t="s">
        <v>81</v>
      </c>
      <c r="AW698" s="13" t="s">
        <v>29</v>
      </c>
      <c r="AX698" s="13" t="s">
        <v>74</v>
      </c>
      <c r="AY698" s="179" t="s">
        <v>167</v>
      </c>
    </row>
    <row r="699" spans="1:65" s="14" customFormat="1" ht="36">
      <c r="B699" s="185"/>
      <c r="D699" s="178" t="s">
        <v>181</v>
      </c>
      <c r="E699" s="186" t="s">
        <v>1</v>
      </c>
      <c r="F699" s="187" t="s">
        <v>1213</v>
      </c>
      <c r="H699" s="188">
        <v>113.958</v>
      </c>
      <c r="I699" s="189"/>
      <c r="L699" s="185"/>
      <c r="M699" s="190"/>
      <c r="N699" s="191"/>
      <c r="O699" s="191"/>
      <c r="P699" s="191"/>
      <c r="Q699" s="191"/>
      <c r="R699" s="191"/>
      <c r="S699" s="191"/>
      <c r="T699" s="192"/>
      <c r="AT699" s="186" t="s">
        <v>181</v>
      </c>
      <c r="AU699" s="186" t="s">
        <v>87</v>
      </c>
      <c r="AV699" s="14" t="s">
        <v>87</v>
      </c>
      <c r="AW699" s="14" t="s">
        <v>29</v>
      </c>
      <c r="AX699" s="14" t="s">
        <v>74</v>
      </c>
      <c r="AY699" s="186" t="s">
        <v>167</v>
      </c>
    </row>
    <row r="700" spans="1:65" s="16" customFormat="1" ht="12">
      <c r="B700" s="201"/>
      <c r="D700" s="178" t="s">
        <v>181</v>
      </c>
      <c r="E700" s="202" t="s">
        <v>1</v>
      </c>
      <c r="F700" s="203" t="s">
        <v>830</v>
      </c>
      <c r="H700" s="204">
        <v>210.69900000000001</v>
      </c>
      <c r="I700" s="205"/>
      <c r="L700" s="201"/>
      <c r="M700" s="206"/>
      <c r="N700" s="207"/>
      <c r="O700" s="207"/>
      <c r="P700" s="207"/>
      <c r="Q700" s="207"/>
      <c r="R700" s="207"/>
      <c r="S700" s="207"/>
      <c r="T700" s="208"/>
      <c r="AT700" s="202" t="s">
        <v>181</v>
      </c>
      <c r="AU700" s="202" t="s">
        <v>87</v>
      </c>
      <c r="AV700" s="16" t="s">
        <v>187</v>
      </c>
      <c r="AW700" s="16" t="s">
        <v>29</v>
      </c>
      <c r="AX700" s="16" t="s">
        <v>74</v>
      </c>
      <c r="AY700" s="202" t="s">
        <v>167</v>
      </c>
    </row>
    <row r="701" spans="1:65" s="15" customFormat="1" ht="12">
      <c r="B701" s="193"/>
      <c r="D701" s="178" t="s">
        <v>181</v>
      </c>
      <c r="E701" s="194" t="s">
        <v>1</v>
      </c>
      <c r="F701" s="195" t="s">
        <v>186</v>
      </c>
      <c r="H701" s="196">
        <v>210.69900000000001</v>
      </c>
      <c r="I701" s="197"/>
      <c r="L701" s="193"/>
      <c r="M701" s="198"/>
      <c r="N701" s="199"/>
      <c r="O701" s="199"/>
      <c r="P701" s="199"/>
      <c r="Q701" s="199"/>
      <c r="R701" s="199"/>
      <c r="S701" s="199"/>
      <c r="T701" s="200"/>
      <c r="AT701" s="194" t="s">
        <v>181</v>
      </c>
      <c r="AU701" s="194" t="s">
        <v>87</v>
      </c>
      <c r="AV701" s="15" t="s">
        <v>179</v>
      </c>
      <c r="AW701" s="15" t="s">
        <v>29</v>
      </c>
      <c r="AX701" s="15" t="s">
        <v>81</v>
      </c>
      <c r="AY701" s="194" t="s">
        <v>167</v>
      </c>
    </row>
    <row r="702" spans="1:65" s="2" customFormat="1" ht="21.75" customHeight="1">
      <c r="A702" s="33"/>
      <c r="B702" s="149"/>
      <c r="C702" s="150" t="s">
        <v>1214</v>
      </c>
      <c r="D702" s="150" t="s">
        <v>168</v>
      </c>
      <c r="E702" s="151" t="s">
        <v>1215</v>
      </c>
      <c r="F702" s="152" t="s">
        <v>1216</v>
      </c>
      <c r="G702" s="153" t="s">
        <v>178</v>
      </c>
      <c r="H702" s="154">
        <v>214.91300000000001</v>
      </c>
      <c r="I702" s="155"/>
      <c r="J702" s="156">
        <f>ROUND(I702*H702,2)</f>
        <v>0</v>
      </c>
      <c r="K702" s="157"/>
      <c r="L702" s="158"/>
      <c r="M702" s="159" t="s">
        <v>1</v>
      </c>
      <c r="N702" s="160" t="s">
        <v>40</v>
      </c>
      <c r="O702" s="59"/>
      <c r="P702" s="161">
        <f>O702*H702</f>
        <v>0</v>
      </c>
      <c r="Q702" s="161">
        <v>4.7999999999999996E-3</v>
      </c>
      <c r="R702" s="161">
        <f>Q702*H702</f>
        <v>1.0315824</v>
      </c>
      <c r="S702" s="161">
        <v>0</v>
      </c>
      <c r="T702" s="162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63" t="s">
        <v>416</v>
      </c>
      <c r="AT702" s="163" t="s">
        <v>168</v>
      </c>
      <c r="AU702" s="163" t="s">
        <v>87</v>
      </c>
      <c r="AY702" s="18" t="s">
        <v>167</v>
      </c>
      <c r="BE702" s="164">
        <f>IF(N702="základná",J702,0)</f>
        <v>0</v>
      </c>
      <c r="BF702" s="164">
        <f>IF(N702="znížená",J702,0)</f>
        <v>0</v>
      </c>
      <c r="BG702" s="164">
        <f>IF(N702="zákl. prenesená",J702,0)</f>
        <v>0</v>
      </c>
      <c r="BH702" s="164">
        <f>IF(N702="zníž. prenesená",J702,0)</f>
        <v>0</v>
      </c>
      <c r="BI702" s="164">
        <f>IF(N702="nulová",J702,0)</f>
        <v>0</v>
      </c>
      <c r="BJ702" s="18" t="s">
        <v>87</v>
      </c>
      <c r="BK702" s="164">
        <f>ROUND(I702*H702,2)</f>
        <v>0</v>
      </c>
      <c r="BL702" s="18" t="s">
        <v>308</v>
      </c>
      <c r="BM702" s="163" t="s">
        <v>1217</v>
      </c>
    </row>
    <row r="703" spans="1:65" s="14" customFormat="1" ht="12">
      <c r="B703" s="185"/>
      <c r="D703" s="178" t="s">
        <v>181</v>
      </c>
      <c r="F703" s="187" t="s">
        <v>1218</v>
      </c>
      <c r="H703" s="188">
        <v>214.91300000000001</v>
      </c>
      <c r="I703" s="189"/>
      <c r="L703" s="185"/>
      <c r="M703" s="190"/>
      <c r="N703" s="191"/>
      <c r="O703" s="191"/>
      <c r="P703" s="191"/>
      <c r="Q703" s="191"/>
      <c r="R703" s="191"/>
      <c r="S703" s="191"/>
      <c r="T703" s="192"/>
      <c r="AT703" s="186" t="s">
        <v>181</v>
      </c>
      <c r="AU703" s="186" t="s">
        <v>87</v>
      </c>
      <c r="AV703" s="14" t="s">
        <v>87</v>
      </c>
      <c r="AW703" s="14" t="s">
        <v>3</v>
      </c>
      <c r="AX703" s="14" t="s">
        <v>81</v>
      </c>
      <c r="AY703" s="186" t="s">
        <v>167</v>
      </c>
    </row>
    <row r="704" spans="1:65" s="2" customFormat="1" ht="33" customHeight="1">
      <c r="A704" s="33"/>
      <c r="B704" s="149"/>
      <c r="C704" s="167" t="s">
        <v>1219</v>
      </c>
      <c r="D704" s="167" t="s">
        <v>175</v>
      </c>
      <c r="E704" s="168" t="s">
        <v>1220</v>
      </c>
      <c r="F704" s="169" t="s">
        <v>1221</v>
      </c>
      <c r="G704" s="170" t="s">
        <v>178</v>
      </c>
      <c r="H704" s="171">
        <v>5</v>
      </c>
      <c r="I704" s="172"/>
      <c r="J704" s="173">
        <f>ROUND(I704*H704,2)</f>
        <v>0</v>
      </c>
      <c r="K704" s="174"/>
      <c r="L704" s="34"/>
      <c r="M704" s="175" t="s">
        <v>1</v>
      </c>
      <c r="N704" s="176" t="s">
        <v>40</v>
      </c>
      <c r="O704" s="59"/>
      <c r="P704" s="161">
        <f>O704*H704</f>
        <v>0</v>
      </c>
      <c r="Q704" s="161">
        <v>2.826E-2</v>
      </c>
      <c r="R704" s="161">
        <f>Q704*H704</f>
        <v>0.14130000000000001</v>
      </c>
      <c r="S704" s="161">
        <v>0</v>
      </c>
      <c r="T704" s="162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63" t="s">
        <v>308</v>
      </c>
      <c r="AT704" s="163" t="s">
        <v>175</v>
      </c>
      <c r="AU704" s="163" t="s">
        <v>87</v>
      </c>
      <c r="AY704" s="18" t="s">
        <v>167</v>
      </c>
      <c r="BE704" s="164">
        <f>IF(N704="základná",J704,0)</f>
        <v>0</v>
      </c>
      <c r="BF704" s="164">
        <f>IF(N704="znížená",J704,0)</f>
        <v>0</v>
      </c>
      <c r="BG704" s="164">
        <f>IF(N704="zákl. prenesená",J704,0)</f>
        <v>0</v>
      </c>
      <c r="BH704" s="164">
        <f>IF(N704="zníž. prenesená",J704,0)</f>
        <v>0</v>
      </c>
      <c r="BI704" s="164">
        <f>IF(N704="nulová",J704,0)</f>
        <v>0</v>
      </c>
      <c r="BJ704" s="18" t="s">
        <v>87</v>
      </c>
      <c r="BK704" s="164">
        <f>ROUND(I704*H704,2)</f>
        <v>0</v>
      </c>
      <c r="BL704" s="18" t="s">
        <v>308</v>
      </c>
      <c r="BM704" s="163" t="s">
        <v>1222</v>
      </c>
    </row>
    <row r="705" spans="1:65" s="13" customFormat="1" ht="12">
      <c r="B705" s="177"/>
      <c r="D705" s="178" t="s">
        <v>181</v>
      </c>
      <c r="E705" s="179" t="s">
        <v>1</v>
      </c>
      <c r="F705" s="180" t="s">
        <v>1223</v>
      </c>
      <c r="H705" s="179" t="s">
        <v>1</v>
      </c>
      <c r="I705" s="181"/>
      <c r="L705" s="177"/>
      <c r="M705" s="182"/>
      <c r="N705" s="183"/>
      <c r="O705" s="183"/>
      <c r="P705" s="183"/>
      <c r="Q705" s="183"/>
      <c r="R705" s="183"/>
      <c r="S705" s="183"/>
      <c r="T705" s="184"/>
      <c r="AT705" s="179" t="s">
        <v>181</v>
      </c>
      <c r="AU705" s="179" t="s">
        <v>87</v>
      </c>
      <c r="AV705" s="13" t="s">
        <v>81</v>
      </c>
      <c r="AW705" s="13" t="s">
        <v>29</v>
      </c>
      <c r="AX705" s="13" t="s">
        <v>74</v>
      </c>
      <c r="AY705" s="179" t="s">
        <v>167</v>
      </c>
    </row>
    <row r="706" spans="1:65" s="14" customFormat="1" ht="12">
      <c r="B706" s="185"/>
      <c r="D706" s="178" t="s">
        <v>181</v>
      </c>
      <c r="E706" s="186" t="s">
        <v>1</v>
      </c>
      <c r="F706" s="187" t="s">
        <v>210</v>
      </c>
      <c r="H706" s="188">
        <v>5</v>
      </c>
      <c r="I706" s="189"/>
      <c r="L706" s="185"/>
      <c r="M706" s="190"/>
      <c r="N706" s="191"/>
      <c r="O706" s="191"/>
      <c r="P706" s="191"/>
      <c r="Q706" s="191"/>
      <c r="R706" s="191"/>
      <c r="S706" s="191"/>
      <c r="T706" s="192"/>
      <c r="AT706" s="186" t="s">
        <v>181</v>
      </c>
      <c r="AU706" s="186" t="s">
        <v>87</v>
      </c>
      <c r="AV706" s="14" t="s">
        <v>87</v>
      </c>
      <c r="AW706" s="14" t="s">
        <v>29</v>
      </c>
      <c r="AX706" s="14" t="s">
        <v>74</v>
      </c>
      <c r="AY706" s="186" t="s">
        <v>167</v>
      </c>
    </row>
    <row r="707" spans="1:65" s="15" customFormat="1" ht="12">
      <c r="B707" s="193"/>
      <c r="D707" s="178" t="s">
        <v>181</v>
      </c>
      <c r="E707" s="194" t="s">
        <v>1</v>
      </c>
      <c r="F707" s="195" t="s">
        <v>186</v>
      </c>
      <c r="H707" s="196">
        <v>5</v>
      </c>
      <c r="I707" s="197"/>
      <c r="L707" s="193"/>
      <c r="M707" s="198"/>
      <c r="N707" s="199"/>
      <c r="O707" s="199"/>
      <c r="P707" s="199"/>
      <c r="Q707" s="199"/>
      <c r="R707" s="199"/>
      <c r="S707" s="199"/>
      <c r="T707" s="200"/>
      <c r="AT707" s="194" t="s">
        <v>181</v>
      </c>
      <c r="AU707" s="194" t="s">
        <v>87</v>
      </c>
      <c r="AV707" s="15" t="s">
        <v>179</v>
      </c>
      <c r="AW707" s="15" t="s">
        <v>29</v>
      </c>
      <c r="AX707" s="15" t="s">
        <v>81</v>
      </c>
      <c r="AY707" s="194" t="s">
        <v>167</v>
      </c>
    </row>
    <row r="708" spans="1:65" s="2" customFormat="1" ht="44.25" customHeight="1">
      <c r="A708" s="33"/>
      <c r="B708" s="149"/>
      <c r="C708" s="167" t="s">
        <v>1030</v>
      </c>
      <c r="D708" s="167" t="s">
        <v>175</v>
      </c>
      <c r="E708" s="168" t="s">
        <v>1224</v>
      </c>
      <c r="F708" s="169" t="s">
        <v>1225</v>
      </c>
      <c r="G708" s="170" t="s">
        <v>340</v>
      </c>
      <c r="H708" s="171">
        <v>17</v>
      </c>
      <c r="I708" s="172"/>
      <c r="J708" s="173">
        <f>ROUND(I708*H708,2)</f>
        <v>0</v>
      </c>
      <c r="K708" s="174"/>
      <c r="L708" s="34"/>
      <c r="M708" s="175" t="s">
        <v>1</v>
      </c>
      <c r="N708" s="176" t="s">
        <v>40</v>
      </c>
      <c r="O708" s="59"/>
      <c r="P708" s="161">
        <f>O708*H708</f>
        <v>0</v>
      </c>
      <c r="Q708" s="161">
        <v>2.49E-3</v>
      </c>
      <c r="R708" s="161">
        <f>Q708*H708</f>
        <v>4.233E-2</v>
      </c>
      <c r="S708" s="161">
        <v>0</v>
      </c>
      <c r="T708" s="162">
        <f>S708*H708</f>
        <v>0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63" t="s">
        <v>308</v>
      </c>
      <c r="AT708" s="163" t="s">
        <v>175</v>
      </c>
      <c r="AU708" s="163" t="s">
        <v>87</v>
      </c>
      <c r="AY708" s="18" t="s">
        <v>167</v>
      </c>
      <c r="BE708" s="164">
        <f>IF(N708="základná",J708,0)</f>
        <v>0</v>
      </c>
      <c r="BF708" s="164">
        <f>IF(N708="znížená",J708,0)</f>
        <v>0</v>
      </c>
      <c r="BG708" s="164">
        <f>IF(N708="zákl. prenesená",J708,0)</f>
        <v>0</v>
      </c>
      <c r="BH708" s="164">
        <f>IF(N708="zníž. prenesená",J708,0)</f>
        <v>0</v>
      </c>
      <c r="BI708" s="164">
        <f>IF(N708="nulová",J708,0)</f>
        <v>0</v>
      </c>
      <c r="BJ708" s="18" t="s">
        <v>87</v>
      </c>
      <c r="BK708" s="164">
        <f>ROUND(I708*H708,2)</f>
        <v>0</v>
      </c>
      <c r="BL708" s="18" t="s">
        <v>308</v>
      </c>
      <c r="BM708" s="163" t="s">
        <v>1226</v>
      </c>
    </row>
    <row r="709" spans="1:65" s="14" customFormat="1" ht="12">
      <c r="B709" s="185"/>
      <c r="D709" s="178" t="s">
        <v>181</v>
      </c>
      <c r="E709" s="186" t="s">
        <v>1</v>
      </c>
      <c r="F709" s="187" t="s">
        <v>313</v>
      </c>
      <c r="H709" s="188">
        <v>17</v>
      </c>
      <c r="I709" s="189"/>
      <c r="L709" s="185"/>
      <c r="M709" s="190"/>
      <c r="N709" s="191"/>
      <c r="O709" s="191"/>
      <c r="P709" s="191"/>
      <c r="Q709" s="191"/>
      <c r="R709" s="191"/>
      <c r="S709" s="191"/>
      <c r="T709" s="192"/>
      <c r="AT709" s="186" t="s">
        <v>181</v>
      </c>
      <c r="AU709" s="186" t="s">
        <v>87</v>
      </c>
      <c r="AV709" s="14" t="s">
        <v>87</v>
      </c>
      <c r="AW709" s="14" t="s">
        <v>29</v>
      </c>
      <c r="AX709" s="14" t="s">
        <v>74</v>
      </c>
      <c r="AY709" s="186" t="s">
        <v>167</v>
      </c>
    </row>
    <row r="710" spans="1:65" s="15" customFormat="1" ht="12">
      <c r="B710" s="193"/>
      <c r="D710" s="178" t="s">
        <v>181</v>
      </c>
      <c r="E710" s="194" t="s">
        <v>1</v>
      </c>
      <c r="F710" s="195" t="s">
        <v>186</v>
      </c>
      <c r="H710" s="196">
        <v>17</v>
      </c>
      <c r="I710" s="197"/>
      <c r="L710" s="193"/>
      <c r="M710" s="198"/>
      <c r="N710" s="199"/>
      <c r="O710" s="199"/>
      <c r="P710" s="199"/>
      <c r="Q710" s="199"/>
      <c r="R710" s="199"/>
      <c r="S710" s="199"/>
      <c r="T710" s="200"/>
      <c r="AT710" s="194" t="s">
        <v>181</v>
      </c>
      <c r="AU710" s="194" t="s">
        <v>87</v>
      </c>
      <c r="AV710" s="15" t="s">
        <v>179</v>
      </c>
      <c r="AW710" s="15" t="s">
        <v>29</v>
      </c>
      <c r="AX710" s="15" t="s">
        <v>81</v>
      </c>
      <c r="AY710" s="194" t="s">
        <v>167</v>
      </c>
    </row>
    <row r="711" spans="1:65" s="2" customFormat="1" ht="33" customHeight="1">
      <c r="A711" s="33"/>
      <c r="B711" s="149"/>
      <c r="C711" s="150" t="s">
        <v>1227</v>
      </c>
      <c r="D711" s="150" t="s">
        <v>168</v>
      </c>
      <c r="E711" s="151" t="s">
        <v>1228</v>
      </c>
      <c r="F711" s="152" t="s">
        <v>1229</v>
      </c>
      <c r="G711" s="153" t="s">
        <v>178</v>
      </c>
      <c r="H711" s="154">
        <v>10.404</v>
      </c>
      <c r="I711" s="155"/>
      <c r="J711" s="156">
        <f>ROUND(I711*H711,2)</f>
        <v>0</v>
      </c>
      <c r="K711" s="157"/>
      <c r="L711" s="158"/>
      <c r="M711" s="159" t="s">
        <v>1</v>
      </c>
      <c r="N711" s="160" t="s">
        <v>40</v>
      </c>
      <c r="O711" s="59"/>
      <c r="P711" s="161">
        <f>O711*H711</f>
        <v>0</v>
      </c>
      <c r="Q711" s="161">
        <v>2.1000000000000001E-2</v>
      </c>
      <c r="R711" s="161">
        <f>Q711*H711</f>
        <v>0.21848400000000001</v>
      </c>
      <c r="S711" s="161">
        <v>0</v>
      </c>
      <c r="T711" s="162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63" t="s">
        <v>416</v>
      </c>
      <c r="AT711" s="163" t="s">
        <v>168</v>
      </c>
      <c r="AU711" s="163" t="s">
        <v>87</v>
      </c>
      <c r="AY711" s="18" t="s">
        <v>167</v>
      </c>
      <c r="BE711" s="164">
        <f>IF(N711="základná",J711,0)</f>
        <v>0</v>
      </c>
      <c r="BF711" s="164">
        <f>IF(N711="znížená",J711,0)</f>
        <v>0</v>
      </c>
      <c r="BG711" s="164">
        <f>IF(N711="zákl. prenesená",J711,0)</f>
        <v>0</v>
      </c>
      <c r="BH711" s="164">
        <f>IF(N711="zníž. prenesená",J711,0)</f>
        <v>0</v>
      </c>
      <c r="BI711" s="164">
        <f>IF(N711="nulová",J711,0)</f>
        <v>0</v>
      </c>
      <c r="BJ711" s="18" t="s">
        <v>87</v>
      </c>
      <c r="BK711" s="164">
        <f>ROUND(I711*H711,2)</f>
        <v>0</v>
      </c>
      <c r="BL711" s="18" t="s">
        <v>308</v>
      </c>
      <c r="BM711" s="163" t="s">
        <v>1230</v>
      </c>
    </row>
    <row r="712" spans="1:65" s="14" customFormat="1" ht="12">
      <c r="B712" s="185"/>
      <c r="D712" s="178" t="s">
        <v>181</v>
      </c>
      <c r="F712" s="187" t="s">
        <v>1231</v>
      </c>
      <c r="H712" s="188">
        <v>10.404</v>
      </c>
      <c r="I712" s="189"/>
      <c r="L712" s="185"/>
      <c r="M712" s="190"/>
      <c r="N712" s="191"/>
      <c r="O712" s="191"/>
      <c r="P712" s="191"/>
      <c r="Q712" s="191"/>
      <c r="R712" s="191"/>
      <c r="S712" s="191"/>
      <c r="T712" s="192"/>
      <c r="AT712" s="186" t="s">
        <v>181</v>
      </c>
      <c r="AU712" s="186" t="s">
        <v>87</v>
      </c>
      <c r="AV712" s="14" t="s">
        <v>87</v>
      </c>
      <c r="AW712" s="14" t="s">
        <v>3</v>
      </c>
      <c r="AX712" s="14" t="s">
        <v>81</v>
      </c>
      <c r="AY712" s="186" t="s">
        <v>167</v>
      </c>
    </row>
    <row r="713" spans="1:65" s="2" customFormat="1" ht="21.75" customHeight="1">
      <c r="A713" s="33"/>
      <c r="B713" s="149"/>
      <c r="C713" s="167" t="s">
        <v>1232</v>
      </c>
      <c r="D713" s="167" t="s">
        <v>175</v>
      </c>
      <c r="E713" s="168" t="s">
        <v>1233</v>
      </c>
      <c r="F713" s="169" t="s">
        <v>1234</v>
      </c>
      <c r="G713" s="170" t="s">
        <v>396</v>
      </c>
      <c r="H713" s="171">
        <v>6.9189999999999996</v>
      </c>
      <c r="I713" s="172"/>
      <c r="J713" s="173">
        <f>ROUND(I713*H713,2)</f>
        <v>0</v>
      </c>
      <c r="K713" s="174"/>
      <c r="L713" s="34"/>
      <c r="M713" s="175" t="s">
        <v>1</v>
      </c>
      <c r="N713" s="176" t="s">
        <v>40</v>
      </c>
      <c r="O713" s="59"/>
      <c r="P713" s="161">
        <f>O713*H713</f>
        <v>0</v>
      </c>
      <c r="Q713" s="161">
        <v>0</v>
      </c>
      <c r="R713" s="161">
        <f>Q713*H713</f>
        <v>0</v>
      </c>
      <c r="S713" s="161">
        <v>0</v>
      </c>
      <c r="T713" s="162">
        <f>S713*H713</f>
        <v>0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63" t="s">
        <v>308</v>
      </c>
      <c r="AT713" s="163" t="s">
        <v>175</v>
      </c>
      <c r="AU713" s="163" t="s">
        <v>87</v>
      </c>
      <c r="AY713" s="18" t="s">
        <v>167</v>
      </c>
      <c r="BE713" s="164">
        <f>IF(N713="základná",J713,0)</f>
        <v>0</v>
      </c>
      <c r="BF713" s="164">
        <f>IF(N713="znížená",J713,0)</f>
        <v>0</v>
      </c>
      <c r="BG713" s="164">
        <f>IF(N713="zákl. prenesená",J713,0)</f>
        <v>0</v>
      </c>
      <c r="BH713" s="164">
        <f>IF(N713="zníž. prenesená",J713,0)</f>
        <v>0</v>
      </c>
      <c r="BI713" s="164">
        <f>IF(N713="nulová",J713,0)</f>
        <v>0</v>
      </c>
      <c r="BJ713" s="18" t="s">
        <v>87</v>
      </c>
      <c r="BK713" s="164">
        <f>ROUND(I713*H713,2)</f>
        <v>0</v>
      </c>
      <c r="BL713" s="18" t="s">
        <v>308</v>
      </c>
      <c r="BM713" s="163" t="s">
        <v>1235</v>
      </c>
    </row>
    <row r="714" spans="1:65" s="12" customFormat="1" ht="23" customHeight="1">
      <c r="B714" s="138"/>
      <c r="D714" s="139" t="s">
        <v>73</v>
      </c>
      <c r="E714" s="165" t="s">
        <v>455</v>
      </c>
      <c r="F714" s="165" t="s">
        <v>456</v>
      </c>
      <c r="I714" s="141"/>
      <c r="J714" s="166">
        <f>BK714</f>
        <v>0</v>
      </c>
      <c r="L714" s="138"/>
      <c r="M714" s="143"/>
      <c r="N714" s="144"/>
      <c r="O714" s="144"/>
      <c r="P714" s="145">
        <f>SUM(P715:P721)</f>
        <v>0</v>
      </c>
      <c r="Q714" s="144"/>
      <c r="R714" s="145">
        <f>SUM(R715:R721)</f>
        <v>2.1319999999999999E-2</v>
      </c>
      <c r="S714" s="144"/>
      <c r="T714" s="146">
        <f>SUM(T715:T721)</f>
        <v>0</v>
      </c>
      <c r="AR714" s="139" t="s">
        <v>87</v>
      </c>
      <c r="AT714" s="147" t="s">
        <v>73</v>
      </c>
      <c r="AU714" s="147" t="s">
        <v>81</v>
      </c>
      <c r="AY714" s="139" t="s">
        <v>167</v>
      </c>
      <c r="BK714" s="148">
        <f>SUM(BK715:BK721)</f>
        <v>0</v>
      </c>
    </row>
    <row r="715" spans="1:65" s="2" customFormat="1" ht="16.5" customHeight="1">
      <c r="A715" s="33"/>
      <c r="B715" s="149"/>
      <c r="C715" s="167" t="s">
        <v>391</v>
      </c>
      <c r="D715" s="167" t="s">
        <v>175</v>
      </c>
      <c r="E715" s="168" t="s">
        <v>1236</v>
      </c>
      <c r="F715" s="169" t="s">
        <v>1237</v>
      </c>
      <c r="G715" s="170" t="s">
        <v>340</v>
      </c>
      <c r="H715" s="171">
        <v>1</v>
      </c>
      <c r="I715" s="172"/>
      <c r="J715" s="173">
        <f>ROUND(I715*H715,2)</f>
        <v>0</v>
      </c>
      <c r="K715" s="174"/>
      <c r="L715" s="34"/>
      <c r="M715" s="175" t="s">
        <v>1</v>
      </c>
      <c r="N715" s="176" t="s">
        <v>40</v>
      </c>
      <c r="O715" s="59"/>
      <c r="P715" s="161">
        <f>O715*H715</f>
        <v>0</v>
      </c>
      <c r="Q715" s="161">
        <v>0</v>
      </c>
      <c r="R715" s="161">
        <f>Q715*H715</f>
        <v>0</v>
      </c>
      <c r="S715" s="161">
        <v>0</v>
      </c>
      <c r="T715" s="162">
        <f>S715*H715</f>
        <v>0</v>
      </c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R715" s="163" t="s">
        <v>308</v>
      </c>
      <c r="AT715" s="163" t="s">
        <v>175</v>
      </c>
      <c r="AU715" s="163" t="s">
        <v>87</v>
      </c>
      <c r="AY715" s="18" t="s">
        <v>167</v>
      </c>
      <c r="BE715" s="164">
        <f>IF(N715="základná",J715,0)</f>
        <v>0</v>
      </c>
      <c r="BF715" s="164">
        <f>IF(N715="znížená",J715,0)</f>
        <v>0</v>
      </c>
      <c r="BG715" s="164">
        <f>IF(N715="zákl. prenesená",J715,0)</f>
        <v>0</v>
      </c>
      <c r="BH715" s="164">
        <f>IF(N715="zníž. prenesená",J715,0)</f>
        <v>0</v>
      </c>
      <c r="BI715" s="164">
        <f>IF(N715="nulová",J715,0)</f>
        <v>0</v>
      </c>
      <c r="BJ715" s="18" t="s">
        <v>87</v>
      </c>
      <c r="BK715" s="164">
        <f>ROUND(I715*H715,2)</f>
        <v>0</v>
      </c>
      <c r="BL715" s="18" t="s">
        <v>308</v>
      </c>
      <c r="BM715" s="163" t="s">
        <v>1238</v>
      </c>
    </row>
    <row r="716" spans="1:65" s="14" customFormat="1" ht="12">
      <c r="B716" s="185"/>
      <c r="D716" s="178" t="s">
        <v>181</v>
      </c>
      <c r="E716" s="186" t="s">
        <v>1</v>
      </c>
      <c r="F716" s="187" t="s">
        <v>81</v>
      </c>
      <c r="H716" s="188">
        <v>1</v>
      </c>
      <c r="I716" s="189"/>
      <c r="L716" s="185"/>
      <c r="M716" s="190"/>
      <c r="N716" s="191"/>
      <c r="O716" s="191"/>
      <c r="P716" s="191"/>
      <c r="Q716" s="191"/>
      <c r="R716" s="191"/>
      <c r="S716" s="191"/>
      <c r="T716" s="192"/>
      <c r="AT716" s="186" t="s">
        <v>181</v>
      </c>
      <c r="AU716" s="186" t="s">
        <v>87</v>
      </c>
      <c r="AV716" s="14" t="s">
        <v>87</v>
      </c>
      <c r="AW716" s="14" t="s">
        <v>29</v>
      </c>
      <c r="AX716" s="14" t="s">
        <v>74</v>
      </c>
      <c r="AY716" s="186" t="s">
        <v>167</v>
      </c>
    </row>
    <row r="717" spans="1:65" s="15" customFormat="1" ht="12">
      <c r="B717" s="193"/>
      <c r="D717" s="178" t="s">
        <v>181</v>
      </c>
      <c r="E717" s="194" t="s">
        <v>1</v>
      </c>
      <c r="F717" s="195" t="s">
        <v>186</v>
      </c>
      <c r="H717" s="196">
        <v>1</v>
      </c>
      <c r="I717" s="197"/>
      <c r="L717" s="193"/>
      <c r="M717" s="198"/>
      <c r="N717" s="199"/>
      <c r="O717" s="199"/>
      <c r="P717" s="199"/>
      <c r="Q717" s="199"/>
      <c r="R717" s="199"/>
      <c r="S717" s="199"/>
      <c r="T717" s="200"/>
      <c r="AT717" s="194" t="s">
        <v>181</v>
      </c>
      <c r="AU717" s="194" t="s">
        <v>87</v>
      </c>
      <c r="AV717" s="15" t="s">
        <v>179</v>
      </c>
      <c r="AW717" s="15" t="s">
        <v>29</v>
      </c>
      <c r="AX717" s="15" t="s">
        <v>81</v>
      </c>
      <c r="AY717" s="194" t="s">
        <v>167</v>
      </c>
    </row>
    <row r="718" spans="1:65" s="2" customFormat="1" ht="21.75" customHeight="1">
      <c r="A718" s="33"/>
      <c r="B718" s="149"/>
      <c r="C718" s="150" t="s">
        <v>1239</v>
      </c>
      <c r="D718" s="150" t="s">
        <v>168</v>
      </c>
      <c r="E718" s="151" t="s">
        <v>1240</v>
      </c>
      <c r="F718" s="152" t="s">
        <v>1241</v>
      </c>
      <c r="G718" s="153" t="s">
        <v>340</v>
      </c>
      <c r="H718" s="154">
        <v>1</v>
      </c>
      <c r="I718" s="155"/>
      <c r="J718" s="156">
        <f>ROUND(I718*H718,2)</f>
        <v>0</v>
      </c>
      <c r="K718" s="157"/>
      <c r="L718" s="158"/>
      <c r="M718" s="159" t="s">
        <v>1</v>
      </c>
      <c r="N718" s="160" t="s">
        <v>40</v>
      </c>
      <c r="O718" s="59"/>
      <c r="P718" s="161">
        <f>O718*H718</f>
        <v>0</v>
      </c>
      <c r="Q718" s="161">
        <v>2.1319999999999999E-2</v>
      </c>
      <c r="R718" s="161">
        <f>Q718*H718</f>
        <v>2.1319999999999999E-2</v>
      </c>
      <c r="S718" s="161">
        <v>0</v>
      </c>
      <c r="T718" s="162">
        <f>S718*H718</f>
        <v>0</v>
      </c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R718" s="163" t="s">
        <v>416</v>
      </c>
      <c r="AT718" s="163" t="s">
        <v>168</v>
      </c>
      <c r="AU718" s="163" t="s">
        <v>87</v>
      </c>
      <c r="AY718" s="18" t="s">
        <v>167</v>
      </c>
      <c r="BE718" s="164">
        <f>IF(N718="základná",J718,0)</f>
        <v>0</v>
      </c>
      <c r="BF718" s="164">
        <f>IF(N718="znížená",J718,0)</f>
        <v>0</v>
      </c>
      <c r="BG718" s="164">
        <f>IF(N718="zákl. prenesená",J718,0)</f>
        <v>0</v>
      </c>
      <c r="BH718" s="164">
        <f>IF(N718="zníž. prenesená",J718,0)</f>
        <v>0</v>
      </c>
      <c r="BI718" s="164">
        <f>IF(N718="nulová",J718,0)</f>
        <v>0</v>
      </c>
      <c r="BJ718" s="18" t="s">
        <v>87</v>
      </c>
      <c r="BK718" s="164">
        <f>ROUND(I718*H718,2)</f>
        <v>0</v>
      </c>
      <c r="BL718" s="18" t="s">
        <v>308</v>
      </c>
      <c r="BM718" s="163" t="s">
        <v>1242</v>
      </c>
    </row>
    <row r="719" spans="1:65" s="14" customFormat="1" ht="12">
      <c r="B719" s="185"/>
      <c r="D719" s="178" t="s">
        <v>181</v>
      </c>
      <c r="E719" s="186" t="s">
        <v>1</v>
      </c>
      <c r="F719" s="187" t="s">
        <v>81</v>
      </c>
      <c r="H719" s="188">
        <v>1</v>
      </c>
      <c r="I719" s="189"/>
      <c r="L719" s="185"/>
      <c r="M719" s="190"/>
      <c r="N719" s="191"/>
      <c r="O719" s="191"/>
      <c r="P719" s="191"/>
      <c r="Q719" s="191"/>
      <c r="R719" s="191"/>
      <c r="S719" s="191"/>
      <c r="T719" s="192"/>
      <c r="AT719" s="186" t="s">
        <v>181</v>
      </c>
      <c r="AU719" s="186" t="s">
        <v>87</v>
      </c>
      <c r="AV719" s="14" t="s">
        <v>87</v>
      </c>
      <c r="AW719" s="14" t="s">
        <v>29</v>
      </c>
      <c r="AX719" s="14" t="s">
        <v>74</v>
      </c>
      <c r="AY719" s="186" t="s">
        <v>167</v>
      </c>
    </row>
    <row r="720" spans="1:65" s="15" customFormat="1" ht="12">
      <c r="B720" s="193"/>
      <c r="D720" s="178" t="s">
        <v>181</v>
      </c>
      <c r="E720" s="194" t="s">
        <v>1</v>
      </c>
      <c r="F720" s="195" t="s">
        <v>186</v>
      </c>
      <c r="H720" s="196">
        <v>1</v>
      </c>
      <c r="I720" s="197"/>
      <c r="L720" s="193"/>
      <c r="M720" s="198"/>
      <c r="N720" s="199"/>
      <c r="O720" s="199"/>
      <c r="P720" s="199"/>
      <c r="Q720" s="199"/>
      <c r="R720" s="199"/>
      <c r="S720" s="199"/>
      <c r="T720" s="200"/>
      <c r="AT720" s="194" t="s">
        <v>181</v>
      </c>
      <c r="AU720" s="194" t="s">
        <v>87</v>
      </c>
      <c r="AV720" s="15" t="s">
        <v>179</v>
      </c>
      <c r="AW720" s="15" t="s">
        <v>29</v>
      </c>
      <c r="AX720" s="15" t="s">
        <v>81</v>
      </c>
      <c r="AY720" s="194" t="s">
        <v>167</v>
      </c>
    </row>
    <row r="721" spans="1:65" s="2" customFormat="1" ht="21.75" customHeight="1">
      <c r="A721" s="33"/>
      <c r="B721" s="149"/>
      <c r="C721" s="167" t="s">
        <v>447</v>
      </c>
      <c r="D721" s="167" t="s">
        <v>175</v>
      </c>
      <c r="E721" s="168" t="s">
        <v>1243</v>
      </c>
      <c r="F721" s="169" t="s">
        <v>1244</v>
      </c>
      <c r="G721" s="170" t="s">
        <v>396</v>
      </c>
      <c r="H721" s="171">
        <v>2.1000000000000001E-2</v>
      </c>
      <c r="I721" s="172"/>
      <c r="J721" s="173">
        <f>ROUND(I721*H721,2)</f>
        <v>0</v>
      </c>
      <c r="K721" s="174"/>
      <c r="L721" s="34"/>
      <c r="M721" s="175" t="s">
        <v>1</v>
      </c>
      <c r="N721" s="176" t="s">
        <v>40</v>
      </c>
      <c r="O721" s="59"/>
      <c r="P721" s="161">
        <f>O721*H721</f>
        <v>0</v>
      </c>
      <c r="Q721" s="161">
        <v>0</v>
      </c>
      <c r="R721" s="161">
        <f>Q721*H721</f>
        <v>0</v>
      </c>
      <c r="S721" s="161">
        <v>0</v>
      </c>
      <c r="T721" s="162">
        <f>S721*H721</f>
        <v>0</v>
      </c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R721" s="163" t="s">
        <v>308</v>
      </c>
      <c r="AT721" s="163" t="s">
        <v>175</v>
      </c>
      <c r="AU721" s="163" t="s">
        <v>87</v>
      </c>
      <c r="AY721" s="18" t="s">
        <v>167</v>
      </c>
      <c r="BE721" s="164">
        <f>IF(N721="základná",J721,0)</f>
        <v>0</v>
      </c>
      <c r="BF721" s="164">
        <f>IF(N721="znížená",J721,0)</f>
        <v>0</v>
      </c>
      <c r="BG721" s="164">
        <f>IF(N721="zákl. prenesená",J721,0)</f>
        <v>0</v>
      </c>
      <c r="BH721" s="164">
        <f>IF(N721="zníž. prenesená",J721,0)</f>
        <v>0</v>
      </c>
      <c r="BI721" s="164">
        <f>IF(N721="nulová",J721,0)</f>
        <v>0</v>
      </c>
      <c r="BJ721" s="18" t="s">
        <v>87</v>
      </c>
      <c r="BK721" s="164">
        <f>ROUND(I721*H721,2)</f>
        <v>0</v>
      </c>
      <c r="BL721" s="18" t="s">
        <v>308</v>
      </c>
      <c r="BM721" s="163" t="s">
        <v>1245</v>
      </c>
    </row>
    <row r="722" spans="1:65" s="12" customFormat="1" ht="23" customHeight="1">
      <c r="B722" s="138"/>
      <c r="D722" s="139" t="s">
        <v>73</v>
      </c>
      <c r="E722" s="165" t="s">
        <v>1246</v>
      </c>
      <c r="F722" s="165" t="s">
        <v>1247</v>
      </c>
      <c r="I722" s="141"/>
      <c r="J722" s="166">
        <f>BK722</f>
        <v>0</v>
      </c>
      <c r="L722" s="138"/>
      <c r="M722" s="143"/>
      <c r="N722" s="144"/>
      <c r="O722" s="144"/>
      <c r="P722" s="145">
        <f>SUM(P723:P725)</f>
        <v>0</v>
      </c>
      <c r="Q722" s="144"/>
      <c r="R722" s="145">
        <f>SUM(R723:R725)</f>
        <v>6.8949999999999997E-2</v>
      </c>
      <c r="S722" s="144"/>
      <c r="T722" s="146">
        <f>SUM(T723:T725)</f>
        <v>0</v>
      </c>
      <c r="AR722" s="139" t="s">
        <v>87</v>
      </c>
      <c r="AT722" s="147" t="s">
        <v>73</v>
      </c>
      <c r="AU722" s="147" t="s">
        <v>81</v>
      </c>
      <c r="AY722" s="139" t="s">
        <v>167</v>
      </c>
      <c r="BK722" s="148">
        <f>SUM(BK723:BK725)</f>
        <v>0</v>
      </c>
    </row>
    <row r="723" spans="1:65" s="2" customFormat="1" ht="21.75" customHeight="1">
      <c r="A723" s="33"/>
      <c r="B723" s="149"/>
      <c r="C723" s="167" t="s">
        <v>575</v>
      </c>
      <c r="D723" s="167" t="s">
        <v>175</v>
      </c>
      <c r="E723" s="168" t="s">
        <v>1248</v>
      </c>
      <c r="F723" s="169" t="s">
        <v>1249</v>
      </c>
      <c r="G723" s="170" t="s">
        <v>471</v>
      </c>
      <c r="H723" s="171">
        <v>1</v>
      </c>
      <c r="I723" s="172"/>
      <c r="J723" s="173">
        <f>ROUND(I723*H723,2)</f>
        <v>0</v>
      </c>
      <c r="K723" s="174"/>
      <c r="L723" s="34"/>
      <c r="M723" s="175" t="s">
        <v>1</v>
      </c>
      <c r="N723" s="176" t="s">
        <v>40</v>
      </c>
      <c r="O723" s="59"/>
      <c r="P723" s="161">
        <f>O723*H723</f>
        <v>0</v>
      </c>
      <c r="Q723" s="161">
        <v>6.8949999999999997E-2</v>
      </c>
      <c r="R723" s="161">
        <f>Q723*H723</f>
        <v>6.8949999999999997E-2</v>
      </c>
      <c r="S723" s="161">
        <v>0</v>
      </c>
      <c r="T723" s="162">
        <f>S723*H723</f>
        <v>0</v>
      </c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R723" s="163" t="s">
        <v>308</v>
      </c>
      <c r="AT723" s="163" t="s">
        <v>175</v>
      </c>
      <c r="AU723" s="163" t="s">
        <v>87</v>
      </c>
      <c r="AY723" s="18" t="s">
        <v>167</v>
      </c>
      <c r="BE723" s="164">
        <f>IF(N723="základná",J723,0)</f>
        <v>0</v>
      </c>
      <c r="BF723" s="164">
        <f>IF(N723="znížená",J723,0)</f>
        <v>0</v>
      </c>
      <c r="BG723" s="164">
        <f>IF(N723="zákl. prenesená",J723,0)</f>
        <v>0</v>
      </c>
      <c r="BH723" s="164">
        <f>IF(N723="zníž. prenesená",J723,0)</f>
        <v>0</v>
      </c>
      <c r="BI723" s="164">
        <f>IF(N723="nulová",J723,0)</f>
        <v>0</v>
      </c>
      <c r="BJ723" s="18" t="s">
        <v>87</v>
      </c>
      <c r="BK723" s="164">
        <f>ROUND(I723*H723,2)</f>
        <v>0</v>
      </c>
      <c r="BL723" s="18" t="s">
        <v>308</v>
      </c>
      <c r="BM723" s="163" t="s">
        <v>1250</v>
      </c>
    </row>
    <row r="724" spans="1:65" s="14" customFormat="1" ht="12">
      <c r="B724" s="185"/>
      <c r="D724" s="178" t="s">
        <v>181</v>
      </c>
      <c r="E724" s="186" t="s">
        <v>1</v>
      </c>
      <c r="F724" s="187" t="s">
        <v>1251</v>
      </c>
      <c r="H724" s="188">
        <v>1</v>
      </c>
      <c r="I724" s="189"/>
      <c r="L724" s="185"/>
      <c r="M724" s="190"/>
      <c r="N724" s="191"/>
      <c r="O724" s="191"/>
      <c r="P724" s="191"/>
      <c r="Q724" s="191"/>
      <c r="R724" s="191"/>
      <c r="S724" s="191"/>
      <c r="T724" s="192"/>
      <c r="AT724" s="186" t="s">
        <v>181</v>
      </c>
      <c r="AU724" s="186" t="s">
        <v>87</v>
      </c>
      <c r="AV724" s="14" t="s">
        <v>87</v>
      </c>
      <c r="AW724" s="14" t="s">
        <v>29</v>
      </c>
      <c r="AX724" s="14" t="s">
        <v>74</v>
      </c>
      <c r="AY724" s="186" t="s">
        <v>167</v>
      </c>
    </row>
    <row r="725" spans="1:65" s="15" customFormat="1" ht="12">
      <c r="B725" s="193"/>
      <c r="D725" s="178" t="s">
        <v>181</v>
      </c>
      <c r="E725" s="194" t="s">
        <v>1</v>
      </c>
      <c r="F725" s="195" t="s">
        <v>186</v>
      </c>
      <c r="H725" s="196">
        <v>1</v>
      </c>
      <c r="I725" s="197"/>
      <c r="L725" s="193"/>
      <c r="M725" s="198"/>
      <c r="N725" s="199"/>
      <c r="O725" s="199"/>
      <c r="P725" s="199"/>
      <c r="Q725" s="199"/>
      <c r="R725" s="199"/>
      <c r="S725" s="199"/>
      <c r="T725" s="200"/>
      <c r="AT725" s="194" t="s">
        <v>181</v>
      </c>
      <c r="AU725" s="194" t="s">
        <v>87</v>
      </c>
      <c r="AV725" s="15" t="s">
        <v>179</v>
      </c>
      <c r="AW725" s="15" t="s">
        <v>29</v>
      </c>
      <c r="AX725" s="15" t="s">
        <v>81</v>
      </c>
      <c r="AY725" s="194" t="s">
        <v>167</v>
      </c>
    </row>
    <row r="726" spans="1:65" s="12" customFormat="1" ht="23" customHeight="1">
      <c r="B726" s="138"/>
      <c r="D726" s="139" t="s">
        <v>73</v>
      </c>
      <c r="E726" s="165" t="s">
        <v>500</v>
      </c>
      <c r="F726" s="165" t="s">
        <v>501</v>
      </c>
      <c r="I726" s="141"/>
      <c r="J726" s="166">
        <f>BK726</f>
        <v>0</v>
      </c>
      <c r="L726" s="138"/>
      <c r="M726" s="143"/>
      <c r="N726" s="144"/>
      <c r="O726" s="144"/>
      <c r="P726" s="145">
        <f>SUM(P727:P771)</f>
        <v>0</v>
      </c>
      <c r="Q726" s="144"/>
      <c r="R726" s="145">
        <f>SUM(R727:R771)</f>
        <v>0.47150999999999998</v>
      </c>
      <c r="S726" s="144"/>
      <c r="T726" s="146">
        <f>SUM(T727:T771)</f>
        <v>0</v>
      </c>
      <c r="AR726" s="139" t="s">
        <v>87</v>
      </c>
      <c r="AT726" s="147" t="s">
        <v>73</v>
      </c>
      <c r="AU726" s="147" t="s">
        <v>81</v>
      </c>
      <c r="AY726" s="139" t="s">
        <v>167</v>
      </c>
      <c r="BK726" s="148">
        <f>SUM(BK727:BK771)</f>
        <v>0</v>
      </c>
    </row>
    <row r="727" spans="1:65" s="2" customFormat="1" ht="21.75" customHeight="1">
      <c r="A727" s="33"/>
      <c r="B727" s="149"/>
      <c r="C727" s="167" t="s">
        <v>1252</v>
      </c>
      <c r="D727" s="167" t="s">
        <v>175</v>
      </c>
      <c r="E727" s="168" t="s">
        <v>1253</v>
      </c>
      <c r="F727" s="169" t="s">
        <v>1254</v>
      </c>
      <c r="G727" s="170" t="s">
        <v>178</v>
      </c>
      <c r="H727" s="171">
        <v>2.25</v>
      </c>
      <c r="I727" s="172"/>
      <c r="J727" s="173">
        <f>ROUND(I727*H727,2)</f>
        <v>0</v>
      </c>
      <c r="K727" s="174"/>
      <c r="L727" s="34"/>
      <c r="M727" s="175" t="s">
        <v>1</v>
      </c>
      <c r="N727" s="176" t="s">
        <v>40</v>
      </c>
      <c r="O727" s="59"/>
      <c r="P727" s="161">
        <f>O727*H727</f>
        <v>0</v>
      </c>
      <c r="Q727" s="161">
        <v>8.5400000000000007E-3</v>
      </c>
      <c r="R727" s="161">
        <f>Q727*H727</f>
        <v>1.9215000000000003E-2</v>
      </c>
      <c r="S727" s="161">
        <v>0</v>
      </c>
      <c r="T727" s="162">
        <f>S727*H727</f>
        <v>0</v>
      </c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R727" s="163" t="s">
        <v>308</v>
      </c>
      <c r="AT727" s="163" t="s">
        <v>175</v>
      </c>
      <c r="AU727" s="163" t="s">
        <v>87</v>
      </c>
      <c r="AY727" s="18" t="s">
        <v>167</v>
      </c>
      <c r="BE727" s="164">
        <f>IF(N727="základná",J727,0)</f>
        <v>0</v>
      </c>
      <c r="BF727" s="164">
        <f>IF(N727="znížená",J727,0)</f>
        <v>0</v>
      </c>
      <c r="BG727" s="164">
        <f>IF(N727="zákl. prenesená",J727,0)</f>
        <v>0</v>
      </c>
      <c r="BH727" s="164">
        <f>IF(N727="zníž. prenesená",J727,0)</f>
        <v>0</v>
      </c>
      <c r="BI727" s="164">
        <f>IF(N727="nulová",J727,0)</f>
        <v>0</v>
      </c>
      <c r="BJ727" s="18" t="s">
        <v>87</v>
      </c>
      <c r="BK727" s="164">
        <f>ROUND(I727*H727,2)</f>
        <v>0</v>
      </c>
      <c r="BL727" s="18" t="s">
        <v>308</v>
      </c>
      <c r="BM727" s="163" t="s">
        <v>1255</v>
      </c>
    </row>
    <row r="728" spans="1:65" s="13" customFormat="1" ht="12">
      <c r="B728" s="177"/>
      <c r="D728" s="178" t="s">
        <v>181</v>
      </c>
      <c r="E728" s="179" t="s">
        <v>1</v>
      </c>
      <c r="F728" s="180" t="s">
        <v>1256</v>
      </c>
      <c r="H728" s="179" t="s">
        <v>1</v>
      </c>
      <c r="I728" s="181"/>
      <c r="L728" s="177"/>
      <c r="M728" s="182"/>
      <c r="N728" s="183"/>
      <c r="O728" s="183"/>
      <c r="P728" s="183"/>
      <c r="Q728" s="183"/>
      <c r="R728" s="183"/>
      <c r="S728" s="183"/>
      <c r="T728" s="184"/>
      <c r="AT728" s="179" t="s">
        <v>181</v>
      </c>
      <c r="AU728" s="179" t="s">
        <v>87</v>
      </c>
      <c r="AV728" s="13" t="s">
        <v>81</v>
      </c>
      <c r="AW728" s="13" t="s">
        <v>29</v>
      </c>
      <c r="AX728" s="13" t="s">
        <v>74</v>
      </c>
      <c r="AY728" s="179" t="s">
        <v>167</v>
      </c>
    </row>
    <row r="729" spans="1:65" s="13" customFormat="1" ht="12">
      <c r="B729" s="177"/>
      <c r="D729" s="178" t="s">
        <v>181</v>
      </c>
      <c r="E729" s="179" t="s">
        <v>1</v>
      </c>
      <c r="F729" s="180" t="s">
        <v>1257</v>
      </c>
      <c r="H729" s="179" t="s">
        <v>1</v>
      </c>
      <c r="I729" s="181"/>
      <c r="L729" s="177"/>
      <c r="M729" s="182"/>
      <c r="N729" s="183"/>
      <c r="O729" s="183"/>
      <c r="P729" s="183"/>
      <c r="Q729" s="183"/>
      <c r="R729" s="183"/>
      <c r="S729" s="183"/>
      <c r="T729" s="184"/>
      <c r="AT729" s="179" t="s">
        <v>181</v>
      </c>
      <c r="AU729" s="179" t="s">
        <v>87</v>
      </c>
      <c r="AV729" s="13" t="s">
        <v>81</v>
      </c>
      <c r="AW729" s="13" t="s">
        <v>29</v>
      </c>
      <c r="AX729" s="13" t="s">
        <v>74</v>
      </c>
      <c r="AY729" s="179" t="s">
        <v>167</v>
      </c>
    </row>
    <row r="730" spans="1:65" s="13" customFormat="1" ht="12">
      <c r="B730" s="177"/>
      <c r="D730" s="178" t="s">
        <v>181</v>
      </c>
      <c r="E730" s="179" t="s">
        <v>1</v>
      </c>
      <c r="F730" s="180" t="s">
        <v>1258</v>
      </c>
      <c r="H730" s="179" t="s">
        <v>1</v>
      </c>
      <c r="I730" s="181"/>
      <c r="L730" s="177"/>
      <c r="M730" s="182"/>
      <c r="N730" s="183"/>
      <c r="O730" s="183"/>
      <c r="P730" s="183"/>
      <c r="Q730" s="183"/>
      <c r="R730" s="183"/>
      <c r="S730" s="183"/>
      <c r="T730" s="184"/>
      <c r="AT730" s="179" t="s">
        <v>181</v>
      </c>
      <c r="AU730" s="179" t="s">
        <v>87</v>
      </c>
      <c r="AV730" s="13" t="s">
        <v>81</v>
      </c>
      <c r="AW730" s="13" t="s">
        <v>29</v>
      </c>
      <c r="AX730" s="13" t="s">
        <v>74</v>
      </c>
      <c r="AY730" s="179" t="s">
        <v>167</v>
      </c>
    </row>
    <row r="731" spans="1:65" s="13" customFormat="1" ht="12">
      <c r="B731" s="177"/>
      <c r="D731" s="178" t="s">
        <v>181</v>
      </c>
      <c r="E731" s="179" t="s">
        <v>1</v>
      </c>
      <c r="F731" s="180" t="s">
        <v>1259</v>
      </c>
      <c r="H731" s="179" t="s">
        <v>1</v>
      </c>
      <c r="I731" s="181"/>
      <c r="L731" s="177"/>
      <c r="M731" s="182"/>
      <c r="N731" s="183"/>
      <c r="O731" s="183"/>
      <c r="P731" s="183"/>
      <c r="Q731" s="183"/>
      <c r="R731" s="183"/>
      <c r="S731" s="183"/>
      <c r="T731" s="184"/>
      <c r="AT731" s="179" t="s">
        <v>181</v>
      </c>
      <c r="AU731" s="179" t="s">
        <v>87</v>
      </c>
      <c r="AV731" s="13" t="s">
        <v>81</v>
      </c>
      <c r="AW731" s="13" t="s">
        <v>29</v>
      </c>
      <c r="AX731" s="13" t="s">
        <v>74</v>
      </c>
      <c r="AY731" s="179" t="s">
        <v>167</v>
      </c>
    </row>
    <row r="732" spans="1:65" s="14" customFormat="1" ht="12">
      <c r="B732" s="185"/>
      <c r="D732" s="178" t="s">
        <v>181</v>
      </c>
      <c r="E732" s="186" t="s">
        <v>1</v>
      </c>
      <c r="F732" s="187" t="s">
        <v>1260</v>
      </c>
      <c r="H732" s="188">
        <v>2.25</v>
      </c>
      <c r="I732" s="189"/>
      <c r="L732" s="185"/>
      <c r="M732" s="190"/>
      <c r="N732" s="191"/>
      <c r="O732" s="191"/>
      <c r="P732" s="191"/>
      <c r="Q732" s="191"/>
      <c r="R732" s="191"/>
      <c r="S732" s="191"/>
      <c r="T732" s="192"/>
      <c r="AT732" s="186" t="s">
        <v>181</v>
      </c>
      <c r="AU732" s="186" t="s">
        <v>87</v>
      </c>
      <c r="AV732" s="14" t="s">
        <v>87</v>
      </c>
      <c r="AW732" s="14" t="s">
        <v>29</v>
      </c>
      <c r="AX732" s="14" t="s">
        <v>74</v>
      </c>
      <c r="AY732" s="186" t="s">
        <v>167</v>
      </c>
    </row>
    <row r="733" spans="1:65" s="16" customFormat="1" ht="12">
      <c r="B733" s="201"/>
      <c r="D733" s="178" t="s">
        <v>181</v>
      </c>
      <c r="E733" s="202" t="s">
        <v>1</v>
      </c>
      <c r="F733" s="203" t="s">
        <v>1261</v>
      </c>
      <c r="H733" s="204">
        <v>2.25</v>
      </c>
      <c r="I733" s="205"/>
      <c r="L733" s="201"/>
      <c r="M733" s="206"/>
      <c r="N733" s="207"/>
      <c r="O733" s="207"/>
      <c r="P733" s="207"/>
      <c r="Q733" s="207"/>
      <c r="R733" s="207"/>
      <c r="S733" s="207"/>
      <c r="T733" s="208"/>
      <c r="AT733" s="202" t="s">
        <v>181</v>
      </c>
      <c r="AU733" s="202" t="s">
        <v>87</v>
      </c>
      <c r="AV733" s="16" t="s">
        <v>187</v>
      </c>
      <c r="AW733" s="16" t="s">
        <v>29</v>
      </c>
      <c r="AX733" s="16" t="s">
        <v>74</v>
      </c>
      <c r="AY733" s="202" t="s">
        <v>167</v>
      </c>
    </row>
    <row r="734" spans="1:65" s="15" customFormat="1" ht="12">
      <c r="B734" s="193"/>
      <c r="D734" s="178" t="s">
        <v>181</v>
      </c>
      <c r="E734" s="194" t="s">
        <v>1</v>
      </c>
      <c r="F734" s="195" t="s">
        <v>186</v>
      </c>
      <c r="H734" s="196">
        <v>2.25</v>
      </c>
      <c r="I734" s="197"/>
      <c r="L734" s="193"/>
      <c r="M734" s="198"/>
      <c r="N734" s="199"/>
      <c r="O734" s="199"/>
      <c r="P734" s="199"/>
      <c r="Q734" s="199"/>
      <c r="R734" s="199"/>
      <c r="S734" s="199"/>
      <c r="T734" s="200"/>
      <c r="AT734" s="194" t="s">
        <v>181</v>
      </c>
      <c r="AU734" s="194" t="s">
        <v>87</v>
      </c>
      <c r="AV734" s="15" t="s">
        <v>179</v>
      </c>
      <c r="AW734" s="15" t="s">
        <v>29</v>
      </c>
      <c r="AX734" s="15" t="s">
        <v>81</v>
      </c>
      <c r="AY734" s="194" t="s">
        <v>167</v>
      </c>
    </row>
    <row r="735" spans="1:65" s="2" customFormat="1" ht="21.75" customHeight="1">
      <c r="A735" s="33"/>
      <c r="B735" s="149"/>
      <c r="C735" s="167" t="s">
        <v>1262</v>
      </c>
      <c r="D735" s="167" t="s">
        <v>175</v>
      </c>
      <c r="E735" s="168" t="s">
        <v>1263</v>
      </c>
      <c r="F735" s="169" t="s">
        <v>1264</v>
      </c>
      <c r="G735" s="170" t="s">
        <v>178</v>
      </c>
      <c r="H735" s="171">
        <v>2.25</v>
      </c>
      <c r="I735" s="172"/>
      <c r="J735" s="173">
        <f>ROUND(I735*H735,2)</f>
        <v>0</v>
      </c>
      <c r="K735" s="174"/>
      <c r="L735" s="34"/>
      <c r="M735" s="175" t="s">
        <v>1</v>
      </c>
      <c r="N735" s="176" t="s">
        <v>40</v>
      </c>
      <c r="O735" s="59"/>
      <c r="P735" s="161">
        <f>O735*H735</f>
        <v>0</v>
      </c>
      <c r="Q735" s="161">
        <v>8.5400000000000007E-3</v>
      </c>
      <c r="R735" s="161">
        <f>Q735*H735</f>
        <v>1.9215000000000003E-2</v>
      </c>
      <c r="S735" s="161">
        <v>0</v>
      </c>
      <c r="T735" s="162">
        <f>S735*H735</f>
        <v>0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63" t="s">
        <v>308</v>
      </c>
      <c r="AT735" s="163" t="s">
        <v>175</v>
      </c>
      <c r="AU735" s="163" t="s">
        <v>87</v>
      </c>
      <c r="AY735" s="18" t="s">
        <v>167</v>
      </c>
      <c r="BE735" s="164">
        <f>IF(N735="základná",J735,0)</f>
        <v>0</v>
      </c>
      <c r="BF735" s="164">
        <f>IF(N735="znížená",J735,0)</f>
        <v>0</v>
      </c>
      <c r="BG735" s="164">
        <f>IF(N735="zákl. prenesená",J735,0)</f>
        <v>0</v>
      </c>
      <c r="BH735" s="164">
        <f>IF(N735="zníž. prenesená",J735,0)</f>
        <v>0</v>
      </c>
      <c r="BI735" s="164">
        <f>IF(N735="nulová",J735,0)</f>
        <v>0</v>
      </c>
      <c r="BJ735" s="18" t="s">
        <v>87</v>
      </c>
      <c r="BK735" s="164">
        <f>ROUND(I735*H735,2)</f>
        <v>0</v>
      </c>
      <c r="BL735" s="18" t="s">
        <v>308</v>
      </c>
      <c r="BM735" s="163" t="s">
        <v>1265</v>
      </c>
    </row>
    <row r="736" spans="1:65" s="13" customFormat="1" ht="12">
      <c r="B736" s="177"/>
      <c r="D736" s="178" t="s">
        <v>181</v>
      </c>
      <c r="E736" s="179" t="s">
        <v>1</v>
      </c>
      <c r="F736" s="180" t="s">
        <v>1256</v>
      </c>
      <c r="H736" s="179" t="s">
        <v>1</v>
      </c>
      <c r="I736" s="181"/>
      <c r="L736" s="177"/>
      <c r="M736" s="182"/>
      <c r="N736" s="183"/>
      <c r="O736" s="183"/>
      <c r="P736" s="183"/>
      <c r="Q736" s="183"/>
      <c r="R736" s="183"/>
      <c r="S736" s="183"/>
      <c r="T736" s="184"/>
      <c r="AT736" s="179" t="s">
        <v>181</v>
      </c>
      <c r="AU736" s="179" t="s">
        <v>87</v>
      </c>
      <c r="AV736" s="13" t="s">
        <v>81</v>
      </c>
      <c r="AW736" s="13" t="s">
        <v>29</v>
      </c>
      <c r="AX736" s="13" t="s">
        <v>74</v>
      </c>
      <c r="AY736" s="179" t="s">
        <v>167</v>
      </c>
    </row>
    <row r="737" spans="1:65" s="13" customFormat="1" ht="12">
      <c r="B737" s="177"/>
      <c r="D737" s="178" t="s">
        <v>181</v>
      </c>
      <c r="E737" s="179" t="s">
        <v>1</v>
      </c>
      <c r="F737" s="180" t="s">
        <v>1257</v>
      </c>
      <c r="H737" s="179" t="s">
        <v>1</v>
      </c>
      <c r="I737" s="181"/>
      <c r="L737" s="177"/>
      <c r="M737" s="182"/>
      <c r="N737" s="183"/>
      <c r="O737" s="183"/>
      <c r="P737" s="183"/>
      <c r="Q737" s="183"/>
      <c r="R737" s="183"/>
      <c r="S737" s="183"/>
      <c r="T737" s="184"/>
      <c r="AT737" s="179" t="s">
        <v>181</v>
      </c>
      <c r="AU737" s="179" t="s">
        <v>87</v>
      </c>
      <c r="AV737" s="13" t="s">
        <v>81</v>
      </c>
      <c r="AW737" s="13" t="s">
        <v>29</v>
      </c>
      <c r="AX737" s="13" t="s">
        <v>74</v>
      </c>
      <c r="AY737" s="179" t="s">
        <v>167</v>
      </c>
    </row>
    <row r="738" spans="1:65" s="13" customFormat="1" ht="12">
      <c r="B738" s="177"/>
      <c r="D738" s="178" t="s">
        <v>181</v>
      </c>
      <c r="E738" s="179" t="s">
        <v>1</v>
      </c>
      <c r="F738" s="180" t="s">
        <v>1258</v>
      </c>
      <c r="H738" s="179" t="s">
        <v>1</v>
      </c>
      <c r="I738" s="181"/>
      <c r="L738" s="177"/>
      <c r="M738" s="182"/>
      <c r="N738" s="183"/>
      <c r="O738" s="183"/>
      <c r="P738" s="183"/>
      <c r="Q738" s="183"/>
      <c r="R738" s="183"/>
      <c r="S738" s="183"/>
      <c r="T738" s="184"/>
      <c r="AT738" s="179" t="s">
        <v>181</v>
      </c>
      <c r="AU738" s="179" t="s">
        <v>87</v>
      </c>
      <c r="AV738" s="13" t="s">
        <v>81</v>
      </c>
      <c r="AW738" s="13" t="s">
        <v>29</v>
      </c>
      <c r="AX738" s="13" t="s">
        <v>74</v>
      </c>
      <c r="AY738" s="179" t="s">
        <v>167</v>
      </c>
    </row>
    <row r="739" spans="1:65" s="13" customFormat="1" ht="12">
      <c r="B739" s="177"/>
      <c r="D739" s="178" t="s">
        <v>181</v>
      </c>
      <c r="E739" s="179" t="s">
        <v>1</v>
      </c>
      <c r="F739" s="180" t="s">
        <v>1259</v>
      </c>
      <c r="H739" s="179" t="s">
        <v>1</v>
      </c>
      <c r="I739" s="181"/>
      <c r="L739" s="177"/>
      <c r="M739" s="182"/>
      <c r="N739" s="183"/>
      <c r="O739" s="183"/>
      <c r="P739" s="183"/>
      <c r="Q739" s="183"/>
      <c r="R739" s="183"/>
      <c r="S739" s="183"/>
      <c r="T739" s="184"/>
      <c r="AT739" s="179" t="s">
        <v>181</v>
      </c>
      <c r="AU739" s="179" t="s">
        <v>87</v>
      </c>
      <c r="AV739" s="13" t="s">
        <v>81</v>
      </c>
      <c r="AW739" s="13" t="s">
        <v>29</v>
      </c>
      <c r="AX739" s="13" t="s">
        <v>74</v>
      </c>
      <c r="AY739" s="179" t="s">
        <v>167</v>
      </c>
    </row>
    <row r="740" spans="1:65" s="14" customFormat="1" ht="12">
      <c r="B740" s="185"/>
      <c r="D740" s="178" t="s">
        <v>181</v>
      </c>
      <c r="E740" s="186" t="s">
        <v>1</v>
      </c>
      <c r="F740" s="187" t="s">
        <v>1260</v>
      </c>
      <c r="H740" s="188">
        <v>2.25</v>
      </c>
      <c r="I740" s="189"/>
      <c r="L740" s="185"/>
      <c r="M740" s="190"/>
      <c r="N740" s="191"/>
      <c r="O740" s="191"/>
      <c r="P740" s="191"/>
      <c r="Q740" s="191"/>
      <c r="R740" s="191"/>
      <c r="S740" s="191"/>
      <c r="T740" s="192"/>
      <c r="AT740" s="186" t="s">
        <v>181</v>
      </c>
      <c r="AU740" s="186" t="s">
        <v>87</v>
      </c>
      <c r="AV740" s="14" t="s">
        <v>87</v>
      </c>
      <c r="AW740" s="14" t="s">
        <v>29</v>
      </c>
      <c r="AX740" s="14" t="s">
        <v>74</v>
      </c>
      <c r="AY740" s="186" t="s">
        <v>167</v>
      </c>
    </row>
    <row r="741" spans="1:65" s="16" customFormat="1" ht="12">
      <c r="B741" s="201"/>
      <c r="D741" s="178" t="s">
        <v>181</v>
      </c>
      <c r="E741" s="202" t="s">
        <v>1</v>
      </c>
      <c r="F741" s="203" t="s">
        <v>1261</v>
      </c>
      <c r="H741" s="204">
        <v>2.25</v>
      </c>
      <c r="I741" s="205"/>
      <c r="L741" s="201"/>
      <c r="M741" s="206"/>
      <c r="N741" s="207"/>
      <c r="O741" s="207"/>
      <c r="P741" s="207"/>
      <c r="Q741" s="207"/>
      <c r="R741" s="207"/>
      <c r="S741" s="207"/>
      <c r="T741" s="208"/>
      <c r="AT741" s="202" t="s">
        <v>181</v>
      </c>
      <c r="AU741" s="202" t="s">
        <v>87</v>
      </c>
      <c r="AV741" s="16" t="s">
        <v>187</v>
      </c>
      <c r="AW741" s="16" t="s">
        <v>29</v>
      </c>
      <c r="AX741" s="16" t="s">
        <v>74</v>
      </c>
      <c r="AY741" s="202" t="s">
        <v>167</v>
      </c>
    </row>
    <row r="742" spans="1:65" s="15" customFormat="1" ht="12">
      <c r="B742" s="193"/>
      <c r="D742" s="178" t="s">
        <v>181</v>
      </c>
      <c r="E742" s="194" t="s">
        <v>1</v>
      </c>
      <c r="F742" s="195" t="s">
        <v>186</v>
      </c>
      <c r="H742" s="196">
        <v>2.25</v>
      </c>
      <c r="I742" s="197"/>
      <c r="L742" s="193"/>
      <c r="M742" s="198"/>
      <c r="N742" s="199"/>
      <c r="O742" s="199"/>
      <c r="P742" s="199"/>
      <c r="Q742" s="199"/>
      <c r="R742" s="199"/>
      <c r="S742" s="199"/>
      <c r="T742" s="200"/>
      <c r="AT742" s="194" t="s">
        <v>181</v>
      </c>
      <c r="AU742" s="194" t="s">
        <v>87</v>
      </c>
      <c r="AV742" s="15" t="s">
        <v>179</v>
      </c>
      <c r="AW742" s="15" t="s">
        <v>29</v>
      </c>
      <c r="AX742" s="15" t="s">
        <v>81</v>
      </c>
      <c r="AY742" s="194" t="s">
        <v>167</v>
      </c>
    </row>
    <row r="743" spans="1:65" s="2" customFormat="1" ht="21.75" customHeight="1">
      <c r="A743" s="33"/>
      <c r="B743" s="149"/>
      <c r="C743" s="167" t="s">
        <v>1266</v>
      </c>
      <c r="D743" s="167" t="s">
        <v>175</v>
      </c>
      <c r="E743" s="168" t="s">
        <v>1267</v>
      </c>
      <c r="F743" s="169" t="s">
        <v>1268</v>
      </c>
      <c r="G743" s="170" t="s">
        <v>213</v>
      </c>
      <c r="H743" s="171">
        <v>4</v>
      </c>
      <c r="I743" s="172"/>
      <c r="J743" s="173">
        <f>ROUND(I743*H743,2)</f>
        <v>0</v>
      </c>
      <c r="K743" s="174"/>
      <c r="L743" s="34"/>
      <c r="M743" s="175" t="s">
        <v>1</v>
      </c>
      <c r="N743" s="176" t="s">
        <v>40</v>
      </c>
      <c r="O743" s="59"/>
      <c r="P743" s="161">
        <f>O743*H743</f>
        <v>0</v>
      </c>
      <c r="Q743" s="161">
        <v>0</v>
      </c>
      <c r="R743" s="161">
        <f>Q743*H743</f>
        <v>0</v>
      </c>
      <c r="S743" s="161">
        <v>0</v>
      </c>
      <c r="T743" s="162">
        <f>S743*H743</f>
        <v>0</v>
      </c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R743" s="163" t="s">
        <v>308</v>
      </c>
      <c r="AT743" s="163" t="s">
        <v>175</v>
      </c>
      <c r="AU743" s="163" t="s">
        <v>87</v>
      </c>
      <c r="AY743" s="18" t="s">
        <v>167</v>
      </c>
      <c r="BE743" s="164">
        <f>IF(N743="základná",J743,0)</f>
        <v>0</v>
      </c>
      <c r="BF743" s="164">
        <f>IF(N743="znížená",J743,0)</f>
        <v>0</v>
      </c>
      <c r="BG743" s="164">
        <f>IF(N743="zákl. prenesená",J743,0)</f>
        <v>0</v>
      </c>
      <c r="BH743" s="164">
        <f>IF(N743="zníž. prenesená",J743,0)</f>
        <v>0</v>
      </c>
      <c r="BI743" s="164">
        <f>IF(N743="nulová",J743,0)</f>
        <v>0</v>
      </c>
      <c r="BJ743" s="18" t="s">
        <v>87</v>
      </c>
      <c r="BK743" s="164">
        <f>ROUND(I743*H743,2)</f>
        <v>0</v>
      </c>
      <c r="BL743" s="18" t="s">
        <v>308</v>
      </c>
      <c r="BM743" s="163" t="s">
        <v>1269</v>
      </c>
    </row>
    <row r="744" spans="1:65" s="13" customFormat="1" ht="12">
      <c r="B744" s="177"/>
      <c r="D744" s="178" t="s">
        <v>181</v>
      </c>
      <c r="E744" s="179" t="s">
        <v>1</v>
      </c>
      <c r="F744" s="180" t="s">
        <v>1270</v>
      </c>
      <c r="H744" s="179" t="s">
        <v>1</v>
      </c>
      <c r="I744" s="181"/>
      <c r="L744" s="177"/>
      <c r="M744" s="182"/>
      <c r="N744" s="183"/>
      <c r="O744" s="183"/>
      <c r="P744" s="183"/>
      <c r="Q744" s="183"/>
      <c r="R744" s="183"/>
      <c r="S744" s="183"/>
      <c r="T744" s="184"/>
      <c r="AT744" s="179" t="s">
        <v>181</v>
      </c>
      <c r="AU744" s="179" t="s">
        <v>87</v>
      </c>
      <c r="AV744" s="13" t="s">
        <v>81</v>
      </c>
      <c r="AW744" s="13" t="s">
        <v>29</v>
      </c>
      <c r="AX744" s="13" t="s">
        <v>74</v>
      </c>
      <c r="AY744" s="179" t="s">
        <v>167</v>
      </c>
    </row>
    <row r="745" spans="1:65" s="14" customFormat="1" ht="12">
      <c r="B745" s="185"/>
      <c r="D745" s="178" t="s">
        <v>181</v>
      </c>
      <c r="E745" s="186" t="s">
        <v>1</v>
      </c>
      <c r="F745" s="187" t="s">
        <v>1271</v>
      </c>
      <c r="H745" s="188">
        <v>4</v>
      </c>
      <c r="I745" s="189"/>
      <c r="L745" s="185"/>
      <c r="M745" s="190"/>
      <c r="N745" s="191"/>
      <c r="O745" s="191"/>
      <c r="P745" s="191"/>
      <c r="Q745" s="191"/>
      <c r="R745" s="191"/>
      <c r="S745" s="191"/>
      <c r="T745" s="192"/>
      <c r="AT745" s="186" t="s">
        <v>181</v>
      </c>
      <c r="AU745" s="186" t="s">
        <v>87</v>
      </c>
      <c r="AV745" s="14" t="s">
        <v>87</v>
      </c>
      <c r="AW745" s="14" t="s">
        <v>29</v>
      </c>
      <c r="AX745" s="14" t="s">
        <v>74</v>
      </c>
      <c r="AY745" s="186" t="s">
        <v>167</v>
      </c>
    </row>
    <row r="746" spans="1:65" s="16" customFormat="1" ht="12">
      <c r="B746" s="201"/>
      <c r="D746" s="178" t="s">
        <v>181</v>
      </c>
      <c r="E746" s="202" t="s">
        <v>1</v>
      </c>
      <c r="F746" s="203" t="s">
        <v>1272</v>
      </c>
      <c r="H746" s="204">
        <v>4</v>
      </c>
      <c r="I746" s="205"/>
      <c r="L746" s="201"/>
      <c r="M746" s="206"/>
      <c r="N746" s="207"/>
      <c r="O746" s="207"/>
      <c r="P746" s="207"/>
      <c r="Q746" s="207"/>
      <c r="R746" s="207"/>
      <c r="S746" s="207"/>
      <c r="T746" s="208"/>
      <c r="AT746" s="202" t="s">
        <v>181</v>
      </c>
      <c r="AU746" s="202" t="s">
        <v>87</v>
      </c>
      <c r="AV746" s="16" t="s">
        <v>187</v>
      </c>
      <c r="AW746" s="16" t="s">
        <v>29</v>
      </c>
      <c r="AX746" s="16" t="s">
        <v>74</v>
      </c>
      <c r="AY746" s="202" t="s">
        <v>167</v>
      </c>
    </row>
    <row r="747" spans="1:65" s="15" customFormat="1" ht="12">
      <c r="B747" s="193"/>
      <c r="D747" s="178" t="s">
        <v>181</v>
      </c>
      <c r="E747" s="194" t="s">
        <v>1</v>
      </c>
      <c r="F747" s="195" t="s">
        <v>186</v>
      </c>
      <c r="H747" s="196">
        <v>4</v>
      </c>
      <c r="I747" s="197"/>
      <c r="L747" s="193"/>
      <c r="M747" s="198"/>
      <c r="N747" s="199"/>
      <c r="O747" s="199"/>
      <c r="P747" s="199"/>
      <c r="Q747" s="199"/>
      <c r="R747" s="199"/>
      <c r="S747" s="199"/>
      <c r="T747" s="200"/>
      <c r="AT747" s="194" t="s">
        <v>181</v>
      </c>
      <c r="AU747" s="194" t="s">
        <v>87</v>
      </c>
      <c r="AV747" s="15" t="s">
        <v>179</v>
      </c>
      <c r="AW747" s="15" t="s">
        <v>29</v>
      </c>
      <c r="AX747" s="15" t="s">
        <v>81</v>
      </c>
      <c r="AY747" s="194" t="s">
        <v>167</v>
      </c>
    </row>
    <row r="748" spans="1:65" s="2" customFormat="1" ht="16.5" customHeight="1">
      <c r="A748" s="33"/>
      <c r="B748" s="149"/>
      <c r="C748" s="150" t="s">
        <v>1273</v>
      </c>
      <c r="D748" s="150" t="s">
        <v>168</v>
      </c>
      <c r="E748" s="151" t="s">
        <v>1274</v>
      </c>
      <c r="F748" s="152" t="s">
        <v>1275</v>
      </c>
      <c r="G748" s="153" t="s">
        <v>230</v>
      </c>
      <c r="H748" s="154">
        <v>0.01</v>
      </c>
      <c r="I748" s="155"/>
      <c r="J748" s="156">
        <f>ROUND(I748*H748,2)</f>
        <v>0</v>
      </c>
      <c r="K748" s="157"/>
      <c r="L748" s="158"/>
      <c r="M748" s="159" t="s">
        <v>1</v>
      </c>
      <c r="N748" s="160" t="s">
        <v>40</v>
      </c>
      <c r="O748" s="59"/>
      <c r="P748" s="161">
        <f>O748*H748</f>
        <v>0</v>
      </c>
      <c r="Q748" s="161">
        <v>0.54</v>
      </c>
      <c r="R748" s="161">
        <f>Q748*H748</f>
        <v>5.4000000000000003E-3</v>
      </c>
      <c r="S748" s="161">
        <v>0</v>
      </c>
      <c r="T748" s="162">
        <f>S748*H748</f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63" t="s">
        <v>416</v>
      </c>
      <c r="AT748" s="163" t="s">
        <v>168</v>
      </c>
      <c r="AU748" s="163" t="s">
        <v>87</v>
      </c>
      <c r="AY748" s="18" t="s">
        <v>167</v>
      </c>
      <c r="BE748" s="164">
        <f>IF(N748="základná",J748,0)</f>
        <v>0</v>
      </c>
      <c r="BF748" s="164">
        <f>IF(N748="znížená",J748,0)</f>
        <v>0</v>
      </c>
      <c r="BG748" s="164">
        <f>IF(N748="zákl. prenesená",J748,0)</f>
        <v>0</v>
      </c>
      <c r="BH748" s="164">
        <f>IF(N748="zníž. prenesená",J748,0)</f>
        <v>0</v>
      </c>
      <c r="BI748" s="164">
        <f>IF(N748="nulová",J748,0)</f>
        <v>0</v>
      </c>
      <c r="BJ748" s="18" t="s">
        <v>87</v>
      </c>
      <c r="BK748" s="164">
        <f>ROUND(I748*H748,2)</f>
        <v>0</v>
      </c>
      <c r="BL748" s="18" t="s">
        <v>308</v>
      </c>
      <c r="BM748" s="163" t="s">
        <v>1276</v>
      </c>
    </row>
    <row r="749" spans="1:65" s="13" customFormat="1" ht="12">
      <c r="B749" s="177"/>
      <c r="D749" s="178" t="s">
        <v>181</v>
      </c>
      <c r="E749" s="179" t="s">
        <v>1</v>
      </c>
      <c r="F749" s="180" t="s">
        <v>1270</v>
      </c>
      <c r="H749" s="179" t="s">
        <v>1</v>
      </c>
      <c r="I749" s="181"/>
      <c r="L749" s="177"/>
      <c r="M749" s="182"/>
      <c r="N749" s="183"/>
      <c r="O749" s="183"/>
      <c r="P749" s="183"/>
      <c r="Q749" s="183"/>
      <c r="R749" s="183"/>
      <c r="S749" s="183"/>
      <c r="T749" s="184"/>
      <c r="AT749" s="179" t="s">
        <v>181</v>
      </c>
      <c r="AU749" s="179" t="s">
        <v>87</v>
      </c>
      <c r="AV749" s="13" t="s">
        <v>81</v>
      </c>
      <c r="AW749" s="13" t="s">
        <v>29</v>
      </c>
      <c r="AX749" s="13" t="s">
        <v>74</v>
      </c>
      <c r="AY749" s="179" t="s">
        <v>167</v>
      </c>
    </row>
    <row r="750" spans="1:65" s="14" customFormat="1" ht="12">
      <c r="B750" s="185"/>
      <c r="D750" s="178" t="s">
        <v>181</v>
      </c>
      <c r="E750" s="186" t="s">
        <v>1</v>
      </c>
      <c r="F750" s="187" t="s">
        <v>1277</v>
      </c>
      <c r="H750" s="188">
        <v>0.01</v>
      </c>
      <c r="I750" s="189"/>
      <c r="L750" s="185"/>
      <c r="M750" s="190"/>
      <c r="N750" s="191"/>
      <c r="O750" s="191"/>
      <c r="P750" s="191"/>
      <c r="Q750" s="191"/>
      <c r="R750" s="191"/>
      <c r="S750" s="191"/>
      <c r="T750" s="192"/>
      <c r="AT750" s="186" t="s">
        <v>181</v>
      </c>
      <c r="AU750" s="186" t="s">
        <v>87</v>
      </c>
      <c r="AV750" s="14" t="s">
        <v>87</v>
      </c>
      <c r="AW750" s="14" t="s">
        <v>29</v>
      </c>
      <c r="AX750" s="14" t="s">
        <v>74</v>
      </c>
      <c r="AY750" s="186" t="s">
        <v>167</v>
      </c>
    </row>
    <row r="751" spans="1:65" s="16" customFormat="1" ht="12">
      <c r="B751" s="201"/>
      <c r="D751" s="178" t="s">
        <v>181</v>
      </c>
      <c r="E751" s="202" t="s">
        <v>1</v>
      </c>
      <c r="F751" s="203" t="s">
        <v>1272</v>
      </c>
      <c r="H751" s="204">
        <v>0.01</v>
      </c>
      <c r="I751" s="205"/>
      <c r="L751" s="201"/>
      <c r="M751" s="206"/>
      <c r="N751" s="207"/>
      <c r="O751" s="207"/>
      <c r="P751" s="207"/>
      <c r="Q751" s="207"/>
      <c r="R751" s="207"/>
      <c r="S751" s="207"/>
      <c r="T751" s="208"/>
      <c r="AT751" s="202" t="s">
        <v>181</v>
      </c>
      <c r="AU751" s="202" t="s">
        <v>87</v>
      </c>
      <c r="AV751" s="16" t="s">
        <v>187</v>
      </c>
      <c r="AW751" s="16" t="s">
        <v>29</v>
      </c>
      <c r="AX751" s="16" t="s">
        <v>74</v>
      </c>
      <c r="AY751" s="202" t="s">
        <v>167</v>
      </c>
    </row>
    <row r="752" spans="1:65" s="15" customFormat="1" ht="12">
      <c r="B752" s="193"/>
      <c r="D752" s="178" t="s">
        <v>181</v>
      </c>
      <c r="E752" s="194" t="s">
        <v>1</v>
      </c>
      <c r="F752" s="195" t="s">
        <v>186</v>
      </c>
      <c r="H752" s="196">
        <v>0.01</v>
      </c>
      <c r="I752" s="197"/>
      <c r="L752" s="193"/>
      <c r="M752" s="198"/>
      <c r="N752" s="199"/>
      <c r="O752" s="199"/>
      <c r="P752" s="199"/>
      <c r="Q752" s="199"/>
      <c r="R752" s="199"/>
      <c r="S752" s="199"/>
      <c r="T752" s="200"/>
      <c r="AT752" s="194" t="s">
        <v>181</v>
      </c>
      <c r="AU752" s="194" t="s">
        <v>87</v>
      </c>
      <c r="AV752" s="15" t="s">
        <v>179</v>
      </c>
      <c r="AW752" s="15" t="s">
        <v>29</v>
      </c>
      <c r="AX752" s="15" t="s">
        <v>81</v>
      </c>
      <c r="AY752" s="194" t="s">
        <v>167</v>
      </c>
    </row>
    <row r="753" spans="1:65" s="2" customFormat="1" ht="33" customHeight="1">
      <c r="A753" s="33"/>
      <c r="B753" s="149"/>
      <c r="C753" s="167" t="s">
        <v>1278</v>
      </c>
      <c r="D753" s="167" t="s">
        <v>175</v>
      </c>
      <c r="E753" s="168" t="s">
        <v>1279</v>
      </c>
      <c r="F753" s="169" t="s">
        <v>1280</v>
      </c>
      <c r="G753" s="170" t="s">
        <v>178</v>
      </c>
      <c r="H753" s="171">
        <v>36</v>
      </c>
      <c r="I753" s="172"/>
      <c r="J753" s="173">
        <f>ROUND(I753*H753,2)</f>
        <v>0</v>
      </c>
      <c r="K753" s="174"/>
      <c r="L753" s="34"/>
      <c r="M753" s="175" t="s">
        <v>1</v>
      </c>
      <c r="N753" s="176" t="s">
        <v>40</v>
      </c>
      <c r="O753" s="59"/>
      <c r="P753" s="161">
        <f>O753*H753</f>
        <v>0</v>
      </c>
      <c r="Q753" s="161">
        <v>0</v>
      </c>
      <c r="R753" s="161">
        <f>Q753*H753</f>
        <v>0</v>
      </c>
      <c r="S753" s="161">
        <v>0</v>
      </c>
      <c r="T753" s="162">
        <f>S753*H753</f>
        <v>0</v>
      </c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R753" s="163" t="s">
        <v>308</v>
      </c>
      <c r="AT753" s="163" t="s">
        <v>175</v>
      </c>
      <c r="AU753" s="163" t="s">
        <v>87</v>
      </c>
      <c r="AY753" s="18" t="s">
        <v>167</v>
      </c>
      <c r="BE753" s="164">
        <f>IF(N753="základná",J753,0)</f>
        <v>0</v>
      </c>
      <c r="BF753" s="164">
        <f>IF(N753="znížená",J753,0)</f>
        <v>0</v>
      </c>
      <c r="BG753" s="164">
        <f>IF(N753="zákl. prenesená",J753,0)</f>
        <v>0</v>
      </c>
      <c r="BH753" s="164">
        <f>IF(N753="zníž. prenesená",J753,0)</f>
        <v>0</v>
      </c>
      <c r="BI753" s="164">
        <f>IF(N753="nulová",J753,0)</f>
        <v>0</v>
      </c>
      <c r="BJ753" s="18" t="s">
        <v>87</v>
      </c>
      <c r="BK753" s="164">
        <f>ROUND(I753*H753,2)</f>
        <v>0</v>
      </c>
      <c r="BL753" s="18" t="s">
        <v>308</v>
      </c>
      <c r="BM753" s="163" t="s">
        <v>1281</v>
      </c>
    </row>
    <row r="754" spans="1:65" s="13" customFormat="1" ht="24">
      <c r="B754" s="177"/>
      <c r="D754" s="178" t="s">
        <v>181</v>
      </c>
      <c r="E754" s="179" t="s">
        <v>1</v>
      </c>
      <c r="F754" s="180" t="s">
        <v>1282</v>
      </c>
      <c r="H754" s="179" t="s">
        <v>1</v>
      </c>
      <c r="I754" s="181"/>
      <c r="L754" s="177"/>
      <c r="M754" s="182"/>
      <c r="N754" s="183"/>
      <c r="O754" s="183"/>
      <c r="P754" s="183"/>
      <c r="Q754" s="183"/>
      <c r="R754" s="183"/>
      <c r="S754" s="183"/>
      <c r="T754" s="184"/>
      <c r="AT754" s="179" t="s">
        <v>181</v>
      </c>
      <c r="AU754" s="179" t="s">
        <v>87</v>
      </c>
      <c r="AV754" s="13" t="s">
        <v>81</v>
      </c>
      <c r="AW754" s="13" t="s">
        <v>29</v>
      </c>
      <c r="AX754" s="13" t="s">
        <v>74</v>
      </c>
      <c r="AY754" s="179" t="s">
        <v>167</v>
      </c>
    </row>
    <row r="755" spans="1:65" s="14" customFormat="1" ht="12">
      <c r="B755" s="185"/>
      <c r="D755" s="178" t="s">
        <v>181</v>
      </c>
      <c r="E755" s="186" t="s">
        <v>1</v>
      </c>
      <c r="F755" s="187" t="s">
        <v>1283</v>
      </c>
      <c r="H755" s="188">
        <v>24.05</v>
      </c>
      <c r="I755" s="189"/>
      <c r="L755" s="185"/>
      <c r="M755" s="190"/>
      <c r="N755" s="191"/>
      <c r="O755" s="191"/>
      <c r="P755" s="191"/>
      <c r="Q755" s="191"/>
      <c r="R755" s="191"/>
      <c r="S755" s="191"/>
      <c r="T755" s="192"/>
      <c r="AT755" s="186" t="s">
        <v>181</v>
      </c>
      <c r="AU755" s="186" t="s">
        <v>87</v>
      </c>
      <c r="AV755" s="14" t="s">
        <v>87</v>
      </c>
      <c r="AW755" s="14" t="s">
        <v>29</v>
      </c>
      <c r="AX755" s="14" t="s">
        <v>74</v>
      </c>
      <c r="AY755" s="186" t="s">
        <v>167</v>
      </c>
    </row>
    <row r="756" spans="1:65" s="13" customFormat="1" ht="12">
      <c r="B756" s="177"/>
      <c r="D756" s="178" t="s">
        <v>181</v>
      </c>
      <c r="E756" s="179" t="s">
        <v>1</v>
      </c>
      <c r="F756" s="180" t="s">
        <v>1284</v>
      </c>
      <c r="H756" s="179" t="s">
        <v>1</v>
      </c>
      <c r="I756" s="181"/>
      <c r="L756" s="177"/>
      <c r="M756" s="182"/>
      <c r="N756" s="183"/>
      <c r="O756" s="183"/>
      <c r="P756" s="183"/>
      <c r="Q756" s="183"/>
      <c r="R756" s="183"/>
      <c r="S756" s="183"/>
      <c r="T756" s="184"/>
      <c r="AT756" s="179" t="s">
        <v>181</v>
      </c>
      <c r="AU756" s="179" t="s">
        <v>87</v>
      </c>
      <c r="AV756" s="13" t="s">
        <v>81</v>
      </c>
      <c r="AW756" s="13" t="s">
        <v>29</v>
      </c>
      <c r="AX756" s="13" t="s">
        <v>74</v>
      </c>
      <c r="AY756" s="179" t="s">
        <v>167</v>
      </c>
    </row>
    <row r="757" spans="1:65" s="14" customFormat="1" ht="12">
      <c r="B757" s="185"/>
      <c r="D757" s="178" t="s">
        <v>181</v>
      </c>
      <c r="E757" s="186" t="s">
        <v>1</v>
      </c>
      <c r="F757" s="187" t="s">
        <v>1285</v>
      </c>
      <c r="H757" s="188">
        <v>11.83</v>
      </c>
      <c r="I757" s="189"/>
      <c r="L757" s="185"/>
      <c r="M757" s="190"/>
      <c r="N757" s="191"/>
      <c r="O757" s="191"/>
      <c r="P757" s="191"/>
      <c r="Q757" s="191"/>
      <c r="R757" s="191"/>
      <c r="S757" s="191"/>
      <c r="T757" s="192"/>
      <c r="AT757" s="186" t="s">
        <v>181</v>
      </c>
      <c r="AU757" s="186" t="s">
        <v>87</v>
      </c>
      <c r="AV757" s="14" t="s">
        <v>87</v>
      </c>
      <c r="AW757" s="14" t="s">
        <v>29</v>
      </c>
      <c r="AX757" s="14" t="s">
        <v>74</v>
      </c>
      <c r="AY757" s="186" t="s">
        <v>167</v>
      </c>
    </row>
    <row r="758" spans="1:65" s="16" customFormat="1" ht="12">
      <c r="B758" s="201"/>
      <c r="D758" s="178" t="s">
        <v>181</v>
      </c>
      <c r="E758" s="202" t="s">
        <v>1</v>
      </c>
      <c r="F758" s="203" t="s">
        <v>390</v>
      </c>
      <c r="H758" s="204">
        <v>35.880000000000003</v>
      </c>
      <c r="I758" s="205"/>
      <c r="L758" s="201"/>
      <c r="M758" s="206"/>
      <c r="N758" s="207"/>
      <c r="O758" s="207"/>
      <c r="P758" s="207"/>
      <c r="Q758" s="207"/>
      <c r="R758" s="207"/>
      <c r="S758" s="207"/>
      <c r="T758" s="208"/>
      <c r="AT758" s="202" t="s">
        <v>181</v>
      </c>
      <c r="AU758" s="202" t="s">
        <v>87</v>
      </c>
      <c r="AV758" s="16" t="s">
        <v>187</v>
      </c>
      <c r="AW758" s="16" t="s">
        <v>29</v>
      </c>
      <c r="AX758" s="16" t="s">
        <v>74</v>
      </c>
      <c r="AY758" s="202" t="s">
        <v>167</v>
      </c>
    </row>
    <row r="759" spans="1:65" s="14" customFormat="1" ht="12">
      <c r="B759" s="185"/>
      <c r="D759" s="178" t="s">
        <v>181</v>
      </c>
      <c r="E759" s="186" t="s">
        <v>1</v>
      </c>
      <c r="F759" s="187" t="s">
        <v>1286</v>
      </c>
      <c r="H759" s="188">
        <v>0.12</v>
      </c>
      <c r="I759" s="189"/>
      <c r="L759" s="185"/>
      <c r="M759" s="190"/>
      <c r="N759" s="191"/>
      <c r="O759" s="191"/>
      <c r="P759" s="191"/>
      <c r="Q759" s="191"/>
      <c r="R759" s="191"/>
      <c r="S759" s="191"/>
      <c r="T759" s="192"/>
      <c r="AT759" s="186" t="s">
        <v>181</v>
      </c>
      <c r="AU759" s="186" t="s">
        <v>87</v>
      </c>
      <c r="AV759" s="14" t="s">
        <v>87</v>
      </c>
      <c r="AW759" s="14" t="s">
        <v>29</v>
      </c>
      <c r="AX759" s="14" t="s">
        <v>74</v>
      </c>
      <c r="AY759" s="186" t="s">
        <v>167</v>
      </c>
    </row>
    <row r="760" spans="1:65" s="15" customFormat="1" ht="12">
      <c r="B760" s="193"/>
      <c r="D760" s="178" t="s">
        <v>181</v>
      </c>
      <c r="E760" s="194" t="s">
        <v>1</v>
      </c>
      <c r="F760" s="195" t="s">
        <v>1287</v>
      </c>
      <c r="H760" s="196">
        <v>36</v>
      </c>
      <c r="I760" s="197"/>
      <c r="L760" s="193"/>
      <c r="M760" s="198"/>
      <c r="N760" s="199"/>
      <c r="O760" s="199"/>
      <c r="P760" s="199"/>
      <c r="Q760" s="199"/>
      <c r="R760" s="199"/>
      <c r="S760" s="199"/>
      <c r="T760" s="200"/>
      <c r="AT760" s="194" t="s">
        <v>181</v>
      </c>
      <c r="AU760" s="194" t="s">
        <v>87</v>
      </c>
      <c r="AV760" s="15" t="s">
        <v>179</v>
      </c>
      <c r="AW760" s="15" t="s">
        <v>29</v>
      </c>
      <c r="AX760" s="15" t="s">
        <v>81</v>
      </c>
      <c r="AY760" s="194" t="s">
        <v>167</v>
      </c>
    </row>
    <row r="761" spans="1:65" s="2" customFormat="1" ht="21.75" customHeight="1">
      <c r="A761" s="33"/>
      <c r="B761" s="149"/>
      <c r="C761" s="167" t="s">
        <v>1288</v>
      </c>
      <c r="D761" s="167" t="s">
        <v>175</v>
      </c>
      <c r="E761" s="168" t="s">
        <v>1289</v>
      </c>
      <c r="F761" s="169" t="s">
        <v>1290</v>
      </c>
      <c r="G761" s="170" t="s">
        <v>178</v>
      </c>
      <c r="H761" s="171">
        <v>36</v>
      </c>
      <c r="I761" s="172"/>
      <c r="J761" s="173">
        <f>ROUND(I761*H761,2)</f>
        <v>0</v>
      </c>
      <c r="K761" s="174"/>
      <c r="L761" s="34"/>
      <c r="M761" s="175" t="s">
        <v>1</v>
      </c>
      <c r="N761" s="176" t="s">
        <v>40</v>
      </c>
      <c r="O761" s="59"/>
      <c r="P761" s="161">
        <f>O761*H761</f>
        <v>0</v>
      </c>
      <c r="Q761" s="161">
        <v>0</v>
      </c>
      <c r="R761" s="161">
        <f>Q761*H761</f>
        <v>0</v>
      </c>
      <c r="S761" s="161">
        <v>0</v>
      </c>
      <c r="T761" s="162">
        <f>S761*H761</f>
        <v>0</v>
      </c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R761" s="163" t="s">
        <v>308</v>
      </c>
      <c r="AT761" s="163" t="s">
        <v>175</v>
      </c>
      <c r="AU761" s="163" t="s">
        <v>87</v>
      </c>
      <c r="AY761" s="18" t="s">
        <v>167</v>
      </c>
      <c r="BE761" s="164">
        <f>IF(N761="základná",J761,0)</f>
        <v>0</v>
      </c>
      <c r="BF761" s="164">
        <f>IF(N761="znížená",J761,0)</f>
        <v>0</v>
      </c>
      <c r="BG761" s="164">
        <f>IF(N761="zákl. prenesená",J761,0)</f>
        <v>0</v>
      </c>
      <c r="BH761" s="164">
        <f>IF(N761="zníž. prenesená",J761,0)</f>
        <v>0</v>
      </c>
      <c r="BI761" s="164">
        <f>IF(N761="nulová",J761,0)</f>
        <v>0</v>
      </c>
      <c r="BJ761" s="18" t="s">
        <v>87</v>
      </c>
      <c r="BK761" s="164">
        <f>ROUND(I761*H761,2)</f>
        <v>0</v>
      </c>
      <c r="BL761" s="18" t="s">
        <v>308</v>
      </c>
      <c r="BM761" s="163" t="s">
        <v>1291</v>
      </c>
    </row>
    <row r="762" spans="1:65" s="13" customFormat="1" ht="24">
      <c r="B762" s="177"/>
      <c r="D762" s="178" t="s">
        <v>181</v>
      </c>
      <c r="E762" s="179" t="s">
        <v>1</v>
      </c>
      <c r="F762" s="180" t="s">
        <v>1282</v>
      </c>
      <c r="H762" s="179" t="s">
        <v>1</v>
      </c>
      <c r="I762" s="181"/>
      <c r="L762" s="177"/>
      <c r="M762" s="182"/>
      <c r="N762" s="183"/>
      <c r="O762" s="183"/>
      <c r="P762" s="183"/>
      <c r="Q762" s="183"/>
      <c r="R762" s="183"/>
      <c r="S762" s="183"/>
      <c r="T762" s="184"/>
      <c r="AT762" s="179" t="s">
        <v>181</v>
      </c>
      <c r="AU762" s="179" t="s">
        <v>87</v>
      </c>
      <c r="AV762" s="13" t="s">
        <v>81</v>
      </c>
      <c r="AW762" s="13" t="s">
        <v>29</v>
      </c>
      <c r="AX762" s="13" t="s">
        <v>74</v>
      </c>
      <c r="AY762" s="179" t="s">
        <v>167</v>
      </c>
    </row>
    <row r="763" spans="1:65" s="14" customFormat="1" ht="12">
      <c r="B763" s="185"/>
      <c r="D763" s="178" t="s">
        <v>181</v>
      </c>
      <c r="E763" s="186" t="s">
        <v>1</v>
      </c>
      <c r="F763" s="187" t="s">
        <v>1283</v>
      </c>
      <c r="H763" s="188">
        <v>24.05</v>
      </c>
      <c r="I763" s="189"/>
      <c r="L763" s="185"/>
      <c r="M763" s="190"/>
      <c r="N763" s="191"/>
      <c r="O763" s="191"/>
      <c r="P763" s="191"/>
      <c r="Q763" s="191"/>
      <c r="R763" s="191"/>
      <c r="S763" s="191"/>
      <c r="T763" s="192"/>
      <c r="AT763" s="186" t="s">
        <v>181</v>
      </c>
      <c r="AU763" s="186" t="s">
        <v>87</v>
      </c>
      <c r="AV763" s="14" t="s">
        <v>87</v>
      </c>
      <c r="AW763" s="14" t="s">
        <v>29</v>
      </c>
      <c r="AX763" s="14" t="s">
        <v>74</v>
      </c>
      <c r="AY763" s="186" t="s">
        <v>167</v>
      </c>
    </row>
    <row r="764" spans="1:65" s="13" customFormat="1" ht="12">
      <c r="B764" s="177"/>
      <c r="D764" s="178" t="s">
        <v>181</v>
      </c>
      <c r="E764" s="179" t="s">
        <v>1</v>
      </c>
      <c r="F764" s="180" t="s">
        <v>1284</v>
      </c>
      <c r="H764" s="179" t="s">
        <v>1</v>
      </c>
      <c r="I764" s="181"/>
      <c r="L764" s="177"/>
      <c r="M764" s="182"/>
      <c r="N764" s="183"/>
      <c r="O764" s="183"/>
      <c r="P764" s="183"/>
      <c r="Q764" s="183"/>
      <c r="R764" s="183"/>
      <c r="S764" s="183"/>
      <c r="T764" s="184"/>
      <c r="AT764" s="179" t="s">
        <v>181</v>
      </c>
      <c r="AU764" s="179" t="s">
        <v>87</v>
      </c>
      <c r="AV764" s="13" t="s">
        <v>81</v>
      </c>
      <c r="AW764" s="13" t="s">
        <v>29</v>
      </c>
      <c r="AX764" s="13" t="s">
        <v>74</v>
      </c>
      <c r="AY764" s="179" t="s">
        <v>167</v>
      </c>
    </row>
    <row r="765" spans="1:65" s="14" customFormat="1" ht="12">
      <c r="B765" s="185"/>
      <c r="D765" s="178" t="s">
        <v>181</v>
      </c>
      <c r="E765" s="186" t="s">
        <v>1</v>
      </c>
      <c r="F765" s="187" t="s">
        <v>1285</v>
      </c>
      <c r="H765" s="188">
        <v>11.83</v>
      </c>
      <c r="I765" s="189"/>
      <c r="L765" s="185"/>
      <c r="M765" s="190"/>
      <c r="N765" s="191"/>
      <c r="O765" s="191"/>
      <c r="P765" s="191"/>
      <c r="Q765" s="191"/>
      <c r="R765" s="191"/>
      <c r="S765" s="191"/>
      <c r="T765" s="192"/>
      <c r="AT765" s="186" t="s">
        <v>181</v>
      </c>
      <c r="AU765" s="186" t="s">
        <v>87</v>
      </c>
      <c r="AV765" s="14" t="s">
        <v>87</v>
      </c>
      <c r="AW765" s="14" t="s">
        <v>29</v>
      </c>
      <c r="AX765" s="14" t="s">
        <v>74</v>
      </c>
      <c r="AY765" s="186" t="s">
        <v>167</v>
      </c>
    </row>
    <row r="766" spans="1:65" s="16" customFormat="1" ht="12">
      <c r="B766" s="201"/>
      <c r="D766" s="178" t="s">
        <v>181</v>
      </c>
      <c r="E766" s="202" t="s">
        <v>1</v>
      </c>
      <c r="F766" s="203" t="s">
        <v>390</v>
      </c>
      <c r="H766" s="204">
        <v>35.880000000000003</v>
      </c>
      <c r="I766" s="205"/>
      <c r="L766" s="201"/>
      <c r="M766" s="206"/>
      <c r="N766" s="207"/>
      <c r="O766" s="207"/>
      <c r="P766" s="207"/>
      <c r="Q766" s="207"/>
      <c r="R766" s="207"/>
      <c r="S766" s="207"/>
      <c r="T766" s="208"/>
      <c r="AT766" s="202" t="s">
        <v>181</v>
      </c>
      <c r="AU766" s="202" t="s">
        <v>87</v>
      </c>
      <c r="AV766" s="16" t="s">
        <v>187</v>
      </c>
      <c r="AW766" s="16" t="s">
        <v>29</v>
      </c>
      <c r="AX766" s="16" t="s">
        <v>74</v>
      </c>
      <c r="AY766" s="202" t="s">
        <v>167</v>
      </c>
    </row>
    <row r="767" spans="1:65" s="14" customFormat="1" ht="12">
      <c r="B767" s="185"/>
      <c r="D767" s="178" t="s">
        <v>181</v>
      </c>
      <c r="E767" s="186" t="s">
        <v>1</v>
      </c>
      <c r="F767" s="187" t="s">
        <v>1286</v>
      </c>
      <c r="H767" s="188">
        <v>0.12</v>
      </c>
      <c r="I767" s="189"/>
      <c r="L767" s="185"/>
      <c r="M767" s="190"/>
      <c r="N767" s="191"/>
      <c r="O767" s="191"/>
      <c r="P767" s="191"/>
      <c r="Q767" s="191"/>
      <c r="R767" s="191"/>
      <c r="S767" s="191"/>
      <c r="T767" s="192"/>
      <c r="AT767" s="186" t="s">
        <v>181</v>
      </c>
      <c r="AU767" s="186" t="s">
        <v>87</v>
      </c>
      <c r="AV767" s="14" t="s">
        <v>87</v>
      </c>
      <c r="AW767" s="14" t="s">
        <v>29</v>
      </c>
      <c r="AX767" s="14" t="s">
        <v>74</v>
      </c>
      <c r="AY767" s="186" t="s">
        <v>167</v>
      </c>
    </row>
    <row r="768" spans="1:65" s="15" customFormat="1" ht="12">
      <c r="B768" s="193"/>
      <c r="D768" s="178" t="s">
        <v>181</v>
      </c>
      <c r="E768" s="194" t="s">
        <v>1</v>
      </c>
      <c r="F768" s="195" t="s">
        <v>1287</v>
      </c>
      <c r="H768" s="196">
        <v>36</v>
      </c>
      <c r="I768" s="197"/>
      <c r="L768" s="193"/>
      <c r="M768" s="198"/>
      <c r="N768" s="199"/>
      <c r="O768" s="199"/>
      <c r="P768" s="199"/>
      <c r="Q768" s="199"/>
      <c r="R768" s="199"/>
      <c r="S768" s="199"/>
      <c r="T768" s="200"/>
      <c r="AT768" s="194" t="s">
        <v>181</v>
      </c>
      <c r="AU768" s="194" t="s">
        <v>87</v>
      </c>
      <c r="AV768" s="15" t="s">
        <v>179</v>
      </c>
      <c r="AW768" s="15" t="s">
        <v>29</v>
      </c>
      <c r="AX768" s="15" t="s">
        <v>81</v>
      </c>
      <c r="AY768" s="194" t="s">
        <v>167</v>
      </c>
    </row>
    <row r="769" spans="1:65" s="2" customFormat="1" ht="21.75" customHeight="1">
      <c r="A769" s="33"/>
      <c r="B769" s="149"/>
      <c r="C769" s="150" t="s">
        <v>1292</v>
      </c>
      <c r="D769" s="150" t="s">
        <v>168</v>
      </c>
      <c r="E769" s="151" t="s">
        <v>1293</v>
      </c>
      <c r="F769" s="152" t="s">
        <v>1294</v>
      </c>
      <c r="G769" s="153" t="s">
        <v>178</v>
      </c>
      <c r="H769" s="154">
        <v>38.880000000000003</v>
      </c>
      <c r="I769" s="155"/>
      <c r="J769" s="156">
        <f>ROUND(I769*H769,2)</f>
        <v>0</v>
      </c>
      <c r="K769" s="157"/>
      <c r="L769" s="158"/>
      <c r="M769" s="159" t="s">
        <v>1</v>
      </c>
      <c r="N769" s="160" t="s">
        <v>40</v>
      </c>
      <c r="O769" s="59"/>
      <c r="P769" s="161">
        <f>O769*H769</f>
        <v>0</v>
      </c>
      <c r="Q769" s="161">
        <v>1.0999999999999999E-2</v>
      </c>
      <c r="R769" s="161">
        <f>Q769*H769</f>
        <v>0.42768</v>
      </c>
      <c r="S769" s="161">
        <v>0</v>
      </c>
      <c r="T769" s="162">
        <f>S769*H769</f>
        <v>0</v>
      </c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R769" s="163" t="s">
        <v>416</v>
      </c>
      <c r="AT769" s="163" t="s">
        <v>168</v>
      </c>
      <c r="AU769" s="163" t="s">
        <v>87</v>
      </c>
      <c r="AY769" s="18" t="s">
        <v>167</v>
      </c>
      <c r="BE769" s="164">
        <f>IF(N769="základná",J769,0)</f>
        <v>0</v>
      </c>
      <c r="BF769" s="164">
        <f>IF(N769="znížená",J769,0)</f>
        <v>0</v>
      </c>
      <c r="BG769" s="164">
        <f>IF(N769="zákl. prenesená",J769,0)</f>
        <v>0</v>
      </c>
      <c r="BH769" s="164">
        <f>IF(N769="zníž. prenesená",J769,0)</f>
        <v>0</v>
      </c>
      <c r="BI769" s="164">
        <f>IF(N769="nulová",J769,0)</f>
        <v>0</v>
      </c>
      <c r="BJ769" s="18" t="s">
        <v>87</v>
      </c>
      <c r="BK769" s="164">
        <f>ROUND(I769*H769,2)</f>
        <v>0</v>
      </c>
      <c r="BL769" s="18" t="s">
        <v>308</v>
      </c>
      <c r="BM769" s="163" t="s">
        <v>1295</v>
      </c>
    </row>
    <row r="770" spans="1:65" s="14" customFormat="1" ht="12">
      <c r="B770" s="185"/>
      <c r="D770" s="178" t="s">
        <v>181</v>
      </c>
      <c r="F770" s="187" t="s">
        <v>1296</v>
      </c>
      <c r="H770" s="188">
        <v>38.880000000000003</v>
      </c>
      <c r="I770" s="189"/>
      <c r="L770" s="185"/>
      <c r="M770" s="190"/>
      <c r="N770" s="191"/>
      <c r="O770" s="191"/>
      <c r="P770" s="191"/>
      <c r="Q770" s="191"/>
      <c r="R770" s="191"/>
      <c r="S770" s="191"/>
      <c r="T770" s="192"/>
      <c r="AT770" s="186" t="s">
        <v>181</v>
      </c>
      <c r="AU770" s="186" t="s">
        <v>87</v>
      </c>
      <c r="AV770" s="14" t="s">
        <v>87</v>
      </c>
      <c r="AW770" s="14" t="s">
        <v>3</v>
      </c>
      <c r="AX770" s="14" t="s">
        <v>81</v>
      </c>
      <c r="AY770" s="186" t="s">
        <v>167</v>
      </c>
    </row>
    <row r="771" spans="1:65" s="2" customFormat="1" ht="21.75" customHeight="1">
      <c r="A771" s="33"/>
      <c r="B771" s="149"/>
      <c r="C771" s="167" t="s">
        <v>1297</v>
      </c>
      <c r="D771" s="167" t="s">
        <v>175</v>
      </c>
      <c r="E771" s="168" t="s">
        <v>1298</v>
      </c>
      <c r="F771" s="169" t="s">
        <v>1299</v>
      </c>
      <c r="G771" s="170" t="s">
        <v>396</v>
      </c>
      <c r="H771" s="171">
        <v>0.47199999999999998</v>
      </c>
      <c r="I771" s="172"/>
      <c r="J771" s="173">
        <f>ROUND(I771*H771,2)</f>
        <v>0</v>
      </c>
      <c r="K771" s="174"/>
      <c r="L771" s="34"/>
      <c r="M771" s="175" t="s">
        <v>1</v>
      </c>
      <c r="N771" s="176" t="s">
        <v>40</v>
      </c>
      <c r="O771" s="59"/>
      <c r="P771" s="161">
        <f>O771*H771</f>
        <v>0</v>
      </c>
      <c r="Q771" s="161">
        <v>0</v>
      </c>
      <c r="R771" s="161">
        <f>Q771*H771</f>
        <v>0</v>
      </c>
      <c r="S771" s="161">
        <v>0</v>
      </c>
      <c r="T771" s="162">
        <f>S771*H771</f>
        <v>0</v>
      </c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R771" s="163" t="s">
        <v>308</v>
      </c>
      <c r="AT771" s="163" t="s">
        <v>175</v>
      </c>
      <c r="AU771" s="163" t="s">
        <v>87</v>
      </c>
      <c r="AY771" s="18" t="s">
        <v>167</v>
      </c>
      <c r="BE771" s="164">
        <f>IF(N771="základná",J771,0)</f>
        <v>0</v>
      </c>
      <c r="BF771" s="164">
        <f>IF(N771="znížená",J771,0)</f>
        <v>0</v>
      </c>
      <c r="BG771" s="164">
        <f>IF(N771="zákl. prenesená",J771,0)</f>
        <v>0</v>
      </c>
      <c r="BH771" s="164">
        <f>IF(N771="zníž. prenesená",J771,0)</f>
        <v>0</v>
      </c>
      <c r="BI771" s="164">
        <f>IF(N771="nulová",J771,0)</f>
        <v>0</v>
      </c>
      <c r="BJ771" s="18" t="s">
        <v>87</v>
      </c>
      <c r="BK771" s="164">
        <f>ROUND(I771*H771,2)</f>
        <v>0</v>
      </c>
      <c r="BL771" s="18" t="s">
        <v>308</v>
      </c>
      <c r="BM771" s="163" t="s">
        <v>1300</v>
      </c>
    </row>
    <row r="772" spans="1:65" s="12" customFormat="1" ht="23" customHeight="1">
      <c r="B772" s="138"/>
      <c r="D772" s="139" t="s">
        <v>73</v>
      </c>
      <c r="E772" s="165" t="s">
        <v>509</v>
      </c>
      <c r="F772" s="165" t="s">
        <v>510</v>
      </c>
      <c r="I772" s="141"/>
      <c r="J772" s="166">
        <f>BK772</f>
        <v>0</v>
      </c>
      <c r="L772" s="138"/>
      <c r="M772" s="143"/>
      <c r="N772" s="144"/>
      <c r="O772" s="144"/>
      <c r="P772" s="145">
        <f>SUM(P773:P790)</f>
        <v>0</v>
      </c>
      <c r="Q772" s="144"/>
      <c r="R772" s="145">
        <f>SUM(R773:R790)</f>
        <v>0.24541479999999999</v>
      </c>
      <c r="S772" s="144"/>
      <c r="T772" s="146">
        <f>SUM(T773:T790)</f>
        <v>0</v>
      </c>
      <c r="AR772" s="139" t="s">
        <v>87</v>
      </c>
      <c r="AT772" s="147" t="s">
        <v>73</v>
      </c>
      <c r="AU772" s="147" t="s">
        <v>81</v>
      </c>
      <c r="AY772" s="139" t="s">
        <v>167</v>
      </c>
      <c r="BK772" s="148">
        <f>SUM(BK773:BK790)</f>
        <v>0</v>
      </c>
    </row>
    <row r="773" spans="1:65" s="2" customFormat="1" ht="44.25" customHeight="1">
      <c r="A773" s="33"/>
      <c r="B773" s="149"/>
      <c r="C773" s="167" t="s">
        <v>1301</v>
      </c>
      <c r="D773" s="167" t="s">
        <v>175</v>
      </c>
      <c r="E773" s="168" t="s">
        <v>1302</v>
      </c>
      <c r="F773" s="169" t="s">
        <v>1303</v>
      </c>
      <c r="G773" s="170" t="s">
        <v>178</v>
      </c>
      <c r="H773" s="171">
        <v>234.08</v>
      </c>
      <c r="I773" s="172"/>
      <c r="J773" s="173">
        <f>ROUND(I773*H773,2)</f>
        <v>0</v>
      </c>
      <c r="K773" s="174"/>
      <c r="L773" s="34"/>
      <c r="M773" s="175" t="s">
        <v>1</v>
      </c>
      <c r="N773" s="176" t="s">
        <v>40</v>
      </c>
      <c r="O773" s="59"/>
      <c r="P773" s="161">
        <f>O773*H773</f>
        <v>0</v>
      </c>
      <c r="Q773" s="161">
        <v>4.0000000000000002E-4</v>
      </c>
      <c r="R773" s="161">
        <f>Q773*H773</f>
        <v>9.3632000000000007E-2</v>
      </c>
      <c r="S773" s="161">
        <v>0</v>
      </c>
      <c r="T773" s="162">
        <f>S773*H773</f>
        <v>0</v>
      </c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R773" s="163" t="s">
        <v>308</v>
      </c>
      <c r="AT773" s="163" t="s">
        <v>175</v>
      </c>
      <c r="AU773" s="163" t="s">
        <v>87</v>
      </c>
      <c r="AY773" s="18" t="s">
        <v>167</v>
      </c>
      <c r="BE773" s="164">
        <f>IF(N773="základná",J773,0)</f>
        <v>0</v>
      </c>
      <c r="BF773" s="164">
        <f>IF(N773="znížená",J773,0)</f>
        <v>0</v>
      </c>
      <c r="BG773" s="164">
        <f>IF(N773="zákl. prenesená",J773,0)</f>
        <v>0</v>
      </c>
      <c r="BH773" s="164">
        <f>IF(N773="zníž. prenesená",J773,0)</f>
        <v>0</v>
      </c>
      <c r="BI773" s="164">
        <f>IF(N773="nulová",J773,0)</f>
        <v>0</v>
      </c>
      <c r="BJ773" s="18" t="s">
        <v>87</v>
      </c>
      <c r="BK773" s="164">
        <f>ROUND(I773*H773,2)</f>
        <v>0</v>
      </c>
      <c r="BL773" s="18" t="s">
        <v>308</v>
      </c>
      <c r="BM773" s="163" t="s">
        <v>1304</v>
      </c>
    </row>
    <row r="774" spans="1:65" s="13" customFormat="1" ht="12">
      <c r="B774" s="177"/>
      <c r="D774" s="178" t="s">
        <v>181</v>
      </c>
      <c r="E774" s="179" t="s">
        <v>1</v>
      </c>
      <c r="F774" s="180" t="s">
        <v>515</v>
      </c>
      <c r="H774" s="179" t="s">
        <v>1</v>
      </c>
      <c r="I774" s="181"/>
      <c r="L774" s="177"/>
      <c r="M774" s="182"/>
      <c r="N774" s="183"/>
      <c r="O774" s="183"/>
      <c r="P774" s="183"/>
      <c r="Q774" s="183"/>
      <c r="R774" s="183"/>
      <c r="S774" s="183"/>
      <c r="T774" s="184"/>
      <c r="AT774" s="179" t="s">
        <v>181</v>
      </c>
      <c r="AU774" s="179" t="s">
        <v>87</v>
      </c>
      <c r="AV774" s="13" t="s">
        <v>81</v>
      </c>
      <c r="AW774" s="13" t="s">
        <v>29</v>
      </c>
      <c r="AX774" s="13" t="s">
        <v>74</v>
      </c>
      <c r="AY774" s="179" t="s">
        <v>167</v>
      </c>
    </row>
    <row r="775" spans="1:65" s="14" customFormat="1" ht="12">
      <c r="B775" s="185"/>
      <c r="D775" s="178" t="s">
        <v>181</v>
      </c>
      <c r="E775" s="186" t="s">
        <v>1</v>
      </c>
      <c r="F775" s="187" t="s">
        <v>516</v>
      </c>
      <c r="H775" s="188">
        <v>234.08</v>
      </c>
      <c r="I775" s="189"/>
      <c r="L775" s="185"/>
      <c r="M775" s="190"/>
      <c r="N775" s="191"/>
      <c r="O775" s="191"/>
      <c r="P775" s="191"/>
      <c r="Q775" s="191"/>
      <c r="R775" s="191"/>
      <c r="S775" s="191"/>
      <c r="T775" s="192"/>
      <c r="AT775" s="186" t="s">
        <v>181</v>
      </c>
      <c r="AU775" s="186" t="s">
        <v>87</v>
      </c>
      <c r="AV775" s="14" t="s">
        <v>87</v>
      </c>
      <c r="AW775" s="14" t="s">
        <v>29</v>
      </c>
      <c r="AX775" s="14" t="s">
        <v>74</v>
      </c>
      <c r="AY775" s="186" t="s">
        <v>167</v>
      </c>
    </row>
    <row r="776" spans="1:65" s="16" customFormat="1" ht="12">
      <c r="B776" s="201"/>
      <c r="D776" s="178" t="s">
        <v>181</v>
      </c>
      <c r="E776" s="202" t="s">
        <v>1</v>
      </c>
      <c r="F776" s="203" t="s">
        <v>1305</v>
      </c>
      <c r="H776" s="204">
        <v>234.08</v>
      </c>
      <c r="I776" s="205"/>
      <c r="L776" s="201"/>
      <c r="M776" s="206"/>
      <c r="N776" s="207"/>
      <c r="O776" s="207"/>
      <c r="P776" s="207"/>
      <c r="Q776" s="207"/>
      <c r="R776" s="207"/>
      <c r="S776" s="207"/>
      <c r="T776" s="208"/>
      <c r="AT776" s="202" t="s">
        <v>181</v>
      </c>
      <c r="AU776" s="202" t="s">
        <v>87</v>
      </c>
      <c r="AV776" s="16" t="s">
        <v>187</v>
      </c>
      <c r="AW776" s="16" t="s">
        <v>29</v>
      </c>
      <c r="AX776" s="16" t="s">
        <v>74</v>
      </c>
      <c r="AY776" s="202" t="s">
        <v>167</v>
      </c>
    </row>
    <row r="777" spans="1:65" s="15" customFormat="1" ht="12">
      <c r="B777" s="193"/>
      <c r="D777" s="178" t="s">
        <v>181</v>
      </c>
      <c r="E777" s="194" t="s">
        <v>1</v>
      </c>
      <c r="F777" s="195" t="s">
        <v>186</v>
      </c>
      <c r="H777" s="196">
        <v>234.08</v>
      </c>
      <c r="I777" s="197"/>
      <c r="L777" s="193"/>
      <c r="M777" s="198"/>
      <c r="N777" s="199"/>
      <c r="O777" s="199"/>
      <c r="P777" s="199"/>
      <c r="Q777" s="199"/>
      <c r="R777" s="199"/>
      <c r="S777" s="199"/>
      <c r="T777" s="200"/>
      <c r="AT777" s="194" t="s">
        <v>181</v>
      </c>
      <c r="AU777" s="194" t="s">
        <v>87</v>
      </c>
      <c r="AV777" s="15" t="s">
        <v>179</v>
      </c>
      <c r="AW777" s="15" t="s">
        <v>29</v>
      </c>
      <c r="AX777" s="15" t="s">
        <v>81</v>
      </c>
      <c r="AY777" s="194" t="s">
        <v>167</v>
      </c>
    </row>
    <row r="778" spans="1:65" s="2" customFormat="1" ht="21.75" customHeight="1">
      <c r="A778" s="33"/>
      <c r="B778" s="149"/>
      <c r="C778" s="167" t="s">
        <v>1306</v>
      </c>
      <c r="D778" s="167" t="s">
        <v>175</v>
      </c>
      <c r="E778" s="168" t="s">
        <v>1307</v>
      </c>
      <c r="F778" s="169" t="s">
        <v>1308</v>
      </c>
      <c r="G778" s="170" t="s">
        <v>213</v>
      </c>
      <c r="H778" s="171">
        <v>75.14</v>
      </c>
      <c r="I778" s="172"/>
      <c r="J778" s="173">
        <f>ROUND(I778*H778,2)</f>
        <v>0</v>
      </c>
      <c r="K778" s="174"/>
      <c r="L778" s="34"/>
      <c r="M778" s="175" t="s">
        <v>1</v>
      </c>
      <c r="N778" s="176" t="s">
        <v>40</v>
      </c>
      <c r="O778" s="59"/>
      <c r="P778" s="161">
        <f>O778*H778</f>
        <v>0</v>
      </c>
      <c r="Q778" s="161">
        <v>2.0200000000000001E-3</v>
      </c>
      <c r="R778" s="161">
        <f>Q778*H778</f>
        <v>0.1517828</v>
      </c>
      <c r="S778" s="161">
        <v>0</v>
      </c>
      <c r="T778" s="162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63" t="s">
        <v>308</v>
      </c>
      <c r="AT778" s="163" t="s">
        <v>175</v>
      </c>
      <c r="AU778" s="163" t="s">
        <v>87</v>
      </c>
      <c r="AY778" s="18" t="s">
        <v>167</v>
      </c>
      <c r="BE778" s="164">
        <f>IF(N778="základná",J778,0)</f>
        <v>0</v>
      </c>
      <c r="BF778" s="164">
        <f>IF(N778="znížená",J778,0)</f>
        <v>0</v>
      </c>
      <c r="BG778" s="164">
        <f>IF(N778="zákl. prenesená",J778,0)</f>
        <v>0</v>
      </c>
      <c r="BH778" s="164">
        <f>IF(N778="zníž. prenesená",J778,0)</f>
        <v>0</v>
      </c>
      <c r="BI778" s="164">
        <f>IF(N778="nulová",J778,0)</f>
        <v>0</v>
      </c>
      <c r="BJ778" s="18" t="s">
        <v>87</v>
      </c>
      <c r="BK778" s="164">
        <f>ROUND(I778*H778,2)</f>
        <v>0</v>
      </c>
      <c r="BL778" s="18" t="s">
        <v>308</v>
      </c>
      <c r="BM778" s="163" t="s">
        <v>1309</v>
      </c>
    </row>
    <row r="779" spans="1:65" s="13" customFormat="1" ht="12">
      <c r="B779" s="177"/>
      <c r="D779" s="178" t="s">
        <v>181</v>
      </c>
      <c r="E779" s="179" t="s">
        <v>1</v>
      </c>
      <c r="F779" s="180" t="s">
        <v>1310</v>
      </c>
      <c r="H779" s="179" t="s">
        <v>1</v>
      </c>
      <c r="I779" s="181"/>
      <c r="L779" s="177"/>
      <c r="M779" s="182"/>
      <c r="N779" s="183"/>
      <c r="O779" s="183"/>
      <c r="P779" s="183"/>
      <c r="Q779" s="183"/>
      <c r="R779" s="183"/>
      <c r="S779" s="183"/>
      <c r="T779" s="184"/>
      <c r="AT779" s="179" t="s">
        <v>181</v>
      </c>
      <c r="AU779" s="179" t="s">
        <v>87</v>
      </c>
      <c r="AV779" s="13" t="s">
        <v>81</v>
      </c>
      <c r="AW779" s="13" t="s">
        <v>29</v>
      </c>
      <c r="AX779" s="13" t="s">
        <v>74</v>
      </c>
      <c r="AY779" s="179" t="s">
        <v>167</v>
      </c>
    </row>
    <row r="780" spans="1:65" s="14" customFormat="1" ht="12">
      <c r="B780" s="185"/>
      <c r="D780" s="178" t="s">
        <v>181</v>
      </c>
      <c r="E780" s="186" t="s">
        <v>1</v>
      </c>
      <c r="F780" s="187" t="s">
        <v>1311</v>
      </c>
      <c r="H780" s="188">
        <v>9</v>
      </c>
      <c r="I780" s="189"/>
      <c r="L780" s="185"/>
      <c r="M780" s="190"/>
      <c r="N780" s="191"/>
      <c r="O780" s="191"/>
      <c r="P780" s="191"/>
      <c r="Q780" s="191"/>
      <c r="R780" s="191"/>
      <c r="S780" s="191"/>
      <c r="T780" s="192"/>
      <c r="AT780" s="186" t="s">
        <v>181</v>
      </c>
      <c r="AU780" s="186" t="s">
        <v>87</v>
      </c>
      <c r="AV780" s="14" t="s">
        <v>87</v>
      </c>
      <c r="AW780" s="14" t="s">
        <v>29</v>
      </c>
      <c r="AX780" s="14" t="s">
        <v>74</v>
      </c>
      <c r="AY780" s="186" t="s">
        <v>167</v>
      </c>
    </row>
    <row r="781" spans="1:65" s="14" customFormat="1" ht="12">
      <c r="B781" s="185"/>
      <c r="D781" s="178" t="s">
        <v>181</v>
      </c>
      <c r="E781" s="186" t="s">
        <v>1</v>
      </c>
      <c r="F781" s="187" t="s">
        <v>1312</v>
      </c>
      <c r="H781" s="188">
        <v>8.75</v>
      </c>
      <c r="I781" s="189"/>
      <c r="L781" s="185"/>
      <c r="M781" s="190"/>
      <c r="N781" s="191"/>
      <c r="O781" s="191"/>
      <c r="P781" s="191"/>
      <c r="Q781" s="191"/>
      <c r="R781" s="191"/>
      <c r="S781" s="191"/>
      <c r="T781" s="192"/>
      <c r="AT781" s="186" t="s">
        <v>181</v>
      </c>
      <c r="AU781" s="186" t="s">
        <v>87</v>
      </c>
      <c r="AV781" s="14" t="s">
        <v>87</v>
      </c>
      <c r="AW781" s="14" t="s">
        <v>29</v>
      </c>
      <c r="AX781" s="14" t="s">
        <v>74</v>
      </c>
      <c r="AY781" s="186" t="s">
        <v>167</v>
      </c>
    </row>
    <row r="782" spans="1:65" s="14" customFormat="1" ht="12">
      <c r="B782" s="185"/>
      <c r="D782" s="178" t="s">
        <v>181</v>
      </c>
      <c r="E782" s="186" t="s">
        <v>1</v>
      </c>
      <c r="F782" s="187" t="s">
        <v>1313</v>
      </c>
      <c r="H782" s="188">
        <v>9.85</v>
      </c>
      <c r="I782" s="189"/>
      <c r="L782" s="185"/>
      <c r="M782" s="190"/>
      <c r="N782" s="191"/>
      <c r="O782" s="191"/>
      <c r="P782" s="191"/>
      <c r="Q782" s="191"/>
      <c r="R782" s="191"/>
      <c r="S782" s="191"/>
      <c r="T782" s="192"/>
      <c r="AT782" s="186" t="s">
        <v>181</v>
      </c>
      <c r="AU782" s="186" t="s">
        <v>87</v>
      </c>
      <c r="AV782" s="14" t="s">
        <v>87</v>
      </c>
      <c r="AW782" s="14" t="s">
        <v>29</v>
      </c>
      <c r="AX782" s="14" t="s">
        <v>74</v>
      </c>
      <c r="AY782" s="186" t="s">
        <v>167</v>
      </c>
    </row>
    <row r="783" spans="1:65" s="14" customFormat="1" ht="12">
      <c r="B783" s="185"/>
      <c r="D783" s="178" t="s">
        <v>181</v>
      </c>
      <c r="E783" s="186" t="s">
        <v>1</v>
      </c>
      <c r="F783" s="187" t="s">
        <v>1314</v>
      </c>
      <c r="H783" s="188">
        <v>9.5500000000000007</v>
      </c>
      <c r="I783" s="189"/>
      <c r="L783" s="185"/>
      <c r="M783" s="190"/>
      <c r="N783" s="191"/>
      <c r="O783" s="191"/>
      <c r="P783" s="191"/>
      <c r="Q783" s="191"/>
      <c r="R783" s="191"/>
      <c r="S783" s="191"/>
      <c r="T783" s="192"/>
      <c r="AT783" s="186" t="s">
        <v>181</v>
      </c>
      <c r="AU783" s="186" t="s">
        <v>87</v>
      </c>
      <c r="AV783" s="14" t="s">
        <v>87</v>
      </c>
      <c r="AW783" s="14" t="s">
        <v>29</v>
      </c>
      <c r="AX783" s="14" t="s">
        <v>74</v>
      </c>
      <c r="AY783" s="186" t="s">
        <v>167</v>
      </c>
    </row>
    <row r="784" spans="1:65" s="14" customFormat="1" ht="12">
      <c r="B784" s="185"/>
      <c r="D784" s="178" t="s">
        <v>181</v>
      </c>
      <c r="E784" s="186" t="s">
        <v>1</v>
      </c>
      <c r="F784" s="187" t="s">
        <v>1315</v>
      </c>
      <c r="H784" s="188">
        <v>10</v>
      </c>
      <c r="I784" s="189"/>
      <c r="L784" s="185"/>
      <c r="M784" s="190"/>
      <c r="N784" s="191"/>
      <c r="O784" s="191"/>
      <c r="P784" s="191"/>
      <c r="Q784" s="191"/>
      <c r="R784" s="191"/>
      <c r="S784" s="191"/>
      <c r="T784" s="192"/>
      <c r="AT784" s="186" t="s">
        <v>181</v>
      </c>
      <c r="AU784" s="186" t="s">
        <v>87</v>
      </c>
      <c r="AV784" s="14" t="s">
        <v>87</v>
      </c>
      <c r="AW784" s="14" t="s">
        <v>29</v>
      </c>
      <c r="AX784" s="14" t="s">
        <v>74</v>
      </c>
      <c r="AY784" s="186" t="s">
        <v>167</v>
      </c>
    </row>
    <row r="785" spans="1:65" s="14" customFormat="1" ht="12">
      <c r="B785" s="185"/>
      <c r="D785" s="178" t="s">
        <v>181</v>
      </c>
      <c r="E785" s="186" t="s">
        <v>1</v>
      </c>
      <c r="F785" s="187" t="s">
        <v>1316</v>
      </c>
      <c r="H785" s="188">
        <v>8.8699999999999992</v>
      </c>
      <c r="I785" s="189"/>
      <c r="L785" s="185"/>
      <c r="M785" s="190"/>
      <c r="N785" s="191"/>
      <c r="O785" s="191"/>
      <c r="P785" s="191"/>
      <c r="Q785" s="191"/>
      <c r="R785" s="191"/>
      <c r="S785" s="191"/>
      <c r="T785" s="192"/>
      <c r="AT785" s="186" t="s">
        <v>181</v>
      </c>
      <c r="AU785" s="186" t="s">
        <v>87</v>
      </c>
      <c r="AV785" s="14" t="s">
        <v>87</v>
      </c>
      <c r="AW785" s="14" t="s">
        <v>29</v>
      </c>
      <c r="AX785" s="14" t="s">
        <v>74</v>
      </c>
      <c r="AY785" s="186" t="s">
        <v>167</v>
      </c>
    </row>
    <row r="786" spans="1:65" s="14" customFormat="1" ht="12">
      <c r="B786" s="185"/>
      <c r="D786" s="178" t="s">
        <v>181</v>
      </c>
      <c r="E786" s="186" t="s">
        <v>1</v>
      </c>
      <c r="F786" s="187" t="s">
        <v>1317</v>
      </c>
      <c r="H786" s="188">
        <v>9.57</v>
      </c>
      <c r="I786" s="189"/>
      <c r="L786" s="185"/>
      <c r="M786" s="190"/>
      <c r="N786" s="191"/>
      <c r="O786" s="191"/>
      <c r="P786" s="191"/>
      <c r="Q786" s="191"/>
      <c r="R786" s="191"/>
      <c r="S786" s="191"/>
      <c r="T786" s="192"/>
      <c r="AT786" s="186" t="s">
        <v>181</v>
      </c>
      <c r="AU786" s="186" t="s">
        <v>87</v>
      </c>
      <c r="AV786" s="14" t="s">
        <v>87</v>
      </c>
      <c r="AW786" s="14" t="s">
        <v>29</v>
      </c>
      <c r="AX786" s="14" t="s">
        <v>74</v>
      </c>
      <c r="AY786" s="186" t="s">
        <v>167</v>
      </c>
    </row>
    <row r="787" spans="1:65" s="14" customFormat="1" ht="12">
      <c r="B787" s="185"/>
      <c r="D787" s="178" t="s">
        <v>181</v>
      </c>
      <c r="E787" s="186" t="s">
        <v>1</v>
      </c>
      <c r="F787" s="187" t="s">
        <v>1318</v>
      </c>
      <c r="H787" s="188">
        <v>9.5500000000000007</v>
      </c>
      <c r="I787" s="189"/>
      <c r="L787" s="185"/>
      <c r="M787" s="190"/>
      <c r="N787" s="191"/>
      <c r="O787" s="191"/>
      <c r="P787" s="191"/>
      <c r="Q787" s="191"/>
      <c r="R787" s="191"/>
      <c r="S787" s="191"/>
      <c r="T787" s="192"/>
      <c r="AT787" s="186" t="s">
        <v>181</v>
      </c>
      <c r="AU787" s="186" t="s">
        <v>87</v>
      </c>
      <c r="AV787" s="14" t="s">
        <v>87</v>
      </c>
      <c r="AW787" s="14" t="s">
        <v>29</v>
      </c>
      <c r="AX787" s="14" t="s">
        <v>74</v>
      </c>
      <c r="AY787" s="186" t="s">
        <v>167</v>
      </c>
    </row>
    <row r="788" spans="1:65" s="16" customFormat="1" ht="12">
      <c r="B788" s="201"/>
      <c r="D788" s="178" t="s">
        <v>181</v>
      </c>
      <c r="E788" s="202" t="s">
        <v>1</v>
      </c>
      <c r="F788" s="203" t="s">
        <v>1319</v>
      </c>
      <c r="H788" s="204">
        <v>75.14</v>
      </c>
      <c r="I788" s="205"/>
      <c r="L788" s="201"/>
      <c r="M788" s="206"/>
      <c r="N788" s="207"/>
      <c r="O788" s="207"/>
      <c r="P788" s="207"/>
      <c r="Q788" s="207"/>
      <c r="R788" s="207"/>
      <c r="S788" s="207"/>
      <c r="T788" s="208"/>
      <c r="AT788" s="202" t="s">
        <v>181</v>
      </c>
      <c r="AU788" s="202" t="s">
        <v>87</v>
      </c>
      <c r="AV788" s="16" t="s">
        <v>187</v>
      </c>
      <c r="AW788" s="16" t="s">
        <v>29</v>
      </c>
      <c r="AX788" s="16" t="s">
        <v>74</v>
      </c>
      <c r="AY788" s="202" t="s">
        <v>167</v>
      </c>
    </row>
    <row r="789" spans="1:65" s="15" customFormat="1" ht="12">
      <c r="B789" s="193"/>
      <c r="D789" s="178" t="s">
        <v>181</v>
      </c>
      <c r="E789" s="194" t="s">
        <v>1</v>
      </c>
      <c r="F789" s="195" t="s">
        <v>1029</v>
      </c>
      <c r="H789" s="196">
        <v>75.14</v>
      </c>
      <c r="I789" s="197"/>
      <c r="L789" s="193"/>
      <c r="M789" s="198"/>
      <c r="N789" s="199"/>
      <c r="O789" s="199"/>
      <c r="P789" s="199"/>
      <c r="Q789" s="199"/>
      <c r="R789" s="199"/>
      <c r="S789" s="199"/>
      <c r="T789" s="200"/>
      <c r="AT789" s="194" t="s">
        <v>181</v>
      </c>
      <c r="AU789" s="194" t="s">
        <v>87</v>
      </c>
      <c r="AV789" s="15" t="s">
        <v>179</v>
      </c>
      <c r="AW789" s="15" t="s">
        <v>29</v>
      </c>
      <c r="AX789" s="15" t="s">
        <v>81</v>
      </c>
      <c r="AY789" s="194" t="s">
        <v>167</v>
      </c>
    </row>
    <row r="790" spans="1:65" s="2" customFormat="1" ht="21.75" customHeight="1">
      <c r="A790" s="33"/>
      <c r="B790" s="149"/>
      <c r="C790" s="167" t="s">
        <v>1320</v>
      </c>
      <c r="D790" s="167" t="s">
        <v>175</v>
      </c>
      <c r="E790" s="168" t="s">
        <v>1321</v>
      </c>
      <c r="F790" s="169" t="s">
        <v>1322</v>
      </c>
      <c r="G790" s="170" t="s">
        <v>396</v>
      </c>
      <c r="H790" s="171">
        <v>0.245</v>
      </c>
      <c r="I790" s="172"/>
      <c r="J790" s="173">
        <f>ROUND(I790*H790,2)</f>
        <v>0</v>
      </c>
      <c r="K790" s="174"/>
      <c r="L790" s="34"/>
      <c r="M790" s="175" t="s">
        <v>1</v>
      </c>
      <c r="N790" s="176" t="s">
        <v>40</v>
      </c>
      <c r="O790" s="59"/>
      <c r="P790" s="161">
        <f>O790*H790</f>
        <v>0</v>
      </c>
      <c r="Q790" s="161">
        <v>0</v>
      </c>
      <c r="R790" s="161">
        <f>Q790*H790</f>
        <v>0</v>
      </c>
      <c r="S790" s="161">
        <v>0</v>
      </c>
      <c r="T790" s="162">
        <f>S790*H790</f>
        <v>0</v>
      </c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R790" s="163" t="s">
        <v>308</v>
      </c>
      <c r="AT790" s="163" t="s">
        <v>175</v>
      </c>
      <c r="AU790" s="163" t="s">
        <v>87</v>
      </c>
      <c r="AY790" s="18" t="s">
        <v>167</v>
      </c>
      <c r="BE790" s="164">
        <f>IF(N790="základná",J790,0)</f>
        <v>0</v>
      </c>
      <c r="BF790" s="164">
        <f>IF(N790="znížená",J790,0)</f>
        <v>0</v>
      </c>
      <c r="BG790" s="164">
        <f>IF(N790="zákl. prenesená",J790,0)</f>
        <v>0</v>
      </c>
      <c r="BH790" s="164">
        <f>IF(N790="zníž. prenesená",J790,0)</f>
        <v>0</v>
      </c>
      <c r="BI790" s="164">
        <f>IF(N790="nulová",J790,0)</f>
        <v>0</v>
      </c>
      <c r="BJ790" s="18" t="s">
        <v>87</v>
      </c>
      <c r="BK790" s="164">
        <f>ROUND(I790*H790,2)</f>
        <v>0</v>
      </c>
      <c r="BL790" s="18" t="s">
        <v>308</v>
      </c>
      <c r="BM790" s="163" t="s">
        <v>1323</v>
      </c>
    </row>
    <row r="791" spans="1:65" s="12" customFormat="1" ht="23" customHeight="1">
      <c r="B791" s="138"/>
      <c r="D791" s="139" t="s">
        <v>73</v>
      </c>
      <c r="E791" s="165" t="s">
        <v>538</v>
      </c>
      <c r="F791" s="165" t="s">
        <v>539</v>
      </c>
      <c r="I791" s="141"/>
      <c r="J791" s="166">
        <f>BK791</f>
        <v>0</v>
      </c>
      <c r="L791" s="138"/>
      <c r="M791" s="143"/>
      <c r="N791" s="144"/>
      <c r="O791" s="144"/>
      <c r="P791" s="145">
        <f>SUM(P792:P802)</f>
        <v>0</v>
      </c>
      <c r="Q791" s="144"/>
      <c r="R791" s="145">
        <f>SUM(R792:R802)</f>
        <v>0.15439999999999998</v>
      </c>
      <c r="S791" s="144"/>
      <c r="T791" s="146">
        <f>SUM(T792:T802)</f>
        <v>0</v>
      </c>
      <c r="AR791" s="139" t="s">
        <v>87</v>
      </c>
      <c r="AT791" s="147" t="s">
        <v>73</v>
      </c>
      <c r="AU791" s="147" t="s">
        <v>81</v>
      </c>
      <c r="AY791" s="139" t="s">
        <v>167</v>
      </c>
      <c r="BK791" s="148">
        <f>SUM(BK792:BK802)</f>
        <v>0</v>
      </c>
    </row>
    <row r="792" spans="1:65" s="2" customFormat="1" ht="16.5" customHeight="1">
      <c r="A792" s="33"/>
      <c r="B792" s="149"/>
      <c r="C792" s="167" t="s">
        <v>1324</v>
      </c>
      <c r="D792" s="167" t="s">
        <v>175</v>
      </c>
      <c r="E792" s="168" t="s">
        <v>1325</v>
      </c>
      <c r="F792" s="169" t="s">
        <v>1326</v>
      </c>
      <c r="G792" s="170" t="s">
        <v>340</v>
      </c>
      <c r="H792" s="171">
        <v>2</v>
      </c>
      <c r="I792" s="172"/>
      <c r="J792" s="173">
        <f>ROUND(I792*H792,2)</f>
        <v>0</v>
      </c>
      <c r="K792" s="174"/>
      <c r="L792" s="34"/>
      <c r="M792" s="175" t="s">
        <v>1</v>
      </c>
      <c r="N792" s="176" t="s">
        <v>40</v>
      </c>
      <c r="O792" s="59"/>
      <c r="P792" s="161">
        <f>O792*H792</f>
        <v>0</v>
      </c>
      <c r="Q792" s="161">
        <v>1.1999999999999999E-3</v>
      </c>
      <c r="R792" s="161">
        <f>Q792*H792</f>
        <v>2.3999999999999998E-3</v>
      </c>
      <c r="S792" s="161">
        <v>0</v>
      </c>
      <c r="T792" s="162">
        <f>S792*H792</f>
        <v>0</v>
      </c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R792" s="163" t="s">
        <v>308</v>
      </c>
      <c r="AT792" s="163" t="s">
        <v>175</v>
      </c>
      <c r="AU792" s="163" t="s">
        <v>87</v>
      </c>
      <c r="AY792" s="18" t="s">
        <v>167</v>
      </c>
      <c r="BE792" s="164">
        <f>IF(N792="základná",J792,0)</f>
        <v>0</v>
      </c>
      <c r="BF792" s="164">
        <f>IF(N792="znížená",J792,0)</f>
        <v>0</v>
      </c>
      <c r="BG792" s="164">
        <f>IF(N792="zákl. prenesená",J792,0)</f>
        <v>0</v>
      </c>
      <c r="BH792" s="164">
        <f>IF(N792="zníž. prenesená",J792,0)</f>
        <v>0</v>
      </c>
      <c r="BI792" s="164">
        <f>IF(N792="nulová",J792,0)</f>
        <v>0</v>
      </c>
      <c r="BJ792" s="18" t="s">
        <v>87</v>
      </c>
      <c r="BK792" s="164">
        <f>ROUND(I792*H792,2)</f>
        <v>0</v>
      </c>
      <c r="BL792" s="18" t="s">
        <v>308</v>
      </c>
      <c r="BM792" s="163" t="s">
        <v>1327</v>
      </c>
    </row>
    <row r="793" spans="1:65" s="14" customFormat="1" ht="12">
      <c r="B793" s="185"/>
      <c r="D793" s="178" t="s">
        <v>181</v>
      </c>
      <c r="E793" s="186" t="s">
        <v>1</v>
      </c>
      <c r="F793" s="187" t="s">
        <v>1328</v>
      </c>
      <c r="H793" s="188">
        <v>1</v>
      </c>
      <c r="I793" s="189"/>
      <c r="L793" s="185"/>
      <c r="M793" s="190"/>
      <c r="N793" s="191"/>
      <c r="O793" s="191"/>
      <c r="P793" s="191"/>
      <c r="Q793" s="191"/>
      <c r="R793" s="191"/>
      <c r="S793" s="191"/>
      <c r="T793" s="192"/>
      <c r="AT793" s="186" t="s">
        <v>181</v>
      </c>
      <c r="AU793" s="186" t="s">
        <v>87</v>
      </c>
      <c r="AV793" s="14" t="s">
        <v>87</v>
      </c>
      <c r="AW793" s="14" t="s">
        <v>29</v>
      </c>
      <c r="AX793" s="14" t="s">
        <v>74</v>
      </c>
      <c r="AY793" s="186" t="s">
        <v>167</v>
      </c>
    </row>
    <row r="794" spans="1:65" s="14" customFormat="1" ht="12">
      <c r="B794" s="185"/>
      <c r="D794" s="178" t="s">
        <v>181</v>
      </c>
      <c r="E794" s="186" t="s">
        <v>1</v>
      </c>
      <c r="F794" s="187" t="s">
        <v>1329</v>
      </c>
      <c r="H794" s="188">
        <v>1</v>
      </c>
      <c r="I794" s="189"/>
      <c r="L794" s="185"/>
      <c r="M794" s="190"/>
      <c r="N794" s="191"/>
      <c r="O794" s="191"/>
      <c r="P794" s="191"/>
      <c r="Q794" s="191"/>
      <c r="R794" s="191"/>
      <c r="S794" s="191"/>
      <c r="T794" s="192"/>
      <c r="AT794" s="186" t="s">
        <v>181</v>
      </c>
      <c r="AU794" s="186" t="s">
        <v>87</v>
      </c>
      <c r="AV794" s="14" t="s">
        <v>87</v>
      </c>
      <c r="AW794" s="14" t="s">
        <v>29</v>
      </c>
      <c r="AX794" s="14" t="s">
        <v>74</v>
      </c>
      <c r="AY794" s="186" t="s">
        <v>167</v>
      </c>
    </row>
    <row r="795" spans="1:65" s="15" customFormat="1" ht="12">
      <c r="B795" s="193"/>
      <c r="D795" s="178" t="s">
        <v>181</v>
      </c>
      <c r="E795" s="194" t="s">
        <v>1</v>
      </c>
      <c r="F795" s="195" t="s">
        <v>186</v>
      </c>
      <c r="H795" s="196">
        <v>2</v>
      </c>
      <c r="I795" s="197"/>
      <c r="L795" s="193"/>
      <c r="M795" s="198"/>
      <c r="N795" s="199"/>
      <c r="O795" s="199"/>
      <c r="P795" s="199"/>
      <c r="Q795" s="199"/>
      <c r="R795" s="199"/>
      <c r="S795" s="199"/>
      <c r="T795" s="200"/>
      <c r="AT795" s="194" t="s">
        <v>181</v>
      </c>
      <c r="AU795" s="194" t="s">
        <v>87</v>
      </c>
      <c r="AV795" s="15" t="s">
        <v>179</v>
      </c>
      <c r="AW795" s="15" t="s">
        <v>29</v>
      </c>
      <c r="AX795" s="15" t="s">
        <v>81</v>
      </c>
      <c r="AY795" s="194" t="s">
        <v>167</v>
      </c>
    </row>
    <row r="796" spans="1:65" s="2" customFormat="1" ht="44.25" customHeight="1">
      <c r="A796" s="33"/>
      <c r="B796" s="149"/>
      <c r="C796" s="150" t="s">
        <v>1330</v>
      </c>
      <c r="D796" s="150" t="s">
        <v>168</v>
      </c>
      <c r="E796" s="151" t="s">
        <v>1331</v>
      </c>
      <c r="F796" s="152" t="s">
        <v>1332</v>
      </c>
      <c r="G796" s="153" t="s">
        <v>340</v>
      </c>
      <c r="H796" s="154">
        <v>1</v>
      </c>
      <c r="I796" s="155"/>
      <c r="J796" s="156">
        <f>ROUND(I796*H796,2)</f>
        <v>0</v>
      </c>
      <c r="K796" s="157"/>
      <c r="L796" s="158"/>
      <c r="M796" s="159" t="s">
        <v>1</v>
      </c>
      <c r="N796" s="160" t="s">
        <v>40</v>
      </c>
      <c r="O796" s="59"/>
      <c r="P796" s="161">
        <f>O796*H796</f>
        <v>0</v>
      </c>
      <c r="Q796" s="161">
        <v>7.5999999999999998E-2</v>
      </c>
      <c r="R796" s="161">
        <f>Q796*H796</f>
        <v>7.5999999999999998E-2</v>
      </c>
      <c r="S796" s="161">
        <v>0</v>
      </c>
      <c r="T796" s="162">
        <f>S796*H796</f>
        <v>0</v>
      </c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R796" s="163" t="s">
        <v>416</v>
      </c>
      <c r="AT796" s="163" t="s">
        <v>168</v>
      </c>
      <c r="AU796" s="163" t="s">
        <v>87</v>
      </c>
      <c r="AY796" s="18" t="s">
        <v>167</v>
      </c>
      <c r="BE796" s="164">
        <f>IF(N796="základná",J796,0)</f>
        <v>0</v>
      </c>
      <c r="BF796" s="164">
        <f>IF(N796="znížená",J796,0)</f>
        <v>0</v>
      </c>
      <c r="BG796" s="164">
        <f>IF(N796="zákl. prenesená",J796,0)</f>
        <v>0</v>
      </c>
      <c r="BH796" s="164">
        <f>IF(N796="zníž. prenesená",J796,0)</f>
        <v>0</v>
      </c>
      <c r="BI796" s="164">
        <f>IF(N796="nulová",J796,0)</f>
        <v>0</v>
      </c>
      <c r="BJ796" s="18" t="s">
        <v>87</v>
      </c>
      <c r="BK796" s="164">
        <f>ROUND(I796*H796,2)</f>
        <v>0</v>
      </c>
      <c r="BL796" s="18" t="s">
        <v>308</v>
      </c>
      <c r="BM796" s="163" t="s">
        <v>1333</v>
      </c>
    </row>
    <row r="797" spans="1:65" s="14" customFormat="1" ht="12">
      <c r="B797" s="185"/>
      <c r="D797" s="178" t="s">
        <v>181</v>
      </c>
      <c r="E797" s="186" t="s">
        <v>1</v>
      </c>
      <c r="F797" s="187" t="s">
        <v>1334</v>
      </c>
      <c r="H797" s="188">
        <v>1</v>
      </c>
      <c r="I797" s="189"/>
      <c r="L797" s="185"/>
      <c r="M797" s="190"/>
      <c r="N797" s="191"/>
      <c r="O797" s="191"/>
      <c r="P797" s="191"/>
      <c r="Q797" s="191"/>
      <c r="R797" s="191"/>
      <c r="S797" s="191"/>
      <c r="T797" s="192"/>
      <c r="AT797" s="186" t="s">
        <v>181</v>
      </c>
      <c r="AU797" s="186" t="s">
        <v>87</v>
      </c>
      <c r="AV797" s="14" t="s">
        <v>87</v>
      </c>
      <c r="AW797" s="14" t="s">
        <v>29</v>
      </c>
      <c r="AX797" s="14" t="s">
        <v>74</v>
      </c>
      <c r="AY797" s="186" t="s">
        <v>167</v>
      </c>
    </row>
    <row r="798" spans="1:65" s="15" customFormat="1" ht="12">
      <c r="B798" s="193"/>
      <c r="D798" s="178" t="s">
        <v>181</v>
      </c>
      <c r="E798" s="194" t="s">
        <v>1</v>
      </c>
      <c r="F798" s="195" t="s">
        <v>186</v>
      </c>
      <c r="H798" s="196">
        <v>1</v>
      </c>
      <c r="I798" s="197"/>
      <c r="L798" s="193"/>
      <c r="M798" s="198"/>
      <c r="N798" s="199"/>
      <c r="O798" s="199"/>
      <c r="P798" s="199"/>
      <c r="Q798" s="199"/>
      <c r="R798" s="199"/>
      <c r="S798" s="199"/>
      <c r="T798" s="200"/>
      <c r="AT798" s="194" t="s">
        <v>181</v>
      </c>
      <c r="AU798" s="194" t="s">
        <v>87</v>
      </c>
      <c r="AV798" s="15" t="s">
        <v>179</v>
      </c>
      <c r="AW798" s="15" t="s">
        <v>29</v>
      </c>
      <c r="AX798" s="15" t="s">
        <v>81</v>
      </c>
      <c r="AY798" s="194" t="s">
        <v>167</v>
      </c>
    </row>
    <row r="799" spans="1:65" s="2" customFormat="1" ht="44.25" customHeight="1">
      <c r="A799" s="33"/>
      <c r="B799" s="149"/>
      <c r="C799" s="150" t="s">
        <v>1335</v>
      </c>
      <c r="D799" s="150" t="s">
        <v>168</v>
      </c>
      <c r="E799" s="151" t="s">
        <v>1336</v>
      </c>
      <c r="F799" s="152" t="s">
        <v>1337</v>
      </c>
      <c r="G799" s="153" t="s">
        <v>340</v>
      </c>
      <c r="H799" s="154">
        <v>1</v>
      </c>
      <c r="I799" s="155"/>
      <c r="J799" s="156">
        <f>ROUND(I799*H799,2)</f>
        <v>0</v>
      </c>
      <c r="K799" s="157"/>
      <c r="L799" s="158"/>
      <c r="M799" s="159" t="s">
        <v>1</v>
      </c>
      <c r="N799" s="160" t="s">
        <v>40</v>
      </c>
      <c r="O799" s="59"/>
      <c r="P799" s="161">
        <f>O799*H799</f>
        <v>0</v>
      </c>
      <c r="Q799" s="161">
        <v>7.5999999999999998E-2</v>
      </c>
      <c r="R799" s="161">
        <f>Q799*H799</f>
        <v>7.5999999999999998E-2</v>
      </c>
      <c r="S799" s="161">
        <v>0</v>
      </c>
      <c r="T799" s="162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63" t="s">
        <v>416</v>
      </c>
      <c r="AT799" s="163" t="s">
        <v>168</v>
      </c>
      <c r="AU799" s="163" t="s">
        <v>87</v>
      </c>
      <c r="AY799" s="18" t="s">
        <v>167</v>
      </c>
      <c r="BE799" s="164">
        <f>IF(N799="základná",J799,0)</f>
        <v>0</v>
      </c>
      <c r="BF799" s="164">
        <f>IF(N799="znížená",J799,0)</f>
        <v>0</v>
      </c>
      <c r="BG799" s="164">
        <f>IF(N799="zákl. prenesená",J799,0)</f>
        <v>0</v>
      </c>
      <c r="BH799" s="164">
        <f>IF(N799="zníž. prenesená",J799,0)</f>
        <v>0</v>
      </c>
      <c r="BI799" s="164">
        <f>IF(N799="nulová",J799,0)</f>
        <v>0</v>
      </c>
      <c r="BJ799" s="18" t="s">
        <v>87</v>
      </c>
      <c r="BK799" s="164">
        <f>ROUND(I799*H799,2)</f>
        <v>0</v>
      </c>
      <c r="BL799" s="18" t="s">
        <v>308</v>
      </c>
      <c r="BM799" s="163" t="s">
        <v>1338</v>
      </c>
    </row>
    <row r="800" spans="1:65" s="14" customFormat="1" ht="12">
      <c r="B800" s="185"/>
      <c r="D800" s="178" t="s">
        <v>181</v>
      </c>
      <c r="E800" s="186" t="s">
        <v>1</v>
      </c>
      <c r="F800" s="187" t="s">
        <v>1339</v>
      </c>
      <c r="H800" s="188">
        <v>1</v>
      </c>
      <c r="I800" s="189"/>
      <c r="L800" s="185"/>
      <c r="M800" s="190"/>
      <c r="N800" s="191"/>
      <c r="O800" s="191"/>
      <c r="P800" s="191"/>
      <c r="Q800" s="191"/>
      <c r="R800" s="191"/>
      <c r="S800" s="191"/>
      <c r="T800" s="192"/>
      <c r="AT800" s="186" t="s">
        <v>181</v>
      </c>
      <c r="AU800" s="186" t="s">
        <v>87</v>
      </c>
      <c r="AV800" s="14" t="s">
        <v>87</v>
      </c>
      <c r="AW800" s="14" t="s">
        <v>29</v>
      </c>
      <c r="AX800" s="14" t="s">
        <v>74</v>
      </c>
      <c r="AY800" s="186" t="s">
        <v>167</v>
      </c>
    </row>
    <row r="801" spans="1:65" s="15" customFormat="1" ht="12">
      <c r="B801" s="193"/>
      <c r="D801" s="178" t="s">
        <v>181</v>
      </c>
      <c r="E801" s="194" t="s">
        <v>1</v>
      </c>
      <c r="F801" s="195" t="s">
        <v>186</v>
      </c>
      <c r="H801" s="196">
        <v>1</v>
      </c>
      <c r="I801" s="197"/>
      <c r="L801" s="193"/>
      <c r="M801" s="198"/>
      <c r="N801" s="199"/>
      <c r="O801" s="199"/>
      <c r="P801" s="199"/>
      <c r="Q801" s="199"/>
      <c r="R801" s="199"/>
      <c r="S801" s="199"/>
      <c r="T801" s="200"/>
      <c r="AT801" s="194" t="s">
        <v>181</v>
      </c>
      <c r="AU801" s="194" t="s">
        <v>87</v>
      </c>
      <c r="AV801" s="15" t="s">
        <v>179</v>
      </c>
      <c r="AW801" s="15" t="s">
        <v>29</v>
      </c>
      <c r="AX801" s="15" t="s">
        <v>81</v>
      </c>
      <c r="AY801" s="194" t="s">
        <v>167</v>
      </c>
    </row>
    <row r="802" spans="1:65" s="2" customFormat="1" ht="21.75" customHeight="1">
      <c r="A802" s="33"/>
      <c r="B802" s="149"/>
      <c r="C802" s="167" t="s">
        <v>1340</v>
      </c>
      <c r="D802" s="167" t="s">
        <v>175</v>
      </c>
      <c r="E802" s="168" t="s">
        <v>1341</v>
      </c>
      <c r="F802" s="169" t="s">
        <v>1342</v>
      </c>
      <c r="G802" s="170" t="s">
        <v>396</v>
      </c>
      <c r="H802" s="171">
        <v>0.154</v>
      </c>
      <c r="I802" s="172"/>
      <c r="J802" s="173">
        <f>ROUND(I802*H802,2)</f>
        <v>0</v>
      </c>
      <c r="K802" s="174"/>
      <c r="L802" s="34"/>
      <c r="M802" s="175" t="s">
        <v>1</v>
      </c>
      <c r="N802" s="176" t="s">
        <v>40</v>
      </c>
      <c r="O802" s="59"/>
      <c r="P802" s="161">
        <f>O802*H802</f>
        <v>0</v>
      </c>
      <c r="Q802" s="161">
        <v>0</v>
      </c>
      <c r="R802" s="161">
        <f>Q802*H802</f>
        <v>0</v>
      </c>
      <c r="S802" s="161">
        <v>0</v>
      </c>
      <c r="T802" s="162">
        <f>S802*H802</f>
        <v>0</v>
      </c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R802" s="163" t="s">
        <v>308</v>
      </c>
      <c r="AT802" s="163" t="s">
        <v>175</v>
      </c>
      <c r="AU802" s="163" t="s">
        <v>87</v>
      </c>
      <c r="AY802" s="18" t="s">
        <v>167</v>
      </c>
      <c r="BE802" s="164">
        <f>IF(N802="základná",J802,0)</f>
        <v>0</v>
      </c>
      <c r="BF802" s="164">
        <f>IF(N802="znížená",J802,0)</f>
        <v>0</v>
      </c>
      <c r="BG802" s="164">
        <f>IF(N802="zákl. prenesená",J802,0)</f>
        <v>0</v>
      </c>
      <c r="BH802" s="164">
        <f>IF(N802="zníž. prenesená",J802,0)</f>
        <v>0</v>
      </c>
      <c r="BI802" s="164">
        <f>IF(N802="nulová",J802,0)</f>
        <v>0</v>
      </c>
      <c r="BJ802" s="18" t="s">
        <v>87</v>
      </c>
      <c r="BK802" s="164">
        <f>ROUND(I802*H802,2)</f>
        <v>0</v>
      </c>
      <c r="BL802" s="18" t="s">
        <v>308</v>
      </c>
      <c r="BM802" s="163" t="s">
        <v>1343</v>
      </c>
    </row>
    <row r="803" spans="1:65" s="12" customFormat="1" ht="23" customHeight="1">
      <c r="B803" s="138"/>
      <c r="D803" s="139" t="s">
        <v>73</v>
      </c>
      <c r="E803" s="165" t="s">
        <v>1344</v>
      </c>
      <c r="F803" s="165" t="s">
        <v>1345</v>
      </c>
      <c r="I803" s="141"/>
      <c r="J803" s="166">
        <f>BK803</f>
        <v>0</v>
      </c>
      <c r="L803" s="138"/>
      <c r="M803" s="143"/>
      <c r="N803" s="144"/>
      <c r="O803" s="144"/>
      <c r="P803" s="145">
        <f>SUM(P804:P973)</f>
        <v>0</v>
      </c>
      <c r="Q803" s="144"/>
      <c r="R803" s="145">
        <f>SUM(R804:R973)</f>
        <v>2.6507724499999998</v>
      </c>
      <c r="S803" s="144"/>
      <c r="T803" s="146">
        <f>SUM(T804:T973)</f>
        <v>0</v>
      </c>
      <c r="AR803" s="139" t="s">
        <v>87</v>
      </c>
      <c r="AT803" s="147" t="s">
        <v>73</v>
      </c>
      <c r="AU803" s="147" t="s">
        <v>81</v>
      </c>
      <c r="AY803" s="139" t="s">
        <v>167</v>
      </c>
      <c r="BK803" s="148">
        <f>SUM(BK804:BK973)</f>
        <v>0</v>
      </c>
    </row>
    <row r="804" spans="1:65" s="2" customFormat="1" ht="33" customHeight="1">
      <c r="A804" s="33"/>
      <c r="B804" s="149"/>
      <c r="C804" s="167" t="s">
        <v>1346</v>
      </c>
      <c r="D804" s="167" t="s">
        <v>175</v>
      </c>
      <c r="E804" s="168" t="s">
        <v>1347</v>
      </c>
      <c r="F804" s="169" t="s">
        <v>1348</v>
      </c>
      <c r="G804" s="170" t="s">
        <v>213</v>
      </c>
      <c r="H804" s="171">
        <v>355.21</v>
      </c>
      <c r="I804" s="172"/>
      <c r="J804" s="173">
        <f>ROUND(I804*H804,2)</f>
        <v>0</v>
      </c>
      <c r="K804" s="174"/>
      <c r="L804" s="34"/>
      <c r="M804" s="175" t="s">
        <v>1</v>
      </c>
      <c r="N804" s="176" t="s">
        <v>40</v>
      </c>
      <c r="O804" s="59"/>
      <c r="P804" s="161">
        <f>O804*H804</f>
        <v>0</v>
      </c>
      <c r="Q804" s="161">
        <v>2.1000000000000001E-4</v>
      </c>
      <c r="R804" s="161">
        <f>Q804*H804</f>
        <v>7.4594099999999997E-2</v>
      </c>
      <c r="S804" s="161">
        <v>0</v>
      </c>
      <c r="T804" s="162">
        <f>S804*H804</f>
        <v>0</v>
      </c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R804" s="163" t="s">
        <v>308</v>
      </c>
      <c r="AT804" s="163" t="s">
        <v>175</v>
      </c>
      <c r="AU804" s="163" t="s">
        <v>87</v>
      </c>
      <c r="AY804" s="18" t="s">
        <v>167</v>
      </c>
      <c r="BE804" s="164">
        <f>IF(N804="základná",J804,0)</f>
        <v>0</v>
      </c>
      <c r="BF804" s="164">
        <f>IF(N804="znížená",J804,0)</f>
        <v>0</v>
      </c>
      <c r="BG804" s="164">
        <f>IF(N804="zákl. prenesená",J804,0)</f>
        <v>0</v>
      </c>
      <c r="BH804" s="164">
        <f>IF(N804="zníž. prenesená",J804,0)</f>
        <v>0</v>
      </c>
      <c r="BI804" s="164">
        <f>IF(N804="nulová",J804,0)</f>
        <v>0</v>
      </c>
      <c r="BJ804" s="18" t="s">
        <v>87</v>
      </c>
      <c r="BK804" s="164">
        <f>ROUND(I804*H804,2)</f>
        <v>0</v>
      </c>
      <c r="BL804" s="18" t="s">
        <v>308</v>
      </c>
      <c r="BM804" s="163" t="s">
        <v>1349</v>
      </c>
    </row>
    <row r="805" spans="1:65" s="13" customFormat="1" ht="12">
      <c r="B805" s="177"/>
      <c r="D805" s="178" t="s">
        <v>181</v>
      </c>
      <c r="E805" s="179" t="s">
        <v>1</v>
      </c>
      <c r="F805" s="180" t="s">
        <v>894</v>
      </c>
      <c r="H805" s="179" t="s">
        <v>1</v>
      </c>
      <c r="I805" s="181"/>
      <c r="L805" s="177"/>
      <c r="M805" s="182"/>
      <c r="N805" s="183"/>
      <c r="O805" s="183"/>
      <c r="P805" s="183"/>
      <c r="Q805" s="183"/>
      <c r="R805" s="183"/>
      <c r="S805" s="183"/>
      <c r="T805" s="184"/>
      <c r="AT805" s="179" t="s">
        <v>181</v>
      </c>
      <c r="AU805" s="179" t="s">
        <v>87</v>
      </c>
      <c r="AV805" s="13" t="s">
        <v>81</v>
      </c>
      <c r="AW805" s="13" t="s">
        <v>29</v>
      </c>
      <c r="AX805" s="13" t="s">
        <v>74</v>
      </c>
      <c r="AY805" s="179" t="s">
        <v>167</v>
      </c>
    </row>
    <row r="806" spans="1:65" s="13" customFormat="1" ht="12">
      <c r="B806" s="177"/>
      <c r="D806" s="178" t="s">
        <v>181</v>
      </c>
      <c r="E806" s="179" t="s">
        <v>1</v>
      </c>
      <c r="F806" s="180" t="s">
        <v>895</v>
      </c>
      <c r="H806" s="179" t="s">
        <v>1</v>
      </c>
      <c r="I806" s="181"/>
      <c r="L806" s="177"/>
      <c r="M806" s="182"/>
      <c r="N806" s="183"/>
      <c r="O806" s="183"/>
      <c r="P806" s="183"/>
      <c r="Q806" s="183"/>
      <c r="R806" s="183"/>
      <c r="S806" s="183"/>
      <c r="T806" s="184"/>
      <c r="AT806" s="179" t="s">
        <v>181</v>
      </c>
      <c r="AU806" s="179" t="s">
        <v>87</v>
      </c>
      <c r="AV806" s="13" t="s">
        <v>81</v>
      </c>
      <c r="AW806" s="13" t="s">
        <v>29</v>
      </c>
      <c r="AX806" s="13" t="s">
        <v>74</v>
      </c>
      <c r="AY806" s="179" t="s">
        <v>167</v>
      </c>
    </row>
    <row r="807" spans="1:65" s="14" customFormat="1" ht="12">
      <c r="B807" s="185"/>
      <c r="D807" s="178" t="s">
        <v>181</v>
      </c>
      <c r="E807" s="186" t="s">
        <v>1</v>
      </c>
      <c r="F807" s="187" t="s">
        <v>1350</v>
      </c>
      <c r="H807" s="188">
        <v>82.26</v>
      </c>
      <c r="I807" s="189"/>
      <c r="L807" s="185"/>
      <c r="M807" s="190"/>
      <c r="N807" s="191"/>
      <c r="O807" s="191"/>
      <c r="P807" s="191"/>
      <c r="Q807" s="191"/>
      <c r="R807" s="191"/>
      <c r="S807" s="191"/>
      <c r="T807" s="192"/>
      <c r="AT807" s="186" t="s">
        <v>181</v>
      </c>
      <c r="AU807" s="186" t="s">
        <v>87</v>
      </c>
      <c r="AV807" s="14" t="s">
        <v>87</v>
      </c>
      <c r="AW807" s="14" t="s">
        <v>29</v>
      </c>
      <c r="AX807" s="14" t="s">
        <v>74</v>
      </c>
      <c r="AY807" s="186" t="s">
        <v>167</v>
      </c>
    </row>
    <row r="808" spans="1:65" s="14" customFormat="1" ht="12">
      <c r="B808" s="185"/>
      <c r="D808" s="178" t="s">
        <v>181</v>
      </c>
      <c r="E808" s="186" t="s">
        <v>1</v>
      </c>
      <c r="F808" s="187" t="s">
        <v>1351</v>
      </c>
      <c r="H808" s="188">
        <v>82.26</v>
      </c>
      <c r="I808" s="189"/>
      <c r="L808" s="185"/>
      <c r="M808" s="190"/>
      <c r="N808" s="191"/>
      <c r="O808" s="191"/>
      <c r="P808" s="191"/>
      <c r="Q808" s="191"/>
      <c r="R808" s="191"/>
      <c r="S808" s="191"/>
      <c r="T808" s="192"/>
      <c r="AT808" s="186" t="s">
        <v>181</v>
      </c>
      <c r="AU808" s="186" t="s">
        <v>87</v>
      </c>
      <c r="AV808" s="14" t="s">
        <v>87</v>
      </c>
      <c r="AW808" s="14" t="s">
        <v>29</v>
      </c>
      <c r="AX808" s="14" t="s">
        <v>74</v>
      </c>
      <c r="AY808" s="186" t="s">
        <v>167</v>
      </c>
    </row>
    <row r="809" spans="1:65" s="16" customFormat="1" ht="12">
      <c r="B809" s="201"/>
      <c r="D809" s="178" t="s">
        <v>181</v>
      </c>
      <c r="E809" s="202" t="s">
        <v>1</v>
      </c>
      <c r="F809" s="203" t="s">
        <v>898</v>
      </c>
      <c r="H809" s="204">
        <v>164.52</v>
      </c>
      <c r="I809" s="205"/>
      <c r="L809" s="201"/>
      <c r="M809" s="206"/>
      <c r="N809" s="207"/>
      <c r="O809" s="207"/>
      <c r="P809" s="207"/>
      <c r="Q809" s="207"/>
      <c r="R809" s="207"/>
      <c r="S809" s="207"/>
      <c r="T809" s="208"/>
      <c r="AT809" s="202" t="s">
        <v>181</v>
      </c>
      <c r="AU809" s="202" t="s">
        <v>87</v>
      </c>
      <c r="AV809" s="16" t="s">
        <v>187</v>
      </c>
      <c r="AW809" s="16" t="s">
        <v>29</v>
      </c>
      <c r="AX809" s="16" t="s">
        <v>74</v>
      </c>
      <c r="AY809" s="202" t="s">
        <v>167</v>
      </c>
    </row>
    <row r="810" spans="1:65" s="14" customFormat="1" ht="12">
      <c r="B810" s="185"/>
      <c r="D810" s="178" t="s">
        <v>181</v>
      </c>
      <c r="E810" s="186" t="s">
        <v>1</v>
      </c>
      <c r="F810" s="187" t="s">
        <v>1352</v>
      </c>
      <c r="H810" s="188">
        <v>27.28</v>
      </c>
      <c r="I810" s="189"/>
      <c r="L810" s="185"/>
      <c r="M810" s="190"/>
      <c r="N810" s="191"/>
      <c r="O810" s="191"/>
      <c r="P810" s="191"/>
      <c r="Q810" s="191"/>
      <c r="R810" s="191"/>
      <c r="S810" s="191"/>
      <c r="T810" s="192"/>
      <c r="AT810" s="186" t="s">
        <v>181</v>
      </c>
      <c r="AU810" s="186" t="s">
        <v>87</v>
      </c>
      <c r="AV810" s="14" t="s">
        <v>87</v>
      </c>
      <c r="AW810" s="14" t="s">
        <v>29</v>
      </c>
      <c r="AX810" s="14" t="s">
        <v>74</v>
      </c>
      <c r="AY810" s="186" t="s">
        <v>167</v>
      </c>
    </row>
    <row r="811" spans="1:65" s="14" customFormat="1" ht="12">
      <c r="B811" s="185"/>
      <c r="D811" s="178" t="s">
        <v>181</v>
      </c>
      <c r="E811" s="186" t="s">
        <v>1</v>
      </c>
      <c r="F811" s="187" t="s">
        <v>1353</v>
      </c>
      <c r="H811" s="188">
        <v>27.28</v>
      </c>
      <c r="I811" s="189"/>
      <c r="L811" s="185"/>
      <c r="M811" s="190"/>
      <c r="N811" s="191"/>
      <c r="O811" s="191"/>
      <c r="P811" s="191"/>
      <c r="Q811" s="191"/>
      <c r="R811" s="191"/>
      <c r="S811" s="191"/>
      <c r="T811" s="192"/>
      <c r="AT811" s="186" t="s">
        <v>181</v>
      </c>
      <c r="AU811" s="186" t="s">
        <v>87</v>
      </c>
      <c r="AV811" s="14" t="s">
        <v>87</v>
      </c>
      <c r="AW811" s="14" t="s">
        <v>29</v>
      </c>
      <c r="AX811" s="14" t="s">
        <v>74</v>
      </c>
      <c r="AY811" s="186" t="s">
        <v>167</v>
      </c>
    </row>
    <row r="812" spans="1:65" s="16" customFormat="1" ht="12">
      <c r="B812" s="201"/>
      <c r="D812" s="178" t="s">
        <v>181</v>
      </c>
      <c r="E812" s="202" t="s">
        <v>1</v>
      </c>
      <c r="F812" s="203" t="s">
        <v>901</v>
      </c>
      <c r="H812" s="204">
        <v>54.56</v>
      </c>
      <c r="I812" s="205"/>
      <c r="L812" s="201"/>
      <c r="M812" s="206"/>
      <c r="N812" s="207"/>
      <c r="O812" s="207"/>
      <c r="P812" s="207"/>
      <c r="Q812" s="207"/>
      <c r="R812" s="207"/>
      <c r="S812" s="207"/>
      <c r="T812" s="208"/>
      <c r="AT812" s="202" t="s">
        <v>181</v>
      </c>
      <c r="AU812" s="202" t="s">
        <v>87</v>
      </c>
      <c r="AV812" s="16" t="s">
        <v>187</v>
      </c>
      <c r="AW812" s="16" t="s">
        <v>29</v>
      </c>
      <c r="AX812" s="16" t="s">
        <v>74</v>
      </c>
      <c r="AY812" s="202" t="s">
        <v>167</v>
      </c>
    </row>
    <row r="813" spans="1:65" s="14" customFormat="1" ht="12">
      <c r="B813" s="185"/>
      <c r="D813" s="178" t="s">
        <v>181</v>
      </c>
      <c r="E813" s="186" t="s">
        <v>1</v>
      </c>
      <c r="F813" s="187" t="s">
        <v>1354</v>
      </c>
      <c r="H813" s="188">
        <v>9.8800000000000008</v>
      </c>
      <c r="I813" s="189"/>
      <c r="L813" s="185"/>
      <c r="M813" s="190"/>
      <c r="N813" s="191"/>
      <c r="O813" s="191"/>
      <c r="P813" s="191"/>
      <c r="Q813" s="191"/>
      <c r="R813" s="191"/>
      <c r="S813" s="191"/>
      <c r="T813" s="192"/>
      <c r="AT813" s="186" t="s">
        <v>181</v>
      </c>
      <c r="AU813" s="186" t="s">
        <v>87</v>
      </c>
      <c r="AV813" s="14" t="s">
        <v>87</v>
      </c>
      <c r="AW813" s="14" t="s">
        <v>29</v>
      </c>
      <c r="AX813" s="14" t="s">
        <v>74</v>
      </c>
      <c r="AY813" s="186" t="s">
        <v>167</v>
      </c>
    </row>
    <row r="814" spans="1:65" s="14" customFormat="1" ht="12">
      <c r="B814" s="185"/>
      <c r="D814" s="178" t="s">
        <v>181</v>
      </c>
      <c r="E814" s="186" t="s">
        <v>1</v>
      </c>
      <c r="F814" s="187" t="s">
        <v>1354</v>
      </c>
      <c r="H814" s="188">
        <v>9.8800000000000008</v>
      </c>
      <c r="I814" s="189"/>
      <c r="L814" s="185"/>
      <c r="M814" s="190"/>
      <c r="N814" s="191"/>
      <c r="O814" s="191"/>
      <c r="P814" s="191"/>
      <c r="Q814" s="191"/>
      <c r="R814" s="191"/>
      <c r="S814" s="191"/>
      <c r="T814" s="192"/>
      <c r="AT814" s="186" t="s">
        <v>181</v>
      </c>
      <c r="AU814" s="186" t="s">
        <v>87</v>
      </c>
      <c r="AV814" s="14" t="s">
        <v>87</v>
      </c>
      <c r="AW814" s="14" t="s">
        <v>29</v>
      </c>
      <c r="AX814" s="14" t="s">
        <v>74</v>
      </c>
      <c r="AY814" s="186" t="s">
        <v>167</v>
      </c>
    </row>
    <row r="815" spans="1:65" s="16" customFormat="1" ht="12">
      <c r="B815" s="201"/>
      <c r="D815" s="178" t="s">
        <v>181</v>
      </c>
      <c r="E815" s="202" t="s">
        <v>1</v>
      </c>
      <c r="F815" s="203" t="s">
        <v>903</v>
      </c>
      <c r="H815" s="204">
        <v>19.760000000000002</v>
      </c>
      <c r="I815" s="205"/>
      <c r="L815" s="201"/>
      <c r="M815" s="206"/>
      <c r="N815" s="207"/>
      <c r="O815" s="207"/>
      <c r="P815" s="207"/>
      <c r="Q815" s="207"/>
      <c r="R815" s="207"/>
      <c r="S815" s="207"/>
      <c r="T815" s="208"/>
      <c r="AT815" s="202" t="s">
        <v>181</v>
      </c>
      <c r="AU815" s="202" t="s">
        <v>87</v>
      </c>
      <c r="AV815" s="16" t="s">
        <v>187</v>
      </c>
      <c r="AW815" s="16" t="s">
        <v>29</v>
      </c>
      <c r="AX815" s="16" t="s">
        <v>74</v>
      </c>
      <c r="AY815" s="202" t="s">
        <v>167</v>
      </c>
    </row>
    <row r="816" spans="1:65" s="14" customFormat="1" ht="12">
      <c r="B816" s="185"/>
      <c r="D816" s="178" t="s">
        <v>181</v>
      </c>
      <c r="E816" s="186" t="s">
        <v>1</v>
      </c>
      <c r="F816" s="187" t="s">
        <v>1355</v>
      </c>
      <c r="H816" s="188">
        <v>12.34</v>
      </c>
      <c r="I816" s="189"/>
      <c r="L816" s="185"/>
      <c r="M816" s="190"/>
      <c r="N816" s="191"/>
      <c r="O816" s="191"/>
      <c r="P816" s="191"/>
      <c r="Q816" s="191"/>
      <c r="R816" s="191"/>
      <c r="S816" s="191"/>
      <c r="T816" s="192"/>
      <c r="AT816" s="186" t="s">
        <v>181</v>
      </c>
      <c r="AU816" s="186" t="s">
        <v>87</v>
      </c>
      <c r="AV816" s="14" t="s">
        <v>87</v>
      </c>
      <c r="AW816" s="14" t="s">
        <v>29</v>
      </c>
      <c r="AX816" s="14" t="s">
        <v>74</v>
      </c>
      <c r="AY816" s="186" t="s">
        <v>167</v>
      </c>
    </row>
    <row r="817" spans="1:65" s="14" customFormat="1" ht="12">
      <c r="B817" s="185"/>
      <c r="D817" s="178" t="s">
        <v>181</v>
      </c>
      <c r="E817" s="186" t="s">
        <v>1</v>
      </c>
      <c r="F817" s="187" t="s">
        <v>1355</v>
      </c>
      <c r="H817" s="188">
        <v>12.34</v>
      </c>
      <c r="I817" s="189"/>
      <c r="L817" s="185"/>
      <c r="M817" s="190"/>
      <c r="N817" s="191"/>
      <c r="O817" s="191"/>
      <c r="P817" s="191"/>
      <c r="Q817" s="191"/>
      <c r="R817" s="191"/>
      <c r="S817" s="191"/>
      <c r="T817" s="192"/>
      <c r="AT817" s="186" t="s">
        <v>181</v>
      </c>
      <c r="AU817" s="186" t="s">
        <v>87</v>
      </c>
      <c r="AV817" s="14" t="s">
        <v>87</v>
      </c>
      <c r="AW817" s="14" t="s">
        <v>29</v>
      </c>
      <c r="AX817" s="14" t="s">
        <v>74</v>
      </c>
      <c r="AY817" s="186" t="s">
        <v>167</v>
      </c>
    </row>
    <row r="818" spans="1:65" s="16" customFormat="1" ht="12">
      <c r="B818" s="201"/>
      <c r="D818" s="178" t="s">
        <v>181</v>
      </c>
      <c r="E818" s="202" t="s">
        <v>1</v>
      </c>
      <c r="F818" s="203" t="s">
        <v>905</v>
      </c>
      <c r="H818" s="204">
        <v>24.68</v>
      </c>
      <c r="I818" s="205"/>
      <c r="L818" s="201"/>
      <c r="M818" s="206"/>
      <c r="N818" s="207"/>
      <c r="O818" s="207"/>
      <c r="P818" s="207"/>
      <c r="Q818" s="207"/>
      <c r="R818" s="207"/>
      <c r="S818" s="207"/>
      <c r="T818" s="208"/>
      <c r="AT818" s="202" t="s">
        <v>181</v>
      </c>
      <c r="AU818" s="202" t="s">
        <v>87</v>
      </c>
      <c r="AV818" s="16" t="s">
        <v>187</v>
      </c>
      <c r="AW818" s="16" t="s">
        <v>29</v>
      </c>
      <c r="AX818" s="16" t="s">
        <v>74</v>
      </c>
      <c r="AY818" s="202" t="s">
        <v>167</v>
      </c>
    </row>
    <row r="819" spans="1:65" s="14" customFormat="1" ht="12">
      <c r="B819" s="185"/>
      <c r="D819" s="178" t="s">
        <v>181</v>
      </c>
      <c r="E819" s="186" t="s">
        <v>1</v>
      </c>
      <c r="F819" s="187" t="s">
        <v>1356</v>
      </c>
      <c r="H819" s="188">
        <v>13.72</v>
      </c>
      <c r="I819" s="189"/>
      <c r="L819" s="185"/>
      <c r="M819" s="190"/>
      <c r="N819" s="191"/>
      <c r="O819" s="191"/>
      <c r="P819" s="191"/>
      <c r="Q819" s="191"/>
      <c r="R819" s="191"/>
      <c r="S819" s="191"/>
      <c r="T819" s="192"/>
      <c r="AT819" s="186" t="s">
        <v>181</v>
      </c>
      <c r="AU819" s="186" t="s">
        <v>87</v>
      </c>
      <c r="AV819" s="14" t="s">
        <v>87</v>
      </c>
      <c r="AW819" s="14" t="s">
        <v>29</v>
      </c>
      <c r="AX819" s="14" t="s">
        <v>74</v>
      </c>
      <c r="AY819" s="186" t="s">
        <v>167</v>
      </c>
    </row>
    <row r="820" spans="1:65" s="16" customFormat="1" ht="12">
      <c r="B820" s="201"/>
      <c r="D820" s="178" t="s">
        <v>181</v>
      </c>
      <c r="E820" s="202" t="s">
        <v>1</v>
      </c>
      <c r="F820" s="203" t="s">
        <v>907</v>
      </c>
      <c r="H820" s="204">
        <v>13.72</v>
      </c>
      <c r="I820" s="205"/>
      <c r="L820" s="201"/>
      <c r="M820" s="206"/>
      <c r="N820" s="207"/>
      <c r="O820" s="207"/>
      <c r="P820" s="207"/>
      <c r="Q820" s="207"/>
      <c r="R820" s="207"/>
      <c r="S820" s="207"/>
      <c r="T820" s="208"/>
      <c r="AT820" s="202" t="s">
        <v>181</v>
      </c>
      <c r="AU820" s="202" t="s">
        <v>87</v>
      </c>
      <c r="AV820" s="16" t="s">
        <v>187</v>
      </c>
      <c r="AW820" s="16" t="s">
        <v>29</v>
      </c>
      <c r="AX820" s="16" t="s">
        <v>74</v>
      </c>
      <c r="AY820" s="202" t="s">
        <v>167</v>
      </c>
    </row>
    <row r="821" spans="1:65" s="14" customFormat="1" ht="12">
      <c r="B821" s="185"/>
      <c r="D821" s="178" t="s">
        <v>181</v>
      </c>
      <c r="E821" s="186" t="s">
        <v>1</v>
      </c>
      <c r="F821" s="187" t="s">
        <v>1357</v>
      </c>
      <c r="H821" s="188">
        <v>22.5</v>
      </c>
      <c r="I821" s="189"/>
      <c r="L821" s="185"/>
      <c r="M821" s="190"/>
      <c r="N821" s="191"/>
      <c r="O821" s="191"/>
      <c r="P821" s="191"/>
      <c r="Q821" s="191"/>
      <c r="R821" s="191"/>
      <c r="S821" s="191"/>
      <c r="T821" s="192"/>
      <c r="AT821" s="186" t="s">
        <v>181</v>
      </c>
      <c r="AU821" s="186" t="s">
        <v>87</v>
      </c>
      <c r="AV821" s="14" t="s">
        <v>87</v>
      </c>
      <c r="AW821" s="14" t="s">
        <v>29</v>
      </c>
      <c r="AX821" s="14" t="s">
        <v>74</v>
      </c>
      <c r="AY821" s="186" t="s">
        <v>167</v>
      </c>
    </row>
    <row r="822" spans="1:65" s="14" customFormat="1" ht="12">
      <c r="B822" s="185"/>
      <c r="D822" s="178" t="s">
        <v>181</v>
      </c>
      <c r="E822" s="186" t="s">
        <v>1</v>
      </c>
      <c r="F822" s="187" t="s">
        <v>1358</v>
      </c>
      <c r="H822" s="188">
        <v>30</v>
      </c>
      <c r="I822" s="189"/>
      <c r="L822" s="185"/>
      <c r="M822" s="190"/>
      <c r="N822" s="191"/>
      <c r="O822" s="191"/>
      <c r="P822" s="191"/>
      <c r="Q822" s="191"/>
      <c r="R822" s="191"/>
      <c r="S822" s="191"/>
      <c r="T822" s="192"/>
      <c r="AT822" s="186" t="s">
        <v>181</v>
      </c>
      <c r="AU822" s="186" t="s">
        <v>87</v>
      </c>
      <c r="AV822" s="14" t="s">
        <v>87</v>
      </c>
      <c r="AW822" s="14" t="s">
        <v>29</v>
      </c>
      <c r="AX822" s="14" t="s">
        <v>74</v>
      </c>
      <c r="AY822" s="186" t="s">
        <v>167</v>
      </c>
    </row>
    <row r="823" spans="1:65" s="16" customFormat="1" ht="12">
      <c r="B823" s="201"/>
      <c r="D823" s="178" t="s">
        <v>181</v>
      </c>
      <c r="E823" s="202" t="s">
        <v>1</v>
      </c>
      <c r="F823" s="203" t="s">
        <v>910</v>
      </c>
      <c r="H823" s="204">
        <v>52.5</v>
      </c>
      <c r="I823" s="205"/>
      <c r="L823" s="201"/>
      <c r="M823" s="206"/>
      <c r="N823" s="207"/>
      <c r="O823" s="207"/>
      <c r="P823" s="207"/>
      <c r="Q823" s="207"/>
      <c r="R823" s="207"/>
      <c r="S823" s="207"/>
      <c r="T823" s="208"/>
      <c r="AT823" s="202" t="s">
        <v>181</v>
      </c>
      <c r="AU823" s="202" t="s">
        <v>87</v>
      </c>
      <c r="AV823" s="16" t="s">
        <v>187</v>
      </c>
      <c r="AW823" s="16" t="s">
        <v>29</v>
      </c>
      <c r="AX823" s="16" t="s">
        <v>74</v>
      </c>
      <c r="AY823" s="202" t="s">
        <v>167</v>
      </c>
    </row>
    <row r="824" spans="1:65" s="14" customFormat="1" ht="12">
      <c r="B824" s="185"/>
      <c r="D824" s="178" t="s">
        <v>181</v>
      </c>
      <c r="E824" s="186" t="s">
        <v>1</v>
      </c>
      <c r="F824" s="187" t="s">
        <v>1359</v>
      </c>
      <c r="H824" s="188">
        <v>7.54</v>
      </c>
      <c r="I824" s="189"/>
      <c r="L824" s="185"/>
      <c r="M824" s="190"/>
      <c r="N824" s="191"/>
      <c r="O824" s="191"/>
      <c r="P824" s="191"/>
      <c r="Q824" s="191"/>
      <c r="R824" s="191"/>
      <c r="S824" s="191"/>
      <c r="T824" s="192"/>
      <c r="AT824" s="186" t="s">
        <v>181</v>
      </c>
      <c r="AU824" s="186" t="s">
        <v>87</v>
      </c>
      <c r="AV824" s="14" t="s">
        <v>87</v>
      </c>
      <c r="AW824" s="14" t="s">
        <v>29</v>
      </c>
      <c r="AX824" s="14" t="s">
        <v>74</v>
      </c>
      <c r="AY824" s="186" t="s">
        <v>167</v>
      </c>
    </row>
    <row r="825" spans="1:65" s="14" customFormat="1" ht="12">
      <c r="B825" s="185"/>
      <c r="D825" s="178" t="s">
        <v>181</v>
      </c>
      <c r="E825" s="186" t="s">
        <v>1</v>
      </c>
      <c r="F825" s="187" t="s">
        <v>1359</v>
      </c>
      <c r="H825" s="188">
        <v>7.54</v>
      </c>
      <c r="I825" s="189"/>
      <c r="L825" s="185"/>
      <c r="M825" s="190"/>
      <c r="N825" s="191"/>
      <c r="O825" s="191"/>
      <c r="P825" s="191"/>
      <c r="Q825" s="191"/>
      <c r="R825" s="191"/>
      <c r="S825" s="191"/>
      <c r="T825" s="192"/>
      <c r="AT825" s="186" t="s">
        <v>181</v>
      </c>
      <c r="AU825" s="186" t="s">
        <v>87</v>
      </c>
      <c r="AV825" s="14" t="s">
        <v>87</v>
      </c>
      <c r="AW825" s="14" t="s">
        <v>29</v>
      </c>
      <c r="AX825" s="14" t="s">
        <v>74</v>
      </c>
      <c r="AY825" s="186" t="s">
        <v>167</v>
      </c>
    </row>
    <row r="826" spans="1:65" s="16" customFormat="1" ht="12">
      <c r="B826" s="201"/>
      <c r="D826" s="178" t="s">
        <v>181</v>
      </c>
      <c r="E826" s="202" t="s">
        <v>1</v>
      </c>
      <c r="F826" s="203" t="s">
        <v>912</v>
      </c>
      <c r="H826" s="204">
        <v>15.08</v>
      </c>
      <c r="I826" s="205"/>
      <c r="L826" s="201"/>
      <c r="M826" s="206"/>
      <c r="N826" s="207"/>
      <c r="O826" s="207"/>
      <c r="P826" s="207"/>
      <c r="Q826" s="207"/>
      <c r="R826" s="207"/>
      <c r="S826" s="207"/>
      <c r="T826" s="208"/>
      <c r="AT826" s="202" t="s">
        <v>181</v>
      </c>
      <c r="AU826" s="202" t="s">
        <v>87</v>
      </c>
      <c r="AV826" s="16" t="s">
        <v>187</v>
      </c>
      <c r="AW826" s="16" t="s">
        <v>29</v>
      </c>
      <c r="AX826" s="16" t="s">
        <v>74</v>
      </c>
      <c r="AY826" s="202" t="s">
        <v>167</v>
      </c>
    </row>
    <row r="827" spans="1:65" s="14" customFormat="1" ht="12">
      <c r="B827" s="185"/>
      <c r="D827" s="178" t="s">
        <v>181</v>
      </c>
      <c r="E827" s="186" t="s">
        <v>1</v>
      </c>
      <c r="F827" s="187" t="s">
        <v>1360</v>
      </c>
      <c r="H827" s="188">
        <v>4.3899999999999997</v>
      </c>
      <c r="I827" s="189"/>
      <c r="L827" s="185"/>
      <c r="M827" s="190"/>
      <c r="N827" s="191"/>
      <c r="O827" s="191"/>
      <c r="P827" s="191"/>
      <c r="Q827" s="191"/>
      <c r="R827" s="191"/>
      <c r="S827" s="191"/>
      <c r="T827" s="192"/>
      <c r="AT827" s="186" t="s">
        <v>181</v>
      </c>
      <c r="AU827" s="186" t="s">
        <v>87</v>
      </c>
      <c r="AV827" s="14" t="s">
        <v>87</v>
      </c>
      <c r="AW827" s="14" t="s">
        <v>29</v>
      </c>
      <c r="AX827" s="14" t="s">
        <v>74</v>
      </c>
      <c r="AY827" s="186" t="s">
        <v>167</v>
      </c>
    </row>
    <row r="828" spans="1:65" s="16" customFormat="1" ht="12">
      <c r="B828" s="201"/>
      <c r="D828" s="178" t="s">
        <v>181</v>
      </c>
      <c r="E828" s="202" t="s">
        <v>1</v>
      </c>
      <c r="F828" s="203" t="s">
        <v>914</v>
      </c>
      <c r="H828" s="204">
        <v>4.3899999999999997</v>
      </c>
      <c r="I828" s="205"/>
      <c r="L828" s="201"/>
      <c r="M828" s="206"/>
      <c r="N828" s="207"/>
      <c r="O828" s="207"/>
      <c r="P828" s="207"/>
      <c r="Q828" s="207"/>
      <c r="R828" s="207"/>
      <c r="S828" s="207"/>
      <c r="T828" s="208"/>
      <c r="AT828" s="202" t="s">
        <v>181</v>
      </c>
      <c r="AU828" s="202" t="s">
        <v>87</v>
      </c>
      <c r="AV828" s="16" t="s">
        <v>187</v>
      </c>
      <c r="AW828" s="16" t="s">
        <v>29</v>
      </c>
      <c r="AX828" s="16" t="s">
        <v>74</v>
      </c>
      <c r="AY828" s="202" t="s">
        <v>167</v>
      </c>
    </row>
    <row r="829" spans="1:65" s="14" customFormat="1" ht="12">
      <c r="B829" s="185"/>
      <c r="D829" s="178" t="s">
        <v>181</v>
      </c>
      <c r="E829" s="186" t="s">
        <v>1</v>
      </c>
      <c r="F829" s="187" t="s">
        <v>1361</v>
      </c>
      <c r="H829" s="188">
        <v>6</v>
      </c>
      <c r="I829" s="189"/>
      <c r="L829" s="185"/>
      <c r="M829" s="190"/>
      <c r="N829" s="191"/>
      <c r="O829" s="191"/>
      <c r="P829" s="191"/>
      <c r="Q829" s="191"/>
      <c r="R829" s="191"/>
      <c r="S829" s="191"/>
      <c r="T829" s="192"/>
      <c r="AT829" s="186" t="s">
        <v>181</v>
      </c>
      <c r="AU829" s="186" t="s">
        <v>87</v>
      </c>
      <c r="AV829" s="14" t="s">
        <v>87</v>
      </c>
      <c r="AW829" s="14" t="s">
        <v>29</v>
      </c>
      <c r="AX829" s="14" t="s">
        <v>74</v>
      </c>
      <c r="AY829" s="186" t="s">
        <v>167</v>
      </c>
    </row>
    <row r="830" spans="1:65" s="16" customFormat="1" ht="12">
      <c r="B830" s="201"/>
      <c r="D830" s="178" t="s">
        <v>181</v>
      </c>
      <c r="E830" s="202" t="s">
        <v>1</v>
      </c>
      <c r="F830" s="203" t="s">
        <v>916</v>
      </c>
      <c r="H830" s="204">
        <v>6</v>
      </c>
      <c r="I830" s="205"/>
      <c r="L830" s="201"/>
      <c r="M830" s="206"/>
      <c r="N830" s="207"/>
      <c r="O830" s="207"/>
      <c r="P830" s="207"/>
      <c r="Q830" s="207"/>
      <c r="R830" s="207"/>
      <c r="S830" s="207"/>
      <c r="T830" s="208"/>
      <c r="AT830" s="202" t="s">
        <v>181</v>
      </c>
      <c r="AU830" s="202" t="s">
        <v>87</v>
      </c>
      <c r="AV830" s="16" t="s">
        <v>187</v>
      </c>
      <c r="AW830" s="16" t="s">
        <v>29</v>
      </c>
      <c r="AX830" s="16" t="s">
        <v>74</v>
      </c>
      <c r="AY830" s="202" t="s">
        <v>167</v>
      </c>
    </row>
    <row r="831" spans="1:65" s="15" customFormat="1" ht="12">
      <c r="B831" s="193"/>
      <c r="D831" s="178" t="s">
        <v>181</v>
      </c>
      <c r="E831" s="194" t="s">
        <v>1</v>
      </c>
      <c r="F831" s="195" t="s">
        <v>1362</v>
      </c>
      <c r="H831" s="196">
        <v>355.21</v>
      </c>
      <c r="I831" s="197"/>
      <c r="L831" s="193"/>
      <c r="M831" s="198"/>
      <c r="N831" s="199"/>
      <c r="O831" s="199"/>
      <c r="P831" s="199"/>
      <c r="Q831" s="199"/>
      <c r="R831" s="199"/>
      <c r="S831" s="199"/>
      <c r="T831" s="200"/>
      <c r="AT831" s="194" t="s">
        <v>181</v>
      </c>
      <c r="AU831" s="194" t="s">
        <v>87</v>
      </c>
      <c r="AV831" s="15" t="s">
        <v>179</v>
      </c>
      <c r="AW831" s="15" t="s">
        <v>29</v>
      </c>
      <c r="AX831" s="15" t="s">
        <v>81</v>
      </c>
      <c r="AY831" s="194" t="s">
        <v>167</v>
      </c>
    </row>
    <row r="832" spans="1:65" s="2" customFormat="1" ht="33" customHeight="1">
      <c r="A832" s="33"/>
      <c r="B832" s="149"/>
      <c r="C832" s="150" t="s">
        <v>1363</v>
      </c>
      <c r="D832" s="150" t="s">
        <v>168</v>
      </c>
      <c r="E832" s="151" t="s">
        <v>1364</v>
      </c>
      <c r="F832" s="152" t="s">
        <v>1365</v>
      </c>
      <c r="G832" s="153" t="s">
        <v>213</v>
      </c>
      <c r="H832" s="154">
        <v>390.73099999999999</v>
      </c>
      <c r="I832" s="155"/>
      <c r="J832" s="156">
        <f>ROUND(I832*H832,2)</f>
        <v>0</v>
      </c>
      <c r="K832" s="157"/>
      <c r="L832" s="158"/>
      <c r="M832" s="159" t="s">
        <v>1</v>
      </c>
      <c r="N832" s="160" t="s">
        <v>40</v>
      </c>
      <c r="O832" s="59"/>
      <c r="P832" s="161">
        <f>O832*H832</f>
        <v>0</v>
      </c>
      <c r="Q832" s="161">
        <v>1E-4</v>
      </c>
      <c r="R832" s="161">
        <f>Q832*H832</f>
        <v>3.9073099999999999E-2</v>
      </c>
      <c r="S832" s="161">
        <v>0</v>
      </c>
      <c r="T832" s="162">
        <f>S832*H832</f>
        <v>0</v>
      </c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R832" s="163" t="s">
        <v>416</v>
      </c>
      <c r="AT832" s="163" t="s">
        <v>168</v>
      </c>
      <c r="AU832" s="163" t="s">
        <v>87</v>
      </c>
      <c r="AY832" s="18" t="s">
        <v>167</v>
      </c>
      <c r="BE832" s="164">
        <f>IF(N832="základná",J832,0)</f>
        <v>0</v>
      </c>
      <c r="BF832" s="164">
        <f>IF(N832="znížená",J832,0)</f>
        <v>0</v>
      </c>
      <c r="BG832" s="164">
        <f>IF(N832="zákl. prenesená",J832,0)</f>
        <v>0</v>
      </c>
      <c r="BH832" s="164">
        <f>IF(N832="zníž. prenesená",J832,0)</f>
        <v>0</v>
      </c>
      <c r="BI832" s="164">
        <f>IF(N832="nulová",J832,0)</f>
        <v>0</v>
      </c>
      <c r="BJ832" s="18" t="s">
        <v>87</v>
      </c>
      <c r="BK832" s="164">
        <f>ROUND(I832*H832,2)</f>
        <v>0</v>
      </c>
      <c r="BL832" s="18" t="s">
        <v>308</v>
      </c>
      <c r="BM832" s="163" t="s">
        <v>1366</v>
      </c>
    </row>
    <row r="833" spans="1:65" s="14" customFormat="1" ht="12">
      <c r="B833" s="185"/>
      <c r="D833" s="178" t="s">
        <v>181</v>
      </c>
      <c r="E833" s="186" t="s">
        <v>1</v>
      </c>
      <c r="F833" s="187" t="s">
        <v>1367</v>
      </c>
      <c r="H833" s="188">
        <v>390.73099999999999</v>
      </c>
      <c r="I833" s="189"/>
      <c r="L833" s="185"/>
      <c r="M833" s="190"/>
      <c r="N833" s="191"/>
      <c r="O833" s="191"/>
      <c r="P833" s="191"/>
      <c r="Q833" s="191"/>
      <c r="R833" s="191"/>
      <c r="S833" s="191"/>
      <c r="T833" s="192"/>
      <c r="AT833" s="186" t="s">
        <v>181</v>
      </c>
      <c r="AU833" s="186" t="s">
        <v>87</v>
      </c>
      <c r="AV833" s="14" t="s">
        <v>87</v>
      </c>
      <c r="AW833" s="14" t="s">
        <v>29</v>
      </c>
      <c r="AX833" s="14" t="s">
        <v>74</v>
      </c>
      <c r="AY833" s="186" t="s">
        <v>167</v>
      </c>
    </row>
    <row r="834" spans="1:65" s="15" customFormat="1" ht="12">
      <c r="B834" s="193"/>
      <c r="D834" s="178" t="s">
        <v>181</v>
      </c>
      <c r="E834" s="194" t="s">
        <v>1</v>
      </c>
      <c r="F834" s="195" t="s">
        <v>186</v>
      </c>
      <c r="H834" s="196">
        <v>390.73099999999999</v>
      </c>
      <c r="I834" s="197"/>
      <c r="L834" s="193"/>
      <c r="M834" s="198"/>
      <c r="N834" s="199"/>
      <c r="O834" s="199"/>
      <c r="P834" s="199"/>
      <c r="Q834" s="199"/>
      <c r="R834" s="199"/>
      <c r="S834" s="199"/>
      <c r="T834" s="200"/>
      <c r="AT834" s="194" t="s">
        <v>181</v>
      </c>
      <c r="AU834" s="194" t="s">
        <v>87</v>
      </c>
      <c r="AV834" s="15" t="s">
        <v>179</v>
      </c>
      <c r="AW834" s="15" t="s">
        <v>29</v>
      </c>
      <c r="AX834" s="15" t="s">
        <v>81</v>
      </c>
      <c r="AY834" s="194" t="s">
        <v>167</v>
      </c>
    </row>
    <row r="835" spans="1:65" s="2" customFormat="1" ht="33" customHeight="1">
      <c r="A835" s="33"/>
      <c r="B835" s="149"/>
      <c r="C835" s="150" t="s">
        <v>1368</v>
      </c>
      <c r="D835" s="150" t="s">
        <v>168</v>
      </c>
      <c r="E835" s="151" t="s">
        <v>1369</v>
      </c>
      <c r="F835" s="152" t="s">
        <v>1370</v>
      </c>
      <c r="G835" s="153" t="s">
        <v>213</v>
      </c>
      <c r="H835" s="154">
        <v>390.73099999999999</v>
      </c>
      <c r="I835" s="155"/>
      <c r="J835" s="156">
        <f>ROUND(I835*H835,2)</f>
        <v>0</v>
      </c>
      <c r="K835" s="157"/>
      <c r="L835" s="158"/>
      <c r="M835" s="159" t="s">
        <v>1</v>
      </c>
      <c r="N835" s="160" t="s">
        <v>40</v>
      </c>
      <c r="O835" s="59"/>
      <c r="P835" s="161">
        <f>O835*H835</f>
        <v>0</v>
      </c>
      <c r="Q835" s="161">
        <v>1E-4</v>
      </c>
      <c r="R835" s="161">
        <f>Q835*H835</f>
        <v>3.9073099999999999E-2</v>
      </c>
      <c r="S835" s="161">
        <v>0</v>
      </c>
      <c r="T835" s="162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63" t="s">
        <v>416</v>
      </c>
      <c r="AT835" s="163" t="s">
        <v>168</v>
      </c>
      <c r="AU835" s="163" t="s">
        <v>87</v>
      </c>
      <c r="AY835" s="18" t="s">
        <v>167</v>
      </c>
      <c r="BE835" s="164">
        <f>IF(N835="základná",J835,0)</f>
        <v>0</v>
      </c>
      <c r="BF835" s="164">
        <f>IF(N835="znížená",J835,0)</f>
        <v>0</v>
      </c>
      <c r="BG835" s="164">
        <f>IF(N835="zákl. prenesená",J835,0)</f>
        <v>0</v>
      </c>
      <c r="BH835" s="164">
        <f>IF(N835="zníž. prenesená",J835,0)</f>
        <v>0</v>
      </c>
      <c r="BI835" s="164">
        <f>IF(N835="nulová",J835,0)</f>
        <v>0</v>
      </c>
      <c r="BJ835" s="18" t="s">
        <v>87</v>
      </c>
      <c r="BK835" s="164">
        <f>ROUND(I835*H835,2)</f>
        <v>0</v>
      </c>
      <c r="BL835" s="18" t="s">
        <v>308</v>
      </c>
      <c r="BM835" s="163" t="s">
        <v>1371</v>
      </c>
    </row>
    <row r="836" spans="1:65" s="14" customFormat="1" ht="12">
      <c r="B836" s="185"/>
      <c r="D836" s="178" t="s">
        <v>181</v>
      </c>
      <c r="E836" s="186" t="s">
        <v>1</v>
      </c>
      <c r="F836" s="187" t="s">
        <v>1367</v>
      </c>
      <c r="H836" s="188">
        <v>390.73099999999999</v>
      </c>
      <c r="I836" s="189"/>
      <c r="L836" s="185"/>
      <c r="M836" s="190"/>
      <c r="N836" s="191"/>
      <c r="O836" s="191"/>
      <c r="P836" s="191"/>
      <c r="Q836" s="191"/>
      <c r="R836" s="191"/>
      <c r="S836" s="191"/>
      <c r="T836" s="192"/>
      <c r="AT836" s="186" t="s">
        <v>181</v>
      </c>
      <c r="AU836" s="186" t="s">
        <v>87</v>
      </c>
      <c r="AV836" s="14" t="s">
        <v>87</v>
      </c>
      <c r="AW836" s="14" t="s">
        <v>29</v>
      </c>
      <c r="AX836" s="14" t="s">
        <v>74</v>
      </c>
      <c r="AY836" s="186" t="s">
        <v>167</v>
      </c>
    </row>
    <row r="837" spans="1:65" s="15" customFormat="1" ht="12">
      <c r="B837" s="193"/>
      <c r="D837" s="178" t="s">
        <v>181</v>
      </c>
      <c r="E837" s="194" t="s">
        <v>1</v>
      </c>
      <c r="F837" s="195" t="s">
        <v>186</v>
      </c>
      <c r="H837" s="196">
        <v>390.73099999999999</v>
      </c>
      <c r="I837" s="197"/>
      <c r="L837" s="193"/>
      <c r="M837" s="198"/>
      <c r="N837" s="199"/>
      <c r="O837" s="199"/>
      <c r="P837" s="199"/>
      <c r="Q837" s="199"/>
      <c r="R837" s="199"/>
      <c r="S837" s="199"/>
      <c r="T837" s="200"/>
      <c r="AT837" s="194" t="s">
        <v>181</v>
      </c>
      <c r="AU837" s="194" t="s">
        <v>87</v>
      </c>
      <c r="AV837" s="15" t="s">
        <v>179</v>
      </c>
      <c r="AW837" s="15" t="s">
        <v>29</v>
      </c>
      <c r="AX837" s="15" t="s">
        <v>81</v>
      </c>
      <c r="AY837" s="194" t="s">
        <v>167</v>
      </c>
    </row>
    <row r="838" spans="1:65" s="2" customFormat="1" ht="21.75" customHeight="1">
      <c r="A838" s="33"/>
      <c r="B838" s="149"/>
      <c r="C838" s="150" t="s">
        <v>1372</v>
      </c>
      <c r="D838" s="150" t="s">
        <v>168</v>
      </c>
      <c r="E838" s="151" t="s">
        <v>1373</v>
      </c>
      <c r="F838" s="152" t="s">
        <v>1374</v>
      </c>
      <c r="G838" s="153" t="s">
        <v>340</v>
      </c>
      <c r="H838" s="154">
        <v>18</v>
      </c>
      <c r="I838" s="155"/>
      <c r="J838" s="156">
        <f>ROUND(I838*H838,2)</f>
        <v>0</v>
      </c>
      <c r="K838" s="157"/>
      <c r="L838" s="158"/>
      <c r="M838" s="159" t="s">
        <v>1</v>
      </c>
      <c r="N838" s="160" t="s">
        <v>40</v>
      </c>
      <c r="O838" s="59"/>
      <c r="P838" s="161">
        <f>O838*H838</f>
        <v>0</v>
      </c>
      <c r="Q838" s="161">
        <v>2.1999999999999999E-2</v>
      </c>
      <c r="R838" s="161">
        <f>Q838*H838</f>
        <v>0.39599999999999996</v>
      </c>
      <c r="S838" s="161">
        <v>0</v>
      </c>
      <c r="T838" s="162">
        <f>S838*H838</f>
        <v>0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63" t="s">
        <v>416</v>
      </c>
      <c r="AT838" s="163" t="s">
        <v>168</v>
      </c>
      <c r="AU838" s="163" t="s">
        <v>87</v>
      </c>
      <c r="AY838" s="18" t="s">
        <v>167</v>
      </c>
      <c r="BE838" s="164">
        <f>IF(N838="základná",J838,0)</f>
        <v>0</v>
      </c>
      <c r="BF838" s="164">
        <f>IF(N838="znížená",J838,0)</f>
        <v>0</v>
      </c>
      <c r="BG838" s="164">
        <f>IF(N838="zákl. prenesená",J838,0)</f>
        <v>0</v>
      </c>
      <c r="BH838" s="164">
        <f>IF(N838="zníž. prenesená",J838,0)</f>
        <v>0</v>
      </c>
      <c r="BI838" s="164">
        <f>IF(N838="nulová",J838,0)</f>
        <v>0</v>
      </c>
      <c r="BJ838" s="18" t="s">
        <v>87</v>
      </c>
      <c r="BK838" s="164">
        <f>ROUND(I838*H838,2)</f>
        <v>0</v>
      </c>
      <c r="BL838" s="18" t="s">
        <v>308</v>
      </c>
      <c r="BM838" s="163" t="s">
        <v>1375</v>
      </c>
    </row>
    <row r="839" spans="1:65" s="14" customFormat="1" ht="12">
      <c r="B839" s="185"/>
      <c r="D839" s="178" t="s">
        <v>181</v>
      </c>
      <c r="E839" s="186" t="s">
        <v>1</v>
      </c>
      <c r="F839" s="187" t="s">
        <v>1376</v>
      </c>
      <c r="H839" s="188">
        <v>18</v>
      </c>
      <c r="I839" s="189"/>
      <c r="L839" s="185"/>
      <c r="M839" s="190"/>
      <c r="N839" s="191"/>
      <c r="O839" s="191"/>
      <c r="P839" s="191"/>
      <c r="Q839" s="191"/>
      <c r="R839" s="191"/>
      <c r="S839" s="191"/>
      <c r="T839" s="192"/>
      <c r="AT839" s="186" t="s">
        <v>181</v>
      </c>
      <c r="AU839" s="186" t="s">
        <v>87</v>
      </c>
      <c r="AV839" s="14" t="s">
        <v>87</v>
      </c>
      <c r="AW839" s="14" t="s">
        <v>29</v>
      </c>
      <c r="AX839" s="14" t="s">
        <v>74</v>
      </c>
      <c r="AY839" s="186" t="s">
        <v>167</v>
      </c>
    </row>
    <row r="840" spans="1:65" s="15" customFormat="1" ht="12">
      <c r="B840" s="193"/>
      <c r="D840" s="178" t="s">
        <v>181</v>
      </c>
      <c r="E840" s="194" t="s">
        <v>1</v>
      </c>
      <c r="F840" s="195" t="s">
        <v>186</v>
      </c>
      <c r="H840" s="196">
        <v>18</v>
      </c>
      <c r="I840" s="197"/>
      <c r="L840" s="193"/>
      <c r="M840" s="198"/>
      <c r="N840" s="199"/>
      <c r="O840" s="199"/>
      <c r="P840" s="199"/>
      <c r="Q840" s="199"/>
      <c r="R840" s="199"/>
      <c r="S840" s="199"/>
      <c r="T840" s="200"/>
      <c r="AT840" s="194" t="s">
        <v>181</v>
      </c>
      <c r="AU840" s="194" t="s">
        <v>87</v>
      </c>
      <c r="AV840" s="15" t="s">
        <v>179</v>
      </c>
      <c r="AW840" s="15" t="s">
        <v>29</v>
      </c>
      <c r="AX840" s="15" t="s">
        <v>81</v>
      </c>
      <c r="AY840" s="194" t="s">
        <v>167</v>
      </c>
    </row>
    <row r="841" spans="1:65" s="2" customFormat="1" ht="21.75" customHeight="1">
      <c r="A841" s="33"/>
      <c r="B841" s="149"/>
      <c r="C841" s="150" t="s">
        <v>600</v>
      </c>
      <c r="D841" s="150" t="s">
        <v>168</v>
      </c>
      <c r="E841" s="151" t="s">
        <v>1377</v>
      </c>
      <c r="F841" s="152" t="s">
        <v>1378</v>
      </c>
      <c r="G841" s="153" t="s">
        <v>340</v>
      </c>
      <c r="H841" s="154">
        <v>8</v>
      </c>
      <c r="I841" s="155"/>
      <c r="J841" s="156">
        <f>ROUND(I841*H841,2)</f>
        <v>0</v>
      </c>
      <c r="K841" s="157"/>
      <c r="L841" s="158"/>
      <c r="M841" s="159" t="s">
        <v>1</v>
      </c>
      <c r="N841" s="160" t="s">
        <v>40</v>
      </c>
      <c r="O841" s="59"/>
      <c r="P841" s="161">
        <f>O841*H841</f>
        <v>0</v>
      </c>
      <c r="Q841" s="161">
        <v>2.1999999999999999E-2</v>
      </c>
      <c r="R841" s="161">
        <f>Q841*H841</f>
        <v>0.17599999999999999</v>
      </c>
      <c r="S841" s="161">
        <v>0</v>
      </c>
      <c r="T841" s="162">
        <f>S841*H841</f>
        <v>0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63" t="s">
        <v>416</v>
      </c>
      <c r="AT841" s="163" t="s">
        <v>168</v>
      </c>
      <c r="AU841" s="163" t="s">
        <v>87</v>
      </c>
      <c r="AY841" s="18" t="s">
        <v>167</v>
      </c>
      <c r="BE841" s="164">
        <f>IF(N841="základná",J841,0)</f>
        <v>0</v>
      </c>
      <c r="BF841" s="164">
        <f>IF(N841="znížená",J841,0)</f>
        <v>0</v>
      </c>
      <c r="BG841" s="164">
        <f>IF(N841="zákl. prenesená",J841,0)</f>
        <v>0</v>
      </c>
      <c r="BH841" s="164">
        <f>IF(N841="zníž. prenesená",J841,0)</f>
        <v>0</v>
      </c>
      <c r="BI841" s="164">
        <f>IF(N841="nulová",J841,0)</f>
        <v>0</v>
      </c>
      <c r="BJ841" s="18" t="s">
        <v>87</v>
      </c>
      <c r="BK841" s="164">
        <f>ROUND(I841*H841,2)</f>
        <v>0</v>
      </c>
      <c r="BL841" s="18" t="s">
        <v>308</v>
      </c>
      <c r="BM841" s="163" t="s">
        <v>1379</v>
      </c>
    </row>
    <row r="842" spans="1:65" s="14" customFormat="1" ht="12">
      <c r="B842" s="185"/>
      <c r="D842" s="178" t="s">
        <v>181</v>
      </c>
      <c r="E842" s="186" t="s">
        <v>1</v>
      </c>
      <c r="F842" s="187" t="s">
        <v>1380</v>
      </c>
      <c r="H842" s="188">
        <v>8</v>
      </c>
      <c r="I842" s="189"/>
      <c r="L842" s="185"/>
      <c r="M842" s="190"/>
      <c r="N842" s="191"/>
      <c r="O842" s="191"/>
      <c r="P842" s="191"/>
      <c r="Q842" s="191"/>
      <c r="R842" s="191"/>
      <c r="S842" s="191"/>
      <c r="T842" s="192"/>
      <c r="AT842" s="186" t="s">
        <v>181</v>
      </c>
      <c r="AU842" s="186" t="s">
        <v>87</v>
      </c>
      <c r="AV842" s="14" t="s">
        <v>87</v>
      </c>
      <c r="AW842" s="14" t="s">
        <v>29</v>
      </c>
      <c r="AX842" s="14" t="s">
        <v>74</v>
      </c>
      <c r="AY842" s="186" t="s">
        <v>167</v>
      </c>
    </row>
    <row r="843" spans="1:65" s="15" customFormat="1" ht="12">
      <c r="B843" s="193"/>
      <c r="D843" s="178" t="s">
        <v>181</v>
      </c>
      <c r="E843" s="194" t="s">
        <v>1</v>
      </c>
      <c r="F843" s="195" t="s">
        <v>186</v>
      </c>
      <c r="H843" s="196">
        <v>8</v>
      </c>
      <c r="I843" s="197"/>
      <c r="L843" s="193"/>
      <c r="M843" s="198"/>
      <c r="N843" s="199"/>
      <c r="O843" s="199"/>
      <c r="P843" s="199"/>
      <c r="Q843" s="199"/>
      <c r="R843" s="199"/>
      <c r="S843" s="199"/>
      <c r="T843" s="200"/>
      <c r="AT843" s="194" t="s">
        <v>181</v>
      </c>
      <c r="AU843" s="194" t="s">
        <v>87</v>
      </c>
      <c r="AV843" s="15" t="s">
        <v>179</v>
      </c>
      <c r="AW843" s="15" t="s">
        <v>29</v>
      </c>
      <c r="AX843" s="15" t="s">
        <v>81</v>
      </c>
      <c r="AY843" s="194" t="s">
        <v>167</v>
      </c>
    </row>
    <row r="844" spans="1:65" s="2" customFormat="1" ht="21.75" customHeight="1">
      <c r="A844" s="33"/>
      <c r="B844" s="149"/>
      <c r="C844" s="150" t="s">
        <v>1381</v>
      </c>
      <c r="D844" s="150" t="s">
        <v>168</v>
      </c>
      <c r="E844" s="151" t="s">
        <v>1382</v>
      </c>
      <c r="F844" s="152" t="s">
        <v>3494</v>
      </c>
      <c r="G844" s="153" t="s">
        <v>340</v>
      </c>
      <c r="H844" s="154">
        <v>4</v>
      </c>
      <c r="I844" s="155"/>
      <c r="J844" s="156">
        <f>ROUND(I844*H844,2)</f>
        <v>0</v>
      </c>
      <c r="K844" s="157"/>
      <c r="L844" s="158"/>
      <c r="M844" s="159" t="s">
        <v>1</v>
      </c>
      <c r="N844" s="160" t="s">
        <v>40</v>
      </c>
      <c r="O844" s="59"/>
      <c r="P844" s="161">
        <f>O844*H844</f>
        <v>0</v>
      </c>
      <c r="Q844" s="161">
        <v>2.1999999999999999E-2</v>
      </c>
      <c r="R844" s="161">
        <f>Q844*H844</f>
        <v>8.7999999999999995E-2</v>
      </c>
      <c r="S844" s="161">
        <v>0</v>
      </c>
      <c r="T844" s="162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63" t="s">
        <v>416</v>
      </c>
      <c r="AT844" s="163" t="s">
        <v>168</v>
      </c>
      <c r="AU844" s="163" t="s">
        <v>87</v>
      </c>
      <c r="AY844" s="18" t="s">
        <v>167</v>
      </c>
      <c r="BE844" s="164">
        <f>IF(N844="základná",J844,0)</f>
        <v>0</v>
      </c>
      <c r="BF844" s="164">
        <f>IF(N844="znížená",J844,0)</f>
        <v>0</v>
      </c>
      <c r="BG844" s="164">
        <f>IF(N844="zákl. prenesená",J844,0)</f>
        <v>0</v>
      </c>
      <c r="BH844" s="164">
        <f>IF(N844="zníž. prenesená",J844,0)</f>
        <v>0</v>
      </c>
      <c r="BI844" s="164">
        <f>IF(N844="nulová",J844,0)</f>
        <v>0</v>
      </c>
      <c r="BJ844" s="18" t="s">
        <v>87</v>
      </c>
      <c r="BK844" s="164">
        <f>ROUND(I844*H844,2)</f>
        <v>0</v>
      </c>
      <c r="BL844" s="18" t="s">
        <v>308</v>
      </c>
      <c r="BM844" s="163" t="s">
        <v>1383</v>
      </c>
    </row>
    <row r="845" spans="1:65" s="14" customFormat="1" ht="12">
      <c r="B845" s="185"/>
      <c r="D845" s="178" t="s">
        <v>181</v>
      </c>
      <c r="E845" s="186" t="s">
        <v>1</v>
      </c>
      <c r="F845" s="187" t="s">
        <v>1384</v>
      </c>
      <c r="H845" s="188">
        <v>4</v>
      </c>
      <c r="I845" s="189"/>
      <c r="L845" s="185"/>
      <c r="M845" s="190"/>
      <c r="N845" s="191"/>
      <c r="O845" s="191"/>
      <c r="P845" s="191"/>
      <c r="Q845" s="191"/>
      <c r="R845" s="191"/>
      <c r="S845" s="191"/>
      <c r="T845" s="192"/>
      <c r="AT845" s="186" t="s">
        <v>181</v>
      </c>
      <c r="AU845" s="186" t="s">
        <v>87</v>
      </c>
      <c r="AV845" s="14" t="s">
        <v>87</v>
      </c>
      <c r="AW845" s="14" t="s">
        <v>29</v>
      </c>
      <c r="AX845" s="14" t="s">
        <v>74</v>
      </c>
      <c r="AY845" s="186" t="s">
        <v>167</v>
      </c>
    </row>
    <row r="846" spans="1:65" s="15" customFormat="1" ht="12">
      <c r="B846" s="193"/>
      <c r="D846" s="178" t="s">
        <v>181</v>
      </c>
      <c r="E846" s="194" t="s">
        <v>1</v>
      </c>
      <c r="F846" s="195" t="s">
        <v>186</v>
      </c>
      <c r="H846" s="196">
        <v>4</v>
      </c>
      <c r="I846" s="197"/>
      <c r="L846" s="193"/>
      <c r="M846" s="198"/>
      <c r="N846" s="199"/>
      <c r="O846" s="199"/>
      <c r="P846" s="199"/>
      <c r="Q846" s="199"/>
      <c r="R846" s="199"/>
      <c r="S846" s="199"/>
      <c r="T846" s="200"/>
      <c r="AT846" s="194" t="s">
        <v>181</v>
      </c>
      <c r="AU846" s="194" t="s">
        <v>87</v>
      </c>
      <c r="AV846" s="15" t="s">
        <v>179</v>
      </c>
      <c r="AW846" s="15" t="s">
        <v>29</v>
      </c>
      <c r="AX846" s="15" t="s">
        <v>81</v>
      </c>
      <c r="AY846" s="194" t="s">
        <v>167</v>
      </c>
    </row>
    <row r="847" spans="1:65" s="2" customFormat="1" ht="21.75" customHeight="1">
      <c r="A847" s="33"/>
      <c r="B847" s="149"/>
      <c r="C847" s="150" t="s">
        <v>1385</v>
      </c>
      <c r="D847" s="150" t="s">
        <v>168</v>
      </c>
      <c r="E847" s="151" t="s">
        <v>1386</v>
      </c>
      <c r="F847" s="152" t="s">
        <v>1387</v>
      </c>
      <c r="G847" s="153" t="s">
        <v>340</v>
      </c>
      <c r="H847" s="154">
        <v>4</v>
      </c>
      <c r="I847" s="155"/>
      <c r="J847" s="156">
        <f>ROUND(I847*H847,2)</f>
        <v>0</v>
      </c>
      <c r="K847" s="157"/>
      <c r="L847" s="158"/>
      <c r="M847" s="159" t="s">
        <v>1</v>
      </c>
      <c r="N847" s="160" t="s">
        <v>40</v>
      </c>
      <c r="O847" s="59"/>
      <c r="P847" s="161">
        <f>O847*H847</f>
        <v>0</v>
      </c>
      <c r="Q847" s="161">
        <v>2.1999999999999999E-2</v>
      </c>
      <c r="R847" s="161">
        <f>Q847*H847</f>
        <v>8.7999999999999995E-2</v>
      </c>
      <c r="S847" s="161">
        <v>0</v>
      </c>
      <c r="T847" s="162">
        <f>S847*H847</f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63" t="s">
        <v>416</v>
      </c>
      <c r="AT847" s="163" t="s">
        <v>168</v>
      </c>
      <c r="AU847" s="163" t="s">
        <v>87</v>
      </c>
      <c r="AY847" s="18" t="s">
        <v>167</v>
      </c>
      <c r="BE847" s="164">
        <f>IF(N847="základná",J847,0)</f>
        <v>0</v>
      </c>
      <c r="BF847" s="164">
        <f>IF(N847="znížená",J847,0)</f>
        <v>0</v>
      </c>
      <c r="BG847" s="164">
        <f>IF(N847="zákl. prenesená",J847,0)</f>
        <v>0</v>
      </c>
      <c r="BH847" s="164">
        <f>IF(N847="zníž. prenesená",J847,0)</f>
        <v>0</v>
      </c>
      <c r="BI847" s="164">
        <f>IF(N847="nulová",J847,0)</f>
        <v>0</v>
      </c>
      <c r="BJ847" s="18" t="s">
        <v>87</v>
      </c>
      <c r="BK847" s="164">
        <f>ROUND(I847*H847,2)</f>
        <v>0</v>
      </c>
      <c r="BL847" s="18" t="s">
        <v>308</v>
      </c>
      <c r="BM847" s="163" t="s">
        <v>1388</v>
      </c>
    </row>
    <row r="848" spans="1:65" s="14" customFormat="1" ht="12">
      <c r="B848" s="185"/>
      <c r="D848" s="178" t="s">
        <v>181</v>
      </c>
      <c r="E848" s="186" t="s">
        <v>1</v>
      </c>
      <c r="F848" s="187" t="s">
        <v>1384</v>
      </c>
      <c r="H848" s="188">
        <v>4</v>
      </c>
      <c r="I848" s="189"/>
      <c r="L848" s="185"/>
      <c r="M848" s="190"/>
      <c r="N848" s="191"/>
      <c r="O848" s="191"/>
      <c r="P848" s="191"/>
      <c r="Q848" s="191"/>
      <c r="R848" s="191"/>
      <c r="S848" s="191"/>
      <c r="T848" s="192"/>
      <c r="AT848" s="186" t="s">
        <v>181</v>
      </c>
      <c r="AU848" s="186" t="s">
        <v>87</v>
      </c>
      <c r="AV848" s="14" t="s">
        <v>87</v>
      </c>
      <c r="AW848" s="14" t="s">
        <v>29</v>
      </c>
      <c r="AX848" s="14" t="s">
        <v>74</v>
      </c>
      <c r="AY848" s="186" t="s">
        <v>167</v>
      </c>
    </row>
    <row r="849" spans="1:65" s="15" customFormat="1" ht="12">
      <c r="B849" s="193"/>
      <c r="D849" s="178" t="s">
        <v>181</v>
      </c>
      <c r="E849" s="194" t="s">
        <v>1</v>
      </c>
      <c r="F849" s="195" t="s">
        <v>186</v>
      </c>
      <c r="H849" s="196">
        <v>4</v>
      </c>
      <c r="I849" s="197"/>
      <c r="L849" s="193"/>
      <c r="M849" s="198"/>
      <c r="N849" s="199"/>
      <c r="O849" s="199"/>
      <c r="P849" s="199"/>
      <c r="Q849" s="199"/>
      <c r="R849" s="199"/>
      <c r="S849" s="199"/>
      <c r="T849" s="200"/>
      <c r="AT849" s="194" t="s">
        <v>181</v>
      </c>
      <c r="AU849" s="194" t="s">
        <v>87</v>
      </c>
      <c r="AV849" s="15" t="s">
        <v>179</v>
      </c>
      <c r="AW849" s="15" t="s">
        <v>29</v>
      </c>
      <c r="AX849" s="15" t="s">
        <v>81</v>
      </c>
      <c r="AY849" s="194" t="s">
        <v>167</v>
      </c>
    </row>
    <row r="850" spans="1:65" s="2" customFormat="1" ht="21.75" customHeight="1">
      <c r="A850" s="33"/>
      <c r="B850" s="149"/>
      <c r="C850" s="150" t="s">
        <v>1389</v>
      </c>
      <c r="D850" s="150" t="s">
        <v>168</v>
      </c>
      <c r="E850" s="151" t="s">
        <v>1390</v>
      </c>
      <c r="F850" s="152" t="s">
        <v>1391</v>
      </c>
      <c r="G850" s="153" t="s">
        <v>340</v>
      </c>
      <c r="H850" s="154">
        <v>1</v>
      </c>
      <c r="I850" s="155"/>
      <c r="J850" s="156">
        <f>ROUND(I850*H850,2)</f>
        <v>0</v>
      </c>
      <c r="K850" s="157"/>
      <c r="L850" s="158"/>
      <c r="M850" s="159" t="s">
        <v>1</v>
      </c>
      <c r="N850" s="160" t="s">
        <v>40</v>
      </c>
      <c r="O850" s="59"/>
      <c r="P850" s="161">
        <f>O850*H850</f>
        <v>0</v>
      </c>
      <c r="Q850" s="161">
        <v>2.1999999999999999E-2</v>
      </c>
      <c r="R850" s="161">
        <f>Q850*H850</f>
        <v>2.1999999999999999E-2</v>
      </c>
      <c r="S850" s="161">
        <v>0</v>
      </c>
      <c r="T850" s="162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63" t="s">
        <v>416</v>
      </c>
      <c r="AT850" s="163" t="s">
        <v>168</v>
      </c>
      <c r="AU850" s="163" t="s">
        <v>87</v>
      </c>
      <c r="AY850" s="18" t="s">
        <v>167</v>
      </c>
      <c r="BE850" s="164">
        <f>IF(N850="základná",J850,0)</f>
        <v>0</v>
      </c>
      <c r="BF850" s="164">
        <f>IF(N850="znížená",J850,0)</f>
        <v>0</v>
      </c>
      <c r="BG850" s="164">
        <f>IF(N850="zákl. prenesená",J850,0)</f>
        <v>0</v>
      </c>
      <c r="BH850" s="164">
        <f>IF(N850="zníž. prenesená",J850,0)</f>
        <v>0</v>
      </c>
      <c r="BI850" s="164">
        <f>IF(N850="nulová",J850,0)</f>
        <v>0</v>
      </c>
      <c r="BJ850" s="18" t="s">
        <v>87</v>
      </c>
      <c r="BK850" s="164">
        <f>ROUND(I850*H850,2)</f>
        <v>0</v>
      </c>
      <c r="BL850" s="18" t="s">
        <v>308</v>
      </c>
      <c r="BM850" s="163" t="s">
        <v>1392</v>
      </c>
    </row>
    <row r="851" spans="1:65" s="14" customFormat="1" ht="12">
      <c r="B851" s="185"/>
      <c r="D851" s="178" t="s">
        <v>181</v>
      </c>
      <c r="E851" s="186" t="s">
        <v>1</v>
      </c>
      <c r="F851" s="187" t="s">
        <v>81</v>
      </c>
      <c r="H851" s="188">
        <v>1</v>
      </c>
      <c r="I851" s="189"/>
      <c r="L851" s="185"/>
      <c r="M851" s="190"/>
      <c r="N851" s="191"/>
      <c r="O851" s="191"/>
      <c r="P851" s="191"/>
      <c r="Q851" s="191"/>
      <c r="R851" s="191"/>
      <c r="S851" s="191"/>
      <c r="T851" s="192"/>
      <c r="AT851" s="186" t="s">
        <v>181</v>
      </c>
      <c r="AU851" s="186" t="s">
        <v>87</v>
      </c>
      <c r="AV851" s="14" t="s">
        <v>87</v>
      </c>
      <c r="AW851" s="14" t="s">
        <v>29</v>
      </c>
      <c r="AX851" s="14" t="s">
        <v>74</v>
      </c>
      <c r="AY851" s="186" t="s">
        <v>167</v>
      </c>
    </row>
    <row r="852" spans="1:65" s="15" customFormat="1" ht="12">
      <c r="B852" s="193"/>
      <c r="D852" s="178" t="s">
        <v>181</v>
      </c>
      <c r="E852" s="194" t="s">
        <v>1</v>
      </c>
      <c r="F852" s="195" t="s">
        <v>186</v>
      </c>
      <c r="H852" s="196">
        <v>1</v>
      </c>
      <c r="I852" s="197"/>
      <c r="L852" s="193"/>
      <c r="M852" s="198"/>
      <c r="N852" s="199"/>
      <c r="O852" s="199"/>
      <c r="P852" s="199"/>
      <c r="Q852" s="199"/>
      <c r="R852" s="199"/>
      <c r="S852" s="199"/>
      <c r="T852" s="200"/>
      <c r="AT852" s="194" t="s">
        <v>181</v>
      </c>
      <c r="AU852" s="194" t="s">
        <v>87</v>
      </c>
      <c r="AV852" s="15" t="s">
        <v>179</v>
      </c>
      <c r="AW852" s="15" t="s">
        <v>29</v>
      </c>
      <c r="AX852" s="15" t="s">
        <v>81</v>
      </c>
      <c r="AY852" s="194" t="s">
        <v>167</v>
      </c>
    </row>
    <row r="853" spans="1:65" s="2" customFormat="1" ht="21.75" customHeight="1">
      <c r="A853" s="33"/>
      <c r="B853" s="149"/>
      <c r="C853" s="150" t="s">
        <v>1393</v>
      </c>
      <c r="D853" s="150" t="s">
        <v>168</v>
      </c>
      <c r="E853" s="151" t="s">
        <v>1394</v>
      </c>
      <c r="F853" s="152" t="s">
        <v>1395</v>
      </c>
      <c r="G853" s="153" t="s">
        <v>340</v>
      </c>
      <c r="H853" s="154">
        <v>7</v>
      </c>
      <c r="I853" s="155"/>
      <c r="J853" s="156">
        <f>ROUND(I853*H853,2)</f>
        <v>0</v>
      </c>
      <c r="K853" s="157"/>
      <c r="L853" s="158"/>
      <c r="M853" s="159" t="s">
        <v>1</v>
      </c>
      <c r="N853" s="160" t="s">
        <v>40</v>
      </c>
      <c r="O853" s="59"/>
      <c r="P853" s="161">
        <f>O853*H853</f>
        <v>0</v>
      </c>
      <c r="Q853" s="161">
        <v>2.1999999999999999E-2</v>
      </c>
      <c r="R853" s="161">
        <f>Q853*H853</f>
        <v>0.154</v>
      </c>
      <c r="S853" s="161">
        <v>0</v>
      </c>
      <c r="T853" s="162">
        <f>S853*H853</f>
        <v>0</v>
      </c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R853" s="163" t="s">
        <v>416</v>
      </c>
      <c r="AT853" s="163" t="s">
        <v>168</v>
      </c>
      <c r="AU853" s="163" t="s">
        <v>87</v>
      </c>
      <c r="AY853" s="18" t="s">
        <v>167</v>
      </c>
      <c r="BE853" s="164">
        <f>IF(N853="základná",J853,0)</f>
        <v>0</v>
      </c>
      <c r="BF853" s="164">
        <f>IF(N853="znížená",J853,0)</f>
        <v>0</v>
      </c>
      <c r="BG853" s="164">
        <f>IF(N853="zákl. prenesená",J853,0)</f>
        <v>0</v>
      </c>
      <c r="BH853" s="164">
        <f>IF(N853="zníž. prenesená",J853,0)</f>
        <v>0</v>
      </c>
      <c r="BI853" s="164">
        <f>IF(N853="nulová",J853,0)</f>
        <v>0</v>
      </c>
      <c r="BJ853" s="18" t="s">
        <v>87</v>
      </c>
      <c r="BK853" s="164">
        <f>ROUND(I853*H853,2)</f>
        <v>0</v>
      </c>
      <c r="BL853" s="18" t="s">
        <v>308</v>
      </c>
      <c r="BM853" s="163" t="s">
        <v>1396</v>
      </c>
    </row>
    <row r="854" spans="1:65" s="14" customFormat="1" ht="12">
      <c r="B854" s="185"/>
      <c r="D854" s="178" t="s">
        <v>181</v>
      </c>
      <c r="E854" s="186" t="s">
        <v>1</v>
      </c>
      <c r="F854" s="187" t="s">
        <v>1397</v>
      </c>
      <c r="H854" s="188">
        <v>7</v>
      </c>
      <c r="I854" s="189"/>
      <c r="L854" s="185"/>
      <c r="M854" s="190"/>
      <c r="N854" s="191"/>
      <c r="O854" s="191"/>
      <c r="P854" s="191"/>
      <c r="Q854" s="191"/>
      <c r="R854" s="191"/>
      <c r="S854" s="191"/>
      <c r="T854" s="192"/>
      <c r="AT854" s="186" t="s">
        <v>181</v>
      </c>
      <c r="AU854" s="186" t="s">
        <v>87</v>
      </c>
      <c r="AV854" s="14" t="s">
        <v>87</v>
      </c>
      <c r="AW854" s="14" t="s">
        <v>29</v>
      </c>
      <c r="AX854" s="14" t="s">
        <v>74</v>
      </c>
      <c r="AY854" s="186" t="s">
        <v>167</v>
      </c>
    </row>
    <row r="855" spans="1:65" s="15" customFormat="1" ht="12">
      <c r="B855" s="193"/>
      <c r="D855" s="178" t="s">
        <v>181</v>
      </c>
      <c r="E855" s="194" t="s">
        <v>1</v>
      </c>
      <c r="F855" s="195" t="s">
        <v>186</v>
      </c>
      <c r="H855" s="196">
        <v>7</v>
      </c>
      <c r="I855" s="197"/>
      <c r="L855" s="193"/>
      <c r="M855" s="198"/>
      <c r="N855" s="199"/>
      <c r="O855" s="199"/>
      <c r="P855" s="199"/>
      <c r="Q855" s="199"/>
      <c r="R855" s="199"/>
      <c r="S855" s="199"/>
      <c r="T855" s="200"/>
      <c r="AT855" s="194" t="s">
        <v>181</v>
      </c>
      <c r="AU855" s="194" t="s">
        <v>87</v>
      </c>
      <c r="AV855" s="15" t="s">
        <v>179</v>
      </c>
      <c r="AW855" s="15" t="s">
        <v>29</v>
      </c>
      <c r="AX855" s="15" t="s">
        <v>81</v>
      </c>
      <c r="AY855" s="194" t="s">
        <v>167</v>
      </c>
    </row>
    <row r="856" spans="1:65" s="2" customFormat="1" ht="21.75" customHeight="1">
      <c r="A856" s="33"/>
      <c r="B856" s="149"/>
      <c r="C856" s="150" t="s">
        <v>1398</v>
      </c>
      <c r="D856" s="150" t="s">
        <v>168</v>
      </c>
      <c r="E856" s="151" t="s">
        <v>1399</v>
      </c>
      <c r="F856" s="152" t="s">
        <v>1400</v>
      </c>
      <c r="G856" s="153" t="s">
        <v>340</v>
      </c>
      <c r="H856" s="154">
        <v>2</v>
      </c>
      <c r="I856" s="155"/>
      <c r="J856" s="156">
        <f>ROUND(I856*H856,2)</f>
        <v>0</v>
      </c>
      <c r="K856" s="157"/>
      <c r="L856" s="158"/>
      <c r="M856" s="159" t="s">
        <v>1</v>
      </c>
      <c r="N856" s="160" t="s">
        <v>40</v>
      </c>
      <c r="O856" s="59"/>
      <c r="P856" s="161">
        <f>O856*H856</f>
        <v>0</v>
      </c>
      <c r="Q856" s="161">
        <v>2.1999999999999999E-2</v>
      </c>
      <c r="R856" s="161">
        <f>Q856*H856</f>
        <v>4.3999999999999997E-2</v>
      </c>
      <c r="S856" s="161">
        <v>0</v>
      </c>
      <c r="T856" s="162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3" t="s">
        <v>416</v>
      </c>
      <c r="AT856" s="163" t="s">
        <v>168</v>
      </c>
      <c r="AU856" s="163" t="s">
        <v>87</v>
      </c>
      <c r="AY856" s="18" t="s">
        <v>167</v>
      </c>
      <c r="BE856" s="164">
        <f>IF(N856="základná",J856,0)</f>
        <v>0</v>
      </c>
      <c r="BF856" s="164">
        <f>IF(N856="znížená",J856,0)</f>
        <v>0</v>
      </c>
      <c r="BG856" s="164">
        <f>IF(N856="zákl. prenesená",J856,0)</f>
        <v>0</v>
      </c>
      <c r="BH856" s="164">
        <f>IF(N856="zníž. prenesená",J856,0)</f>
        <v>0</v>
      </c>
      <c r="BI856" s="164">
        <f>IF(N856="nulová",J856,0)</f>
        <v>0</v>
      </c>
      <c r="BJ856" s="18" t="s">
        <v>87</v>
      </c>
      <c r="BK856" s="164">
        <f>ROUND(I856*H856,2)</f>
        <v>0</v>
      </c>
      <c r="BL856" s="18" t="s">
        <v>308</v>
      </c>
      <c r="BM856" s="163" t="s">
        <v>1401</v>
      </c>
    </row>
    <row r="857" spans="1:65" s="14" customFormat="1" ht="12">
      <c r="B857" s="185"/>
      <c r="D857" s="178" t="s">
        <v>181</v>
      </c>
      <c r="E857" s="186" t="s">
        <v>1</v>
      </c>
      <c r="F857" s="187" t="s">
        <v>1402</v>
      </c>
      <c r="H857" s="188">
        <v>2</v>
      </c>
      <c r="I857" s="189"/>
      <c r="L857" s="185"/>
      <c r="M857" s="190"/>
      <c r="N857" s="191"/>
      <c r="O857" s="191"/>
      <c r="P857" s="191"/>
      <c r="Q857" s="191"/>
      <c r="R857" s="191"/>
      <c r="S857" s="191"/>
      <c r="T857" s="192"/>
      <c r="AT857" s="186" t="s">
        <v>181</v>
      </c>
      <c r="AU857" s="186" t="s">
        <v>87</v>
      </c>
      <c r="AV857" s="14" t="s">
        <v>87</v>
      </c>
      <c r="AW857" s="14" t="s">
        <v>29</v>
      </c>
      <c r="AX857" s="14" t="s">
        <v>74</v>
      </c>
      <c r="AY857" s="186" t="s">
        <v>167</v>
      </c>
    </row>
    <row r="858" spans="1:65" s="15" customFormat="1" ht="12">
      <c r="B858" s="193"/>
      <c r="D858" s="178" t="s">
        <v>181</v>
      </c>
      <c r="E858" s="194" t="s">
        <v>1</v>
      </c>
      <c r="F858" s="195" t="s">
        <v>186</v>
      </c>
      <c r="H858" s="196">
        <v>2</v>
      </c>
      <c r="I858" s="197"/>
      <c r="L858" s="193"/>
      <c r="M858" s="198"/>
      <c r="N858" s="199"/>
      <c r="O858" s="199"/>
      <c r="P858" s="199"/>
      <c r="Q858" s="199"/>
      <c r="R858" s="199"/>
      <c r="S858" s="199"/>
      <c r="T858" s="200"/>
      <c r="AT858" s="194" t="s">
        <v>181</v>
      </c>
      <c r="AU858" s="194" t="s">
        <v>87</v>
      </c>
      <c r="AV858" s="15" t="s">
        <v>179</v>
      </c>
      <c r="AW858" s="15" t="s">
        <v>29</v>
      </c>
      <c r="AX858" s="15" t="s">
        <v>81</v>
      </c>
      <c r="AY858" s="194" t="s">
        <v>167</v>
      </c>
    </row>
    <row r="859" spans="1:65" s="2" customFormat="1" ht="21.75" customHeight="1">
      <c r="A859" s="33"/>
      <c r="B859" s="149"/>
      <c r="C859" s="150" t="s">
        <v>1403</v>
      </c>
      <c r="D859" s="150" t="s">
        <v>168</v>
      </c>
      <c r="E859" s="151" t="s">
        <v>1404</v>
      </c>
      <c r="F859" s="152" t="s">
        <v>1405</v>
      </c>
      <c r="G859" s="153" t="s">
        <v>340</v>
      </c>
      <c r="H859" s="154">
        <v>1</v>
      </c>
      <c r="I859" s="155"/>
      <c r="J859" s="156">
        <f>ROUND(I859*H859,2)</f>
        <v>0</v>
      </c>
      <c r="K859" s="157"/>
      <c r="L859" s="158"/>
      <c r="M859" s="159" t="s">
        <v>1</v>
      </c>
      <c r="N859" s="160" t="s">
        <v>40</v>
      </c>
      <c r="O859" s="59"/>
      <c r="P859" s="161">
        <f>O859*H859</f>
        <v>0</v>
      </c>
      <c r="Q859" s="161">
        <v>2.1999999999999999E-2</v>
      </c>
      <c r="R859" s="161">
        <f>Q859*H859</f>
        <v>2.1999999999999999E-2</v>
      </c>
      <c r="S859" s="161">
        <v>0</v>
      </c>
      <c r="T859" s="162">
        <f>S859*H859</f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63" t="s">
        <v>416</v>
      </c>
      <c r="AT859" s="163" t="s">
        <v>168</v>
      </c>
      <c r="AU859" s="163" t="s">
        <v>87</v>
      </c>
      <c r="AY859" s="18" t="s">
        <v>167</v>
      </c>
      <c r="BE859" s="164">
        <f>IF(N859="základná",J859,0)</f>
        <v>0</v>
      </c>
      <c r="BF859" s="164">
        <f>IF(N859="znížená",J859,0)</f>
        <v>0</v>
      </c>
      <c r="BG859" s="164">
        <f>IF(N859="zákl. prenesená",J859,0)</f>
        <v>0</v>
      </c>
      <c r="BH859" s="164">
        <f>IF(N859="zníž. prenesená",J859,0)</f>
        <v>0</v>
      </c>
      <c r="BI859" s="164">
        <f>IF(N859="nulová",J859,0)</f>
        <v>0</v>
      </c>
      <c r="BJ859" s="18" t="s">
        <v>87</v>
      </c>
      <c r="BK859" s="164">
        <f>ROUND(I859*H859,2)</f>
        <v>0</v>
      </c>
      <c r="BL859" s="18" t="s">
        <v>308</v>
      </c>
      <c r="BM859" s="163" t="s">
        <v>1406</v>
      </c>
    </row>
    <row r="860" spans="1:65" s="14" customFormat="1" ht="12">
      <c r="B860" s="185"/>
      <c r="D860" s="178" t="s">
        <v>181</v>
      </c>
      <c r="E860" s="186" t="s">
        <v>1</v>
      </c>
      <c r="F860" s="187" t="s">
        <v>1407</v>
      </c>
      <c r="H860" s="188">
        <v>1</v>
      </c>
      <c r="I860" s="189"/>
      <c r="L860" s="185"/>
      <c r="M860" s="190"/>
      <c r="N860" s="191"/>
      <c r="O860" s="191"/>
      <c r="P860" s="191"/>
      <c r="Q860" s="191"/>
      <c r="R860" s="191"/>
      <c r="S860" s="191"/>
      <c r="T860" s="192"/>
      <c r="AT860" s="186" t="s">
        <v>181</v>
      </c>
      <c r="AU860" s="186" t="s">
        <v>87</v>
      </c>
      <c r="AV860" s="14" t="s">
        <v>87</v>
      </c>
      <c r="AW860" s="14" t="s">
        <v>29</v>
      </c>
      <c r="AX860" s="14" t="s">
        <v>74</v>
      </c>
      <c r="AY860" s="186" t="s">
        <v>167</v>
      </c>
    </row>
    <row r="861" spans="1:65" s="15" customFormat="1" ht="12">
      <c r="B861" s="193"/>
      <c r="D861" s="178" t="s">
        <v>181</v>
      </c>
      <c r="E861" s="194" t="s">
        <v>1</v>
      </c>
      <c r="F861" s="195" t="s">
        <v>186</v>
      </c>
      <c r="H861" s="196">
        <v>1</v>
      </c>
      <c r="I861" s="197"/>
      <c r="L861" s="193"/>
      <c r="M861" s="198"/>
      <c r="N861" s="199"/>
      <c r="O861" s="199"/>
      <c r="P861" s="199"/>
      <c r="Q861" s="199"/>
      <c r="R861" s="199"/>
      <c r="S861" s="199"/>
      <c r="T861" s="200"/>
      <c r="AT861" s="194" t="s">
        <v>181</v>
      </c>
      <c r="AU861" s="194" t="s">
        <v>87</v>
      </c>
      <c r="AV861" s="15" t="s">
        <v>179</v>
      </c>
      <c r="AW861" s="15" t="s">
        <v>29</v>
      </c>
      <c r="AX861" s="15" t="s">
        <v>81</v>
      </c>
      <c r="AY861" s="194" t="s">
        <v>167</v>
      </c>
    </row>
    <row r="862" spans="1:65" s="2" customFormat="1" ht="21.75" customHeight="1">
      <c r="A862" s="33"/>
      <c r="B862" s="149"/>
      <c r="C862" s="150" t="s">
        <v>1408</v>
      </c>
      <c r="D862" s="150" t="s">
        <v>168</v>
      </c>
      <c r="E862" s="151" t="s">
        <v>1409</v>
      </c>
      <c r="F862" s="152" t="s">
        <v>1410</v>
      </c>
      <c r="G862" s="153" t="s">
        <v>340</v>
      </c>
      <c r="H862" s="154">
        <v>3</v>
      </c>
      <c r="I862" s="155"/>
      <c r="J862" s="156">
        <f>ROUND(I862*H862,2)</f>
        <v>0</v>
      </c>
      <c r="K862" s="157"/>
      <c r="L862" s="158"/>
      <c r="M862" s="159" t="s">
        <v>1</v>
      </c>
      <c r="N862" s="160" t="s">
        <v>40</v>
      </c>
      <c r="O862" s="59"/>
      <c r="P862" s="161">
        <f>O862*H862</f>
        <v>0</v>
      </c>
      <c r="Q862" s="161">
        <v>2.1999999999999999E-2</v>
      </c>
      <c r="R862" s="161">
        <f>Q862*H862</f>
        <v>6.6000000000000003E-2</v>
      </c>
      <c r="S862" s="161">
        <v>0</v>
      </c>
      <c r="T862" s="162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63" t="s">
        <v>416</v>
      </c>
      <c r="AT862" s="163" t="s">
        <v>168</v>
      </c>
      <c r="AU862" s="163" t="s">
        <v>87</v>
      </c>
      <c r="AY862" s="18" t="s">
        <v>167</v>
      </c>
      <c r="BE862" s="164">
        <f>IF(N862="základná",J862,0)</f>
        <v>0</v>
      </c>
      <c r="BF862" s="164">
        <f>IF(N862="znížená",J862,0)</f>
        <v>0</v>
      </c>
      <c r="BG862" s="164">
        <f>IF(N862="zákl. prenesená",J862,0)</f>
        <v>0</v>
      </c>
      <c r="BH862" s="164">
        <f>IF(N862="zníž. prenesená",J862,0)</f>
        <v>0</v>
      </c>
      <c r="BI862" s="164">
        <f>IF(N862="nulová",J862,0)</f>
        <v>0</v>
      </c>
      <c r="BJ862" s="18" t="s">
        <v>87</v>
      </c>
      <c r="BK862" s="164">
        <f>ROUND(I862*H862,2)</f>
        <v>0</v>
      </c>
      <c r="BL862" s="18" t="s">
        <v>308</v>
      </c>
      <c r="BM862" s="163" t="s">
        <v>1411</v>
      </c>
    </row>
    <row r="863" spans="1:65" s="14" customFormat="1" ht="12">
      <c r="B863" s="185"/>
      <c r="D863" s="178" t="s">
        <v>181</v>
      </c>
      <c r="E863" s="186" t="s">
        <v>1</v>
      </c>
      <c r="F863" s="187" t="s">
        <v>1412</v>
      </c>
      <c r="H863" s="188">
        <v>3</v>
      </c>
      <c r="I863" s="189"/>
      <c r="L863" s="185"/>
      <c r="M863" s="190"/>
      <c r="N863" s="191"/>
      <c r="O863" s="191"/>
      <c r="P863" s="191"/>
      <c r="Q863" s="191"/>
      <c r="R863" s="191"/>
      <c r="S863" s="191"/>
      <c r="T863" s="192"/>
      <c r="AT863" s="186" t="s">
        <v>181</v>
      </c>
      <c r="AU863" s="186" t="s">
        <v>87</v>
      </c>
      <c r="AV863" s="14" t="s">
        <v>87</v>
      </c>
      <c r="AW863" s="14" t="s">
        <v>29</v>
      </c>
      <c r="AX863" s="14" t="s">
        <v>74</v>
      </c>
      <c r="AY863" s="186" t="s">
        <v>167</v>
      </c>
    </row>
    <row r="864" spans="1:65" s="15" customFormat="1" ht="12">
      <c r="B864" s="193"/>
      <c r="D864" s="178" t="s">
        <v>181</v>
      </c>
      <c r="E864" s="194" t="s">
        <v>1</v>
      </c>
      <c r="F864" s="195" t="s">
        <v>186</v>
      </c>
      <c r="H864" s="196">
        <v>3</v>
      </c>
      <c r="I864" s="197"/>
      <c r="L864" s="193"/>
      <c r="M864" s="198"/>
      <c r="N864" s="199"/>
      <c r="O864" s="199"/>
      <c r="P864" s="199"/>
      <c r="Q864" s="199"/>
      <c r="R864" s="199"/>
      <c r="S864" s="199"/>
      <c r="T864" s="200"/>
      <c r="AT864" s="194" t="s">
        <v>181</v>
      </c>
      <c r="AU864" s="194" t="s">
        <v>87</v>
      </c>
      <c r="AV864" s="15" t="s">
        <v>179</v>
      </c>
      <c r="AW864" s="15" t="s">
        <v>29</v>
      </c>
      <c r="AX864" s="15" t="s">
        <v>81</v>
      </c>
      <c r="AY864" s="194" t="s">
        <v>167</v>
      </c>
    </row>
    <row r="865" spans="1:65" s="2" customFormat="1" ht="21.75" customHeight="1">
      <c r="A865" s="33"/>
      <c r="B865" s="149"/>
      <c r="C865" s="167" t="s">
        <v>1413</v>
      </c>
      <c r="D865" s="167" t="s">
        <v>175</v>
      </c>
      <c r="E865" s="168" t="s">
        <v>1414</v>
      </c>
      <c r="F865" s="169" t="s">
        <v>1415</v>
      </c>
      <c r="G865" s="170" t="s">
        <v>213</v>
      </c>
      <c r="H865" s="171">
        <v>16.32</v>
      </c>
      <c r="I865" s="172"/>
      <c r="J865" s="173">
        <f>ROUND(I865*H865,2)</f>
        <v>0</v>
      </c>
      <c r="K865" s="174"/>
      <c r="L865" s="34"/>
      <c r="M865" s="175" t="s">
        <v>1</v>
      </c>
      <c r="N865" s="176" t="s">
        <v>40</v>
      </c>
      <c r="O865" s="59"/>
      <c r="P865" s="161">
        <f>O865*H865</f>
        <v>0</v>
      </c>
      <c r="Q865" s="161">
        <v>2.1000000000000001E-4</v>
      </c>
      <c r="R865" s="161">
        <f>Q865*H865</f>
        <v>3.4272E-3</v>
      </c>
      <c r="S865" s="161">
        <v>0</v>
      </c>
      <c r="T865" s="162">
        <f>S865*H865</f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63" t="s">
        <v>308</v>
      </c>
      <c r="AT865" s="163" t="s">
        <v>175</v>
      </c>
      <c r="AU865" s="163" t="s">
        <v>87</v>
      </c>
      <c r="AY865" s="18" t="s">
        <v>167</v>
      </c>
      <c r="BE865" s="164">
        <f>IF(N865="základná",J865,0)</f>
        <v>0</v>
      </c>
      <c r="BF865" s="164">
        <f>IF(N865="znížená",J865,0)</f>
        <v>0</v>
      </c>
      <c r="BG865" s="164">
        <f>IF(N865="zákl. prenesená",J865,0)</f>
        <v>0</v>
      </c>
      <c r="BH865" s="164">
        <f>IF(N865="zníž. prenesená",J865,0)</f>
        <v>0</v>
      </c>
      <c r="BI865" s="164">
        <f>IF(N865="nulová",J865,0)</f>
        <v>0</v>
      </c>
      <c r="BJ865" s="18" t="s">
        <v>87</v>
      </c>
      <c r="BK865" s="164">
        <f>ROUND(I865*H865,2)</f>
        <v>0</v>
      </c>
      <c r="BL865" s="18" t="s">
        <v>308</v>
      </c>
      <c r="BM865" s="163" t="s">
        <v>1416</v>
      </c>
    </row>
    <row r="866" spans="1:65" s="13" customFormat="1" ht="12">
      <c r="B866" s="177"/>
      <c r="D866" s="178" t="s">
        <v>181</v>
      </c>
      <c r="E866" s="179" t="s">
        <v>1</v>
      </c>
      <c r="F866" s="180" t="s">
        <v>1417</v>
      </c>
      <c r="H866" s="179" t="s">
        <v>1</v>
      </c>
      <c r="I866" s="181"/>
      <c r="L866" s="177"/>
      <c r="M866" s="182"/>
      <c r="N866" s="183"/>
      <c r="O866" s="183"/>
      <c r="P866" s="183"/>
      <c r="Q866" s="183"/>
      <c r="R866" s="183"/>
      <c r="S866" s="183"/>
      <c r="T866" s="184"/>
      <c r="AT866" s="179" t="s">
        <v>181</v>
      </c>
      <c r="AU866" s="179" t="s">
        <v>87</v>
      </c>
      <c r="AV866" s="13" t="s">
        <v>81</v>
      </c>
      <c r="AW866" s="13" t="s">
        <v>29</v>
      </c>
      <c r="AX866" s="13" t="s">
        <v>74</v>
      </c>
      <c r="AY866" s="179" t="s">
        <v>167</v>
      </c>
    </row>
    <row r="867" spans="1:65" s="14" customFormat="1" ht="12">
      <c r="B867" s="185"/>
      <c r="D867" s="178" t="s">
        <v>181</v>
      </c>
      <c r="E867" s="186" t="s">
        <v>1</v>
      </c>
      <c r="F867" s="187" t="s">
        <v>1418</v>
      </c>
      <c r="H867" s="188">
        <v>7.84</v>
      </c>
      <c r="I867" s="189"/>
      <c r="L867" s="185"/>
      <c r="M867" s="190"/>
      <c r="N867" s="191"/>
      <c r="O867" s="191"/>
      <c r="P867" s="191"/>
      <c r="Q867" s="191"/>
      <c r="R867" s="191"/>
      <c r="S867" s="191"/>
      <c r="T867" s="192"/>
      <c r="AT867" s="186" t="s">
        <v>181</v>
      </c>
      <c r="AU867" s="186" t="s">
        <v>87</v>
      </c>
      <c r="AV867" s="14" t="s">
        <v>87</v>
      </c>
      <c r="AW867" s="14" t="s">
        <v>29</v>
      </c>
      <c r="AX867" s="14" t="s">
        <v>74</v>
      </c>
      <c r="AY867" s="186" t="s">
        <v>167</v>
      </c>
    </row>
    <row r="868" spans="1:65" s="13" customFormat="1" ht="12">
      <c r="B868" s="177"/>
      <c r="D868" s="178" t="s">
        <v>181</v>
      </c>
      <c r="E868" s="179" t="s">
        <v>1</v>
      </c>
      <c r="F868" s="180" t="s">
        <v>919</v>
      </c>
      <c r="H868" s="179" t="s">
        <v>1</v>
      </c>
      <c r="I868" s="181"/>
      <c r="L868" s="177"/>
      <c r="M868" s="182"/>
      <c r="N868" s="183"/>
      <c r="O868" s="183"/>
      <c r="P868" s="183"/>
      <c r="Q868" s="183"/>
      <c r="R868" s="183"/>
      <c r="S868" s="183"/>
      <c r="T868" s="184"/>
      <c r="AT868" s="179" t="s">
        <v>181</v>
      </c>
      <c r="AU868" s="179" t="s">
        <v>87</v>
      </c>
      <c r="AV868" s="13" t="s">
        <v>81</v>
      </c>
      <c r="AW868" s="13" t="s">
        <v>29</v>
      </c>
      <c r="AX868" s="13" t="s">
        <v>74</v>
      </c>
      <c r="AY868" s="179" t="s">
        <v>167</v>
      </c>
    </row>
    <row r="869" spans="1:65" s="14" customFormat="1" ht="12">
      <c r="B869" s="185"/>
      <c r="D869" s="178" t="s">
        <v>181</v>
      </c>
      <c r="E869" s="186" t="s">
        <v>1</v>
      </c>
      <c r="F869" s="187" t="s">
        <v>1419</v>
      </c>
      <c r="H869" s="188">
        <v>8.48</v>
      </c>
      <c r="I869" s="189"/>
      <c r="L869" s="185"/>
      <c r="M869" s="190"/>
      <c r="N869" s="191"/>
      <c r="O869" s="191"/>
      <c r="P869" s="191"/>
      <c r="Q869" s="191"/>
      <c r="R869" s="191"/>
      <c r="S869" s="191"/>
      <c r="T869" s="192"/>
      <c r="AT869" s="186" t="s">
        <v>181</v>
      </c>
      <c r="AU869" s="186" t="s">
        <v>87</v>
      </c>
      <c r="AV869" s="14" t="s">
        <v>87</v>
      </c>
      <c r="AW869" s="14" t="s">
        <v>29</v>
      </c>
      <c r="AX869" s="14" t="s">
        <v>74</v>
      </c>
      <c r="AY869" s="186" t="s">
        <v>167</v>
      </c>
    </row>
    <row r="870" spans="1:65" s="15" customFormat="1" ht="12">
      <c r="B870" s="193"/>
      <c r="D870" s="178" t="s">
        <v>181</v>
      </c>
      <c r="E870" s="194" t="s">
        <v>1</v>
      </c>
      <c r="F870" s="195" t="s">
        <v>186</v>
      </c>
      <c r="H870" s="196">
        <v>16.32</v>
      </c>
      <c r="I870" s="197"/>
      <c r="L870" s="193"/>
      <c r="M870" s="198"/>
      <c r="N870" s="199"/>
      <c r="O870" s="199"/>
      <c r="P870" s="199"/>
      <c r="Q870" s="199"/>
      <c r="R870" s="199"/>
      <c r="S870" s="199"/>
      <c r="T870" s="200"/>
      <c r="AT870" s="194" t="s">
        <v>181</v>
      </c>
      <c r="AU870" s="194" t="s">
        <v>87</v>
      </c>
      <c r="AV870" s="15" t="s">
        <v>179</v>
      </c>
      <c r="AW870" s="15" t="s">
        <v>29</v>
      </c>
      <c r="AX870" s="15" t="s">
        <v>81</v>
      </c>
      <c r="AY870" s="194" t="s">
        <v>167</v>
      </c>
    </row>
    <row r="871" spans="1:65" s="2" customFormat="1" ht="33" customHeight="1">
      <c r="A871" s="33"/>
      <c r="B871" s="149"/>
      <c r="C871" s="150" t="s">
        <v>1420</v>
      </c>
      <c r="D871" s="150" t="s">
        <v>168</v>
      </c>
      <c r="E871" s="151" t="s">
        <v>1421</v>
      </c>
      <c r="F871" s="152" t="s">
        <v>1422</v>
      </c>
      <c r="G871" s="153" t="s">
        <v>213</v>
      </c>
      <c r="H871" s="154">
        <v>17.135999999999999</v>
      </c>
      <c r="I871" s="155"/>
      <c r="J871" s="156">
        <f>ROUND(I871*H871,2)</f>
        <v>0</v>
      </c>
      <c r="K871" s="157"/>
      <c r="L871" s="158"/>
      <c r="M871" s="159" t="s">
        <v>1</v>
      </c>
      <c r="N871" s="160" t="s">
        <v>40</v>
      </c>
      <c r="O871" s="59"/>
      <c r="P871" s="161">
        <f>O871*H871</f>
        <v>0</v>
      </c>
      <c r="Q871" s="161">
        <v>1E-4</v>
      </c>
      <c r="R871" s="161">
        <f>Q871*H871</f>
        <v>1.7136E-3</v>
      </c>
      <c r="S871" s="161">
        <v>0</v>
      </c>
      <c r="T871" s="162">
        <f>S871*H871</f>
        <v>0</v>
      </c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R871" s="163" t="s">
        <v>416</v>
      </c>
      <c r="AT871" s="163" t="s">
        <v>168</v>
      </c>
      <c r="AU871" s="163" t="s">
        <v>87</v>
      </c>
      <c r="AY871" s="18" t="s">
        <v>167</v>
      </c>
      <c r="BE871" s="164">
        <f>IF(N871="základná",J871,0)</f>
        <v>0</v>
      </c>
      <c r="BF871" s="164">
        <f>IF(N871="znížená",J871,0)</f>
        <v>0</v>
      </c>
      <c r="BG871" s="164">
        <f>IF(N871="zákl. prenesená",J871,0)</f>
        <v>0</v>
      </c>
      <c r="BH871" s="164">
        <f>IF(N871="zníž. prenesená",J871,0)</f>
        <v>0</v>
      </c>
      <c r="BI871" s="164">
        <f>IF(N871="nulová",J871,0)</f>
        <v>0</v>
      </c>
      <c r="BJ871" s="18" t="s">
        <v>87</v>
      </c>
      <c r="BK871" s="164">
        <f>ROUND(I871*H871,2)</f>
        <v>0</v>
      </c>
      <c r="BL871" s="18" t="s">
        <v>308</v>
      </c>
      <c r="BM871" s="163" t="s">
        <v>1423</v>
      </c>
    </row>
    <row r="872" spans="1:65" s="2" customFormat="1" ht="33" customHeight="1">
      <c r="A872" s="33"/>
      <c r="B872" s="149"/>
      <c r="C872" s="150" t="s">
        <v>1424</v>
      </c>
      <c r="D872" s="150" t="s">
        <v>168</v>
      </c>
      <c r="E872" s="151" t="s">
        <v>1425</v>
      </c>
      <c r="F872" s="152" t="s">
        <v>1426</v>
      </c>
      <c r="G872" s="153" t="s">
        <v>213</v>
      </c>
      <c r="H872" s="154">
        <v>17.135999999999999</v>
      </c>
      <c r="I872" s="155"/>
      <c r="J872" s="156">
        <f>ROUND(I872*H872,2)</f>
        <v>0</v>
      </c>
      <c r="K872" s="157"/>
      <c r="L872" s="158"/>
      <c r="M872" s="159" t="s">
        <v>1</v>
      </c>
      <c r="N872" s="160" t="s">
        <v>40</v>
      </c>
      <c r="O872" s="59"/>
      <c r="P872" s="161">
        <f>O872*H872</f>
        <v>0</v>
      </c>
      <c r="Q872" s="161">
        <v>1E-4</v>
      </c>
      <c r="R872" s="161">
        <f>Q872*H872</f>
        <v>1.7136E-3</v>
      </c>
      <c r="S872" s="161">
        <v>0</v>
      </c>
      <c r="T872" s="162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63" t="s">
        <v>416</v>
      </c>
      <c r="AT872" s="163" t="s">
        <v>168</v>
      </c>
      <c r="AU872" s="163" t="s">
        <v>87</v>
      </c>
      <c r="AY872" s="18" t="s">
        <v>167</v>
      </c>
      <c r="BE872" s="164">
        <f>IF(N872="základná",J872,0)</f>
        <v>0</v>
      </c>
      <c r="BF872" s="164">
        <f>IF(N872="znížená",J872,0)</f>
        <v>0</v>
      </c>
      <c r="BG872" s="164">
        <f>IF(N872="zákl. prenesená",J872,0)</f>
        <v>0</v>
      </c>
      <c r="BH872" s="164">
        <f>IF(N872="zníž. prenesená",J872,0)</f>
        <v>0</v>
      </c>
      <c r="BI872" s="164">
        <f>IF(N872="nulová",J872,0)</f>
        <v>0</v>
      </c>
      <c r="BJ872" s="18" t="s">
        <v>87</v>
      </c>
      <c r="BK872" s="164">
        <f>ROUND(I872*H872,2)</f>
        <v>0</v>
      </c>
      <c r="BL872" s="18" t="s">
        <v>308</v>
      </c>
      <c r="BM872" s="163" t="s">
        <v>1427</v>
      </c>
    </row>
    <row r="873" spans="1:65" s="2" customFormat="1" ht="21.75" customHeight="1">
      <c r="A873" s="33"/>
      <c r="B873" s="149"/>
      <c r="C873" s="150" t="s">
        <v>1428</v>
      </c>
      <c r="D873" s="150" t="s">
        <v>168</v>
      </c>
      <c r="E873" s="151" t="s">
        <v>1429</v>
      </c>
      <c r="F873" s="152" t="s">
        <v>1430</v>
      </c>
      <c r="G873" s="153" t="s">
        <v>340</v>
      </c>
      <c r="H873" s="154">
        <v>1</v>
      </c>
      <c r="I873" s="155"/>
      <c r="J873" s="156">
        <f>ROUND(I873*H873,2)</f>
        <v>0</v>
      </c>
      <c r="K873" s="157"/>
      <c r="L873" s="158"/>
      <c r="M873" s="159" t="s">
        <v>1</v>
      </c>
      <c r="N873" s="160" t="s">
        <v>40</v>
      </c>
      <c r="O873" s="59"/>
      <c r="P873" s="161">
        <f>O873*H873</f>
        <v>0</v>
      </c>
      <c r="Q873" s="161">
        <v>0.33</v>
      </c>
      <c r="R873" s="161">
        <f>Q873*H873</f>
        <v>0.33</v>
      </c>
      <c r="S873" s="161">
        <v>0</v>
      </c>
      <c r="T873" s="162">
        <f>S873*H873</f>
        <v>0</v>
      </c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R873" s="163" t="s">
        <v>416</v>
      </c>
      <c r="AT873" s="163" t="s">
        <v>168</v>
      </c>
      <c r="AU873" s="163" t="s">
        <v>87</v>
      </c>
      <c r="AY873" s="18" t="s">
        <v>167</v>
      </c>
      <c r="BE873" s="164">
        <f>IF(N873="základná",J873,0)</f>
        <v>0</v>
      </c>
      <c r="BF873" s="164">
        <f>IF(N873="znížená",J873,0)</f>
        <v>0</v>
      </c>
      <c r="BG873" s="164">
        <f>IF(N873="zákl. prenesená",J873,0)</f>
        <v>0</v>
      </c>
      <c r="BH873" s="164">
        <f>IF(N873="zníž. prenesená",J873,0)</f>
        <v>0</v>
      </c>
      <c r="BI873" s="164">
        <f>IF(N873="nulová",J873,0)</f>
        <v>0</v>
      </c>
      <c r="BJ873" s="18" t="s">
        <v>87</v>
      </c>
      <c r="BK873" s="164">
        <f>ROUND(I873*H873,2)</f>
        <v>0</v>
      </c>
      <c r="BL873" s="18" t="s">
        <v>308</v>
      </c>
      <c r="BM873" s="163" t="s">
        <v>1431</v>
      </c>
    </row>
    <row r="874" spans="1:65" s="13" customFormat="1" ht="12">
      <c r="B874" s="177"/>
      <c r="D874" s="178" t="s">
        <v>181</v>
      </c>
      <c r="E874" s="179" t="s">
        <v>1</v>
      </c>
      <c r="F874" s="180" t="s">
        <v>1432</v>
      </c>
      <c r="H874" s="179" t="s">
        <v>1</v>
      </c>
      <c r="I874" s="181"/>
      <c r="L874" s="177"/>
      <c r="M874" s="182"/>
      <c r="N874" s="183"/>
      <c r="O874" s="183"/>
      <c r="P874" s="183"/>
      <c r="Q874" s="183"/>
      <c r="R874" s="183"/>
      <c r="S874" s="183"/>
      <c r="T874" s="184"/>
      <c r="AT874" s="179" t="s">
        <v>181</v>
      </c>
      <c r="AU874" s="179" t="s">
        <v>87</v>
      </c>
      <c r="AV874" s="13" t="s">
        <v>81</v>
      </c>
      <c r="AW874" s="13" t="s">
        <v>29</v>
      </c>
      <c r="AX874" s="13" t="s">
        <v>74</v>
      </c>
      <c r="AY874" s="179" t="s">
        <v>167</v>
      </c>
    </row>
    <row r="875" spans="1:65" s="13" customFormat="1" ht="12">
      <c r="B875" s="177"/>
      <c r="D875" s="178" t="s">
        <v>181</v>
      </c>
      <c r="E875" s="179" t="s">
        <v>1</v>
      </c>
      <c r="F875" s="180" t="s">
        <v>1433</v>
      </c>
      <c r="H875" s="179" t="s">
        <v>1</v>
      </c>
      <c r="I875" s="181"/>
      <c r="L875" s="177"/>
      <c r="M875" s="182"/>
      <c r="N875" s="183"/>
      <c r="O875" s="183"/>
      <c r="P875" s="183"/>
      <c r="Q875" s="183"/>
      <c r="R875" s="183"/>
      <c r="S875" s="183"/>
      <c r="T875" s="184"/>
      <c r="AT875" s="179" t="s">
        <v>181</v>
      </c>
      <c r="AU875" s="179" t="s">
        <v>87</v>
      </c>
      <c r="AV875" s="13" t="s">
        <v>81</v>
      </c>
      <c r="AW875" s="13" t="s">
        <v>29</v>
      </c>
      <c r="AX875" s="13" t="s">
        <v>74</v>
      </c>
      <c r="AY875" s="179" t="s">
        <v>167</v>
      </c>
    </row>
    <row r="876" spans="1:65" s="13" customFormat="1" ht="12">
      <c r="B876" s="177"/>
      <c r="D876" s="178" t="s">
        <v>181</v>
      </c>
      <c r="E876" s="179" t="s">
        <v>1</v>
      </c>
      <c r="F876" s="180" t="s">
        <v>1434</v>
      </c>
      <c r="H876" s="179" t="s">
        <v>1</v>
      </c>
      <c r="I876" s="181"/>
      <c r="L876" s="177"/>
      <c r="M876" s="182"/>
      <c r="N876" s="183"/>
      <c r="O876" s="183"/>
      <c r="P876" s="183"/>
      <c r="Q876" s="183"/>
      <c r="R876" s="183"/>
      <c r="S876" s="183"/>
      <c r="T876" s="184"/>
      <c r="AT876" s="179" t="s">
        <v>181</v>
      </c>
      <c r="AU876" s="179" t="s">
        <v>87</v>
      </c>
      <c r="AV876" s="13" t="s">
        <v>81</v>
      </c>
      <c r="AW876" s="13" t="s">
        <v>29</v>
      </c>
      <c r="AX876" s="13" t="s">
        <v>74</v>
      </c>
      <c r="AY876" s="179" t="s">
        <v>167</v>
      </c>
    </row>
    <row r="877" spans="1:65" s="14" customFormat="1" ht="12">
      <c r="B877" s="185"/>
      <c r="D877" s="178" t="s">
        <v>181</v>
      </c>
      <c r="E877" s="186" t="s">
        <v>1</v>
      </c>
      <c r="F877" s="187" t="s">
        <v>81</v>
      </c>
      <c r="H877" s="188">
        <v>1</v>
      </c>
      <c r="I877" s="189"/>
      <c r="L877" s="185"/>
      <c r="M877" s="190"/>
      <c r="N877" s="191"/>
      <c r="O877" s="191"/>
      <c r="P877" s="191"/>
      <c r="Q877" s="191"/>
      <c r="R877" s="191"/>
      <c r="S877" s="191"/>
      <c r="T877" s="192"/>
      <c r="AT877" s="186" t="s">
        <v>181</v>
      </c>
      <c r="AU877" s="186" t="s">
        <v>87</v>
      </c>
      <c r="AV877" s="14" t="s">
        <v>87</v>
      </c>
      <c r="AW877" s="14" t="s">
        <v>29</v>
      </c>
      <c r="AX877" s="14" t="s">
        <v>74</v>
      </c>
      <c r="AY877" s="186" t="s">
        <v>167</v>
      </c>
    </row>
    <row r="878" spans="1:65" s="15" customFormat="1" ht="12">
      <c r="B878" s="193"/>
      <c r="D878" s="178" t="s">
        <v>181</v>
      </c>
      <c r="E878" s="194" t="s">
        <v>1</v>
      </c>
      <c r="F878" s="195" t="s">
        <v>186</v>
      </c>
      <c r="H878" s="196">
        <v>1</v>
      </c>
      <c r="I878" s="197"/>
      <c r="L878" s="193"/>
      <c r="M878" s="198"/>
      <c r="N878" s="199"/>
      <c r="O878" s="199"/>
      <c r="P878" s="199"/>
      <c r="Q878" s="199"/>
      <c r="R878" s="199"/>
      <c r="S878" s="199"/>
      <c r="T878" s="200"/>
      <c r="AT878" s="194" t="s">
        <v>181</v>
      </c>
      <c r="AU878" s="194" t="s">
        <v>87</v>
      </c>
      <c r="AV878" s="15" t="s">
        <v>179</v>
      </c>
      <c r="AW878" s="15" t="s">
        <v>29</v>
      </c>
      <c r="AX878" s="15" t="s">
        <v>81</v>
      </c>
      <c r="AY878" s="194" t="s">
        <v>167</v>
      </c>
    </row>
    <row r="879" spans="1:65" s="2" customFormat="1" ht="21.75" customHeight="1">
      <c r="A879" s="33"/>
      <c r="B879" s="149"/>
      <c r="C879" s="150" t="s">
        <v>1435</v>
      </c>
      <c r="D879" s="150" t="s">
        <v>168</v>
      </c>
      <c r="E879" s="151" t="s">
        <v>1436</v>
      </c>
      <c r="F879" s="152" t="s">
        <v>1437</v>
      </c>
      <c r="G879" s="153" t="s">
        <v>340</v>
      </c>
      <c r="H879" s="154">
        <v>1</v>
      </c>
      <c r="I879" s="155"/>
      <c r="J879" s="156">
        <f>ROUND(I879*H879,2)</f>
        <v>0</v>
      </c>
      <c r="K879" s="157"/>
      <c r="L879" s="158"/>
      <c r="M879" s="159" t="s">
        <v>1</v>
      </c>
      <c r="N879" s="160" t="s">
        <v>40</v>
      </c>
      <c r="O879" s="59"/>
      <c r="P879" s="161">
        <f>O879*H879</f>
        <v>0</v>
      </c>
      <c r="Q879" s="161">
        <v>0.33</v>
      </c>
      <c r="R879" s="161">
        <f>Q879*H879</f>
        <v>0.33</v>
      </c>
      <c r="S879" s="161">
        <v>0</v>
      </c>
      <c r="T879" s="162">
        <f>S879*H879</f>
        <v>0</v>
      </c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R879" s="163" t="s">
        <v>416</v>
      </c>
      <c r="AT879" s="163" t="s">
        <v>168</v>
      </c>
      <c r="AU879" s="163" t="s">
        <v>87</v>
      </c>
      <c r="AY879" s="18" t="s">
        <v>167</v>
      </c>
      <c r="BE879" s="164">
        <f>IF(N879="základná",J879,0)</f>
        <v>0</v>
      </c>
      <c r="BF879" s="164">
        <f>IF(N879="znížená",J879,0)</f>
        <v>0</v>
      </c>
      <c r="BG879" s="164">
        <f>IF(N879="zákl. prenesená",J879,0)</f>
        <v>0</v>
      </c>
      <c r="BH879" s="164">
        <f>IF(N879="zníž. prenesená",J879,0)</f>
        <v>0</v>
      </c>
      <c r="BI879" s="164">
        <f>IF(N879="nulová",J879,0)</f>
        <v>0</v>
      </c>
      <c r="BJ879" s="18" t="s">
        <v>87</v>
      </c>
      <c r="BK879" s="164">
        <f>ROUND(I879*H879,2)</f>
        <v>0</v>
      </c>
      <c r="BL879" s="18" t="s">
        <v>308</v>
      </c>
      <c r="BM879" s="163" t="s">
        <v>1438</v>
      </c>
    </row>
    <row r="880" spans="1:65" s="13" customFormat="1" ht="12">
      <c r="B880" s="177"/>
      <c r="D880" s="178" t="s">
        <v>181</v>
      </c>
      <c r="E880" s="179" t="s">
        <v>1</v>
      </c>
      <c r="F880" s="180" t="s">
        <v>1439</v>
      </c>
      <c r="H880" s="179" t="s">
        <v>1</v>
      </c>
      <c r="I880" s="181"/>
      <c r="L880" s="177"/>
      <c r="M880" s="182"/>
      <c r="N880" s="183"/>
      <c r="O880" s="183"/>
      <c r="P880" s="183"/>
      <c r="Q880" s="183"/>
      <c r="R880" s="183"/>
      <c r="S880" s="183"/>
      <c r="T880" s="184"/>
      <c r="AT880" s="179" t="s">
        <v>181</v>
      </c>
      <c r="AU880" s="179" t="s">
        <v>87</v>
      </c>
      <c r="AV880" s="13" t="s">
        <v>81</v>
      </c>
      <c r="AW880" s="13" t="s">
        <v>29</v>
      </c>
      <c r="AX880" s="13" t="s">
        <v>74</v>
      </c>
      <c r="AY880" s="179" t="s">
        <v>167</v>
      </c>
    </row>
    <row r="881" spans="1:65" s="13" customFormat="1" ht="12">
      <c r="B881" s="177"/>
      <c r="D881" s="178" t="s">
        <v>181</v>
      </c>
      <c r="E881" s="179" t="s">
        <v>1</v>
      </c>
      <c r="F881" s="180" t="s">
        <v>1440</v>
      </c>
      <c r="H881" s="179" t="s">
        <v>1</v>
      </c>
      <c r="I881" s="181"/>
      <c r="L881" s="177"/>
      <c r="M881" s="182"/>
      <c r="N881" s="183"/>
      <c r="O881" s="183"/>
      <c r="P881" s="183"/>
      <c r="Q881" s="183"/>
      <c r="R881" s="183"/>
      <c r="S881" s="183"/>
      <c r="T881" s="184"/>
      <c r="AT881" s="179" t="s">
        <v>181</v>
      </c>
      <c r="AU881" s="179" t="s">
        <v>87</v>
      </c>
      <c r="AV881" s="13" t="s">
        <v>81</v>
      </c>
      <c r="AW881" s="13" t="s">
        <v>29</v>
      </c>
      <c r="AX881" s="13" t="s">
        <v>74</v>
      </c>
      <c r="AY881" s="179" t="s">
        <v>167</v>
      </c>
    </row>
    <row r="882" spans="1:65" s="13" customFormat="1" ht="12">
      <c r="B882" s="177"/>
      <c r="D882" s="178" t="s">
        <v>181</v>
      </c>
      <c r="E882" s="179" t="s">
        <v>1</v>
      </c>
      <c r="F882" s="180" t="s">
        <v>1434</v>
      </c>
      <c r="H882" s="179" t="s">
        <v>1</v>
      </c>
      <c r="I882" s="181"/>
      <c r="L882" s="177"/>
      <c r="M882" s="182"/>
      <c r="N882" s="183"/>
      <c r="O882" s="183"/>
      <c r="P882" s="183"/>
      <c r="Q882" s="183"/>
      <c r="R882" s="183"/>
      <c r="S882" s="183"/>
      <c r="T882" s="184"/>
      <c r="AT882" s="179" t="s">
        <v>181</v>
      </c>
      <c r="AU882" s="179" t="s">
        <v>87</v>
      </c>
      <c r="AV882" s="13" t="s">
        <v>81</v>
      </c>
      <c r="AW882" s="13" t="s">
        <v>29</v>
      </c>
      <c r="AX882" s="13" t="s">
        <v>74</v>
      </c>
      <c r="AY882" s="179" t="s">
        <v>167</v>
      </c>
    </row>
    <row r="883" spans="1:65" s="14" customFormat="1" ht="12">
      <c r="B883" s="185"/>
      <c r="D883" s="178" t="s">
        <v>181</v>
      </c>
      <c r="E883" s="186" t="s">
        <v>1</v>
      </c>
      <c r="F883" s="187" t="s">
        <v>81</v>
      </c>
      <c r="H883" s="188">
        <v>1</v>
      </c>
      <c r="I883" s="189"/>
      <c r="L883" s="185"/>
      <c r="M883" s="190"/>
      <c r="N883" s="191"/>
      <c r="O883" s="191"/>
      <c r="P883" s="191"/>
      <c r="Q883" s="191"/>
      <c r="R883" s="191"/>
      <c r="S883" s="191"/>
      <c r="T883" s="192"/>
      <c r="AT883" s="186" t="s">
        <v>181</v>
      </c>
      <c r="AU883" s="186" t="s">
        <v>87</v>
      </c>
      <c r="AV883" s="14" t="s">
        <v>87</v>
      </c>
      <c r="AW883" s="14" t="s">
        <v>29</v>
      </c>
      <c r="AX883" s="14" t="s">
        <v>74</v>
      </c>
      <c r="AY883" s="186" t="s">
        <v>167</v>
      </c>
    </row>
    <row r="884" spans="1:65" s="15" customFormat="1" ht="12">
      <c r="B884" s="193"/>
      <c r="D884" s="178" t="s">
        <v>181</v>
      </c>
      <c r="E884" s="194" t="s">
        <v>1</v>
      </c>
      <c r="F884" s="195" t="s">
        <v>186</v>
      </c>
      <c r="H884" s="196">
        <v>1</v>
      </c>
      <c r="I884" s="197"/>
      <c r="L884" s="193"/>
      <c r="M884" s="198"/>
      <c r="N884" s="199"/>
      <c r="O884" s="199"/>
      <c r="P884" s="199"/>
      <c r="Q884" s="199"/>
      <c r="R884" s="199"/>
      <c r="S884" s="199"/>
      <c r="T884" s="200"/>
      <c r="AT884" s="194" t="s">
        <v>181</v>
      </c>
      <c r="AU884" s="194" t="s">
        <v>87</v>
      </c>
      <c r="AV884" s="15" t="s">
        <v>179</v>
      </c>
      <c r="AW884" s="15" t="s">
        <v>29</v>
      </c>
      <c r="AX884" s="15" t="s">
        <v>81</v>
      </c>
      <c r="AY884" s="194" t="s">
        <v>167</v>
      </c>
    </row>
    <row r="885" spans="1:65" s="2" customFormat="1" ht="21.75" customHeight="1">
      <c r="A885" s="33"/>
      <c r="B885" s="149"/>
      <c r="C885" s="167" t="s">
        <v>1441</v>
      </c>
      <c r="D885" s="167" t="s">
        <v>175</v>
      </c>
      <c r="E885" s="168" t="s">
        <v>1442</v>
      </c>
      <c r="F885" s="169" t="s">
        <v>1443</v>
      </c>
      <c r="G885" s="170" t="s">
        <v>340</v>
      </c>
      <c r="H885" s="171">
        <v>85.075000000000003</v>
      </c>
      <c r="I885" s="172"/>
      <c r="J885" s="173">
        <f>ROUND(I885*H885,2)</f>
        <v>0</v>
      </c>
      <c r="K885" s="174"/>
      <c r="L885" s="34"/>
      <c r="M885" s="175" t="s">
        <v>1</v>
      </c>
      <c r="N885" s="176" t="s">
        <v>40</v>
      </c>
      <c r="O885" s="59"/>
      <c r="P885" s="161">
        <f>O885*H885</f>
        <v>0</v>
      </c>
      <c r="Q885" s="161">
        <v>2.9999999999999997E-4</v>
      </c>
      <c r="R885" s="161">
        <f>Q885*H885</f>
        <v>2.55225E-2</v>
      </c>
      <c r="S885" s="161">
        <v>0</v>
      </c>
      <c r="T885" s="162">
        <f>S885*H885</f>
        <v>0</v>
      </c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R885" s="163" t="s">
        <v>308</v>
      </c>
      <c r="AT885" s="163" t="s">
        <v>175</v>
      </c>
      <c r="AU885" s="163" t="s">
        <v>87</v>
      </c>
      <c r="AY885" s="18" t="s">
        <v>167</v>
      </c>
      <c r="BE885" s="164">
        <f>IF(N885="základná",J885,0)</f>
        <v>0</v>
      </c>
      <c r="BF885" s="164">
        <f>IF(N885="znížená",J885,0)</f>
        <v>0</v>
      </c>
      <c r="BG885" s="164">
        <f>IF(N885="zákl. prenesená",J885,0)</f>
        <v>0</v>
      </c>
      <c r="BH885" s="164">
        <f>IF(N885="zníž. prenesená",J885,0)</f>
        <v>0</v>
      </c>
      <c r="BI885" s="164">
        <f>IF(N885="nulová",J885,0)</f>
        <v>0</v>
      </c>
      <c r="BJ885" s="18" t="s">
        <v>87</v>
      </c>
      <c r="BK885" s="164">
        <f>ROUND(I885*H885,2)</f>
        <v>0</v>
      </c>
      <c r="BL885" s="18" t="s">
        <v>308</v>
      </c>
      <c r="BM885" s="163" t="s">
        <v>1444</v>
      </c>
    </row>
    <row r="886" spans="1:65" s="14" customFormat="1" ht="12">
      <c r="B886" s="185"/>
      <c r="D886" s="178" t="s">
        <v>181</v>
      </c>
      <c r="E886" s="186" t="s">
        <v>1</v>
      </c>
      <c r="F886" s="187" t="s">
        <v>1445</v>
      </c>
      <c r="H886" s="188">
        <v>40.5</v>
      </c>
      <c r="I886" s="189"/>
      <c r="L886" s="185"/>
      <c r="M886" s="190"/>
      <c r="N886" s="191"/>
      <c r="O886" s="191"/>
      <c r="P886" s="191"/>
      <c r="Q886" s="191"/>
      <c r="R886" s="191"/>
      <c r="S886" s="191"/>
      <c r="T886" s="192"/>
      <c r="AT886" s="186" t="s">
        <v>181</v>
      </c>
      <c r="AU886" s="186" t="s">
        <v>87</v>
      </c>
      <c r="AV886" s="14" t="s">
        <v>87</v>
      </c>
      <c r="AW886" s="14" t="s">
        <v>29</v>
      </c>
      <c r="AX886" s="14" t="s">
        <v>74</v>
      </c>
      <c r="AY886" s="186" t="s">
        <v>167</v>
      </c>
    </row>
    <row r="887" spans="1:65" s="14" customFormat="1" ht="12">
      <c r="B887" s="185"/>
      <c r="D887" s="178" t="s">
        <v>181</v>
      </c>
      <c r="E887" s="186" t="s">
        <v>1</v>
      </c>
      <c r="F887" s="187" t="s">
        <v>1446</v>
      </c>
      <c r="H887" s="188">
        <v>15.2</v>
      </c>
      <c r="I887" s="189"/>
      <c r="L887" s="185"/>
      <c r="M887" s="190"/>
      <c r="N887" s="191"/>
      <c r="O887" s="191"/>
      <c r="P887" s="191"/>
      <c r="Q887" s="191"/>
      <c r="R887" s="191"/>
      <c r="S887" s="191"/>
      <c r="T887" s="192"/>
      <c r="AT887" s="186" t="s">
        <v>181</v>
      </c>
      <c r="AU887" s="186" t="s">
        <v>87</v>
      </c>
      <c r="AV887" s="14" t="s">
        <v>87</v>
      </c>
      <c r="AW887" s="14" t="s">
        <v>29</v>
      </c>
      <c r="AX887" s="14" t="s">
        <v>74</v>
      </c>
      <c r="AY887" s="186" t="s">
        <v>167</v>
      </c>
    </row>
    <row r="888" spans="1:65" s="14" customFormat="1" ht="12">
      <c r="B888" s="185"/>
      <c r="D888" s="178" t="s">
        <v>181</v>
      </c>
      <c r="E888" s="186" t="s">
        <v>1</v>
      </c>
      <c r="F888" s="187" t="s">
        <v>1447</v>
      </c>
      <c r="H888" s="188">
        <v>2.68</v>
      </c>
      <c r="I888" s="189"/>
      <c r="L888" s="185"/>
      <c r="M888" s="190"/>
      <c r="N888" s="191"/>
      <c r="O888" s="191"/>
      <c r="P888" s="191"/>
      <c r="Q888" s="191"/>
      <c r="R888" s="191"/>
      <c r="S888" s="191"/>
      <c r="T888" s="192"/>
      <c r="AT888" s="186" t="s">
        <v>181</v>
      </c>
      <c r="AU888" s="186" t="s">
        <v>87</v>
      </c>
      <c r="AV888" s="14" t="s">
        <v>87</v>
      </c>
      <c r="AW888" s="14" t="s">
        <v>29</v>
      </c>
      <c r="AX888" s="14" t="s">
        <v>74</v>
      </c>
      <c r="AY888" s="186" t="s">
        <v>167</v>
      </c>
    </row>
    <row r="889" spans="1:65" s="14" customFormat="1" ht="12">
      <c r="B889" s="185"/>
      <c r="D889" s="178" t="s">
        <v>181</v>
      </c>
      <c r="E889" s="186" t="s">
        <v>1</v>
      </c>
      <c r="F889" s="187" t="s">
        <v>1448</v>
      </c>
      <c r="H889" s="188">
        <v>7.8</v>
      </c>
      <c r="I889" s="189"/>
      <c r="L889" s="185"/>
      <c r="M889" s="190"/>
      <c r="N889" s="191"/>
      <c r="O889" s="191"/>
      <c r="P889" s="191"/>
      <c r="Q889" s="191"/>
      <c r="R889" s="191"/>
      <c r="S889" s="191"/>
      <c r="T889" s="192"/>
      <c r="AT889" s="186" t="s">
        <v>181</v>
      </c>
      <c r="AU889" s="186" t="s">
        <v>87</v>
      </c>
      <c r="AV889" s="14" t="s">
        <v>87</v>
      </c>
      <c r="AW889" s="14" t="s">
        <v>29</v>
      </c>
      <c r="AX889" s="14" t="s">
        <v>74</v>
      </c>
      <c r="AY889" s="186" t="s">
        <v>167</v>
      </c>
    </row>
    <row r="890" spans="1:65" s="14" customFormat="1" ht="12">
      <c r="B890" s="185"/>
      <c r="D890" s="178" t="s">
        <v>181</v>
      </c>
      <c r="E890" s="186" t="s">
        <v>1</v>
      </c>
      <c r="F890" s="187" t="s">
        <v>1449</v>
      </c>
      <c r="H890" s="188">
        <v>2.645</v>
      </c>
      <c r="I890" s="189"/>
      <c r="L890" s="185"/>
      <c r="M890" s="190"/>
      <c r="N890" s="191"/>
      <c r="O890" s="191"/>
      <c r="P890" s="191"/>
      <c r="Q890" s="191"/>
      <c r="R890" s="191"/>
      <c r="S890" s="191"/>
      <c r="T890" s="192"/>
      <c r="AT890" s="186" t="s">
        <v>181</v>
      </c>
      <c r="AU890" s="186" t="s">
        <v>87</v>
      </c>
      <c r="AV890" s="14" t="s">
        <v>87</v>
      </c>
      <c r="AW890" s="14" t="s">
        <v>29</v>
      </c>
      <c r="AX890" s="14" t="s">
        <v>74</v>
      </c>
      <c r="AY890" s="186" t="s">
        <v>167</v>
      </c>
    </row>
    <row r="891" spans="1:65" s="14" customFormat="1" ht="12">
      <c r="B891" s="185"/>
      <c r="D891" s="178" t="s">
        <v>181</v>
      </c>
      <c r="E891" s="186" t="s">
        <v>1</v>
      </c>
      <c r="F891" s="187" t="s">
        <v>1450</v>
      </c>
      <c r="H891" s="188">
        <v>10.01</v>
      </c>
      <c r="I891" s="189"/>
      <c r="L891" s="185"/>
      <c r="M891" s="190"/>
      <c r="N891" s="191"/>
      <c r="O891" s="191"/>
      <c r="P891" s="191"/>
      <c r="Q891" s="191"/>
      <c r="R891" s="191"/>
      <c r="S891" s="191"/>
      <c r="T891" s="192"/>
      <c r="AT891" s="186" t="s">
        <v>181</v>
      </c>
      <c r="AU891" s="186" t="s">
        <v>87</v>
      </c>
      <c r="AV891" s="14" t="s">
        <v>87</v>
      </c>
      <c r="AW891" s="14" t="s">
        <v>29</v>
      </c>
      <c r="AX891" s="14" t="s">
        <v>74</v>
      </c>
      <c r="AY891" s="186" t="s">
        <v>167</v>
      </c>
    </row>
    <row r="892" spans="1:65" s="14" customFormat="1" ht="12">
      <c r="B892" s="185"/>
      <c r="D892" s="178" t="s">
        <v>181</v>
      </c>
      <c r="E892" s="186" t="s">
        <v>1</v>
      </c>
      <c r="F892" s="187" t="s">
        <v>1451</v>
      </c>
      <c r="H892" s="188">
        <v>2.9</v>
      </c>
      <c r="I892" s="189"/>
      <c r="L892" s="185"/>
      <c r="M892" s="190"/>
      <c r="N892" s="191"/>
      <c r="O892" s="191"/>
      <c r="P892" s="191"/>
      <c r="Q892" s="191"/>
      <c r="R892" s="191"/>
      <c r="S892" s="191"/>
      <c r="T892" s="192"/>
      <c r="AT892" s="186" t="s">
        <v>181</v>
      </c>
      <c r="AU892" s="186" t="s">
        <v>87</v>
      </c>
      <c r="AV892" s="14" t="s">
        <v>87</v>
      </c>
      <c r="AW892" s="14" t="s">
        <v>29</v>
      </c>
      <c r="AX892" s="14" t="s">
        <v>74</v>
      </c>
      <c r="AY892" s="186" t="s">
        <v>167</v>
      </c>
    </row>
    <row r="893" spans="1:65" s="14" customFormat="1" ht="12">
      <c r="B893" s="185"/>
      <c r="D893" s="178" t="s">
        <v>181</v>
      </c>
      <c r="E893" s="186" t="s">
        <v>1</v>
      </c>
      <c r="F893" s="187" t="s">
        <v>1452</v>
      </c>
      <c r="H893" s="188">
        <v>1.54</v>
      </c>
      <c r="I893" s="189"/>
      <c r="L893" s="185"/>
      <c r="M893" s="190"/>
      <c r="N893" s="191"/>
      <c r="O893" s="191"/>
      <c r="P893" s="191"/>
      <c r="Q893" s="191"/>
      <c r="R893" s="191"/>
      <c r="S893" s="191"/>
      <c r="T893" s="192"/>
      <c r="AT893" s="186" t="s">
        <v>181</v>
      </c>
      <c r="AU893" s="186" t="s">
        <v>87</v>
      </c>
      <c r="AV893" s="14" t="s">
        <v>87</v>
      </c>
      <c r="AW893" s="14" t="s">
        <v>29</v>
      </c>
      <c r="AX893" s="14" t="s">
        <v>74</v>
      </c>
      <c r="AY893" s="186" t="s">
        <v>167</v>
      </c>
    </row>
    <row r="894" spans="1:65" s="14" customFormat="1" ht="12">
      <c r="B894" s="185"/>
      <c r="D894" s="178" t="s">
        <v>181</v>
      </c>
      <c r="E894" s="186" t="s">
        <v>1</v>
      </c>
      <c r="F894" s="187" t="s">
        <v>1453</v>
      </c>
      <c r="H894" s="188">
        <v>1.8</v>
      </c>
      <c r="I894" s="189"/>
      <c r="L894" s="185"/>
      <c r="M894" s="190"/>
      <c r="N894" s="191"/>
      <c r="O894" s="191"/>
      <c r="P894" s="191"/>
      <c r="Q894" s="191"/>
      <c r="R894" s="191"/>
      <c r="S894" s="191"/>
      <c r="T894" s="192"/>
      <c r="AT894" s="186" t="s">
        <v>181</v>
      </c>
      <c r="AU894" s="186" t="s">
        <v>87</v>
      </c>
      <c r="AV894" s="14" t="s">
        <v>87</v>
      </c>
      <c r="AW894" s="14" t="s">
        <v>29</v>
      </c>
      <c r="AX894" s="14" t="s">
        <v>74</v>
      </c>
      <c r="AY894" s="186" t="s">
        <v>167</v>
      </c>
    </row>
    <row r="895" spans="1:65" s="15" customFormat="1" ht="12">
      <c r="B895" s="193"/>
      <c r="D895" s="178" t="s">
        <v>181</v>
      </c>
      <c r="E895" s="194" t="s">
        <v>1</v>
      </c>
      <c r="F895" s="195" t="s">
        <v>186</v>
      </c>
      <c r="H895" s="196">
        <v>85.075000000000003</v>
      </c>
      <c r="I895" s="197"/>
      <c r="L895" s="193"/>
      <c r="M895" s="198"/>
      <c r="N895" s="199"/>
      <c r="O895" s="199"/>
      <c r="P895" s="199"/>
      <c r="Q895" s="199"/>
      <c r="R895" s="199"/>
      <c r="S895" s="199"/>
      <c r="T895" s="200"/>
      <c r="AT895" s="194" t="s">
        <v>181</v>
      </c>
      <c r="AU895" s="194" t="s">
        <v>87</v>
      </c>
      <c r="AV895" s="15" t="s">
        <v>179</v>
      </c>
      <c r="AW895" s="15" t="s">
        <v>29</v>
      </c>
      <c r="AX895" s="15" t="s">
        <v>81</v>
      </c>
      <c r="AY895" s="194" t="s">
        <v>167</v>
      </c>
    </row>
    <row r="896" spans="1:65" s="2" customFormat="1" ht="33" customHeight="1">
      <c r="A896" s="33"/>
      <c r="B896" s="149"/>
      <c r="C896" s="150" t="s">
        <v>1454</v>
      </c>
      <c r="D896" s="150" t="s">
        <v>168</v>
      </c>
      <c r="E896" s="151" t="s">
        <v>1455</v>
      </c>
      <c r="F896" s="152" t="s">
        <v>1456</v>
      </c>
      <c r="G896" s="153" t="s">
        <v>213</v>
      </c>
      <c r="H896" s="154">
        <v>85.075000000000003</v>
      </c>
      <c r="I896" s="155"/>
      <c r="J896" s="156">
        <f>ROUND(I896*H896,2)</f>
        <v>0</v>
      </c>
      <c r="K896" s="157"/>
      <c r="L896" s="158"/>
      <c r="M896" s="159" t="s">
        <v>1</v>
      </c>
      <c r="N896" s="160" t="s">
        <v>40</v>
      </c>
      <c r="O896" s="59"/>
      <c r="P896" s="161">
        <f>O896*H896</f>
        <v>0</v>
      </c>
      <c r="Q896" s="161">
        <v>2.2200000000000002E-3</v>
      </c>
      <c r="R896" s="161">
        <f>Q896*H896</f>
        <v>0.18886650000000002</v>
      </c>
      <c r="S896" s="161">
        <v>0</v>
      </c>
      <c r="T896" s="162">
        <f>S896*H896</f>
        <v>0</v>
      </c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R896" s="163" t="s">
        <v>416</v>
      </c>
      <c r="AT896" s="163" t="s">
        <v>168</v>
      </c>
      <c r="AU896" s="163" t="s">
        <v>87</v>
      </c>
      <c r="AY896" s="18" t="s">
        <v>167</v>
      </c>
      <c r="BE896" s="164">
        <f>IF(N896="základná",J896,0)</f>
        <v>0</v>
      </c>
      <c r="BF896" s="164">
        <f>IF(N896="znížená",J896,0)</f>
        <v>0</v>
      </c>
      <c r="BG896" s="164">
        <f>IF(N896="zákl. prenesená",J896,0)</f>
        <v>0</v>
      </c>
      <c r="BH896" s="164">
        <f>IF(N896="zníž. prenesená",J896,0)</f>
        <v>0</v>
      </c>
      <c r="BI896" s="164">
        <f>IF(N896="nulová",J896,0)</f>
        <v>0</v>
      </c>
      <c r="BJ896" s="18" t="s">
        <v>87</v>
      </c>
      <c r="BK896" s="164">
        <f>ROUND(I896*H896,2)</f>
        <v>0</v>
      </c>
      <c r="BL896" s="18" t="s">
        <v>308</v>
      </c>
      <c r="BM896" s="163" t="s">
        <v>1457</v>
      </c>
    </row>
    <row r="897" spans="1:65" s="2" customFormat="1" ht="21.75" customHeight="1">
      <c r="A897" s="33"/>
      <c r="B897" s="149"/>
      <c r="C897" s="167" t="s">
        <v>1458</v>
      </c>
      <c r="D897" s="167" t="s">
        <v>175</v>
      </c>
      <c r="E897" s="168" t="s">
        <v>1459</v>
      </c>
      <c r="F897" s="169" t="s">
        <v>1460</v>
      </c>
      <c r="G897" s="170" t="s">
        <v>213</v>
      </c>
      <c r="H897" s="171">
        <v>49.8</v>
      </c>
      <c r="I897" s="172"/>
      <c r="J897" s="173">
        <f>ROUND(I897*H897,2)</f>
        <v>0</v>
      </c>
      <c r="K897" s="174"/>
      <c r="L897" s="34"/>
      <c r="M897" s="175" t="s">
        <v>1</v>
      </c>
      <c r="N897" s="176" t="s">
        <v>40</v>
      </c>
      <c r="O897" s="59"/>
      <c r="P897" s="161">
        <f>O897*H897</f>
        <v>0</v>
      </c>
      <c r="Q897" s="161">
        <v>2.9199999999999999E-3</v>
      </c>
      <c r="R897" s="161">
        <f>Q897*H897</f>
        <v>0.14541599999999999</v>
      </c>
      <c r="S897" s="161">
        <v>0</v>
      </c>
      <c r="T897" s="162">
        <f>S897*H897</f>
        <v>0</v>
      </c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R897" s="163" t="s">
        <v>308</v>
      </c>
      <c r="AT897" s="163" t="s">
        <v>175</v>
      </c>
      <c r="AU897" s="163" t="s">
        <v>87</v>
      </c>
      <c r="AY897" s="18" t="s">
        <v>167</v>
      </c>
      <c r="BE897" s="164">
        <f>IF(N897="základná",J897,0)</f>
        <v>0</v>
      </c>
      <c r="BF897" s="164">
        <f>IF(N897="znížená",J897,0)</f>
        <v>0</v>
      </c>
      <c r="BG897" s="164">
        <f>IF(N897="zákl. prenesená",J897,0)</f>
        <v>0</v>
      </c>
      <c r="BH897" s="164">
        <f>IF(N897="zníž. prenesená",J897,0)</f>
        <v>0</v>
      </c>
      <c r="BI897" s="164">
        <f>IF(N897="nulová",J897,0)</f>
        <v>0</v>
      </c>
      <c r="BJ897" s="18" t="s">
        <v>87</v>
      </c>
      <c r="BK897" s="164">
        <f>ROUND(I897*H897,2)</f>
        <v>0</v>
      </c>
      <c r="BL897" s="18" t="s">
        <v>308</v>
      </c>
      <c r="BM897" s="163" t="s">
        <v>1461</v>
      </c>
    </row>
    <row r="898" spans="1:65" s="13" customFormat="1" ht="24">
      <c r="B898" s="177"/>
      <c r="D898" s="178" t="s">
        <v>181</v>
      </c>
      <c r="E898" s="179" t="s">
        <v>1</v>
      </c>
      <c r="F898" s="180" t="s">
        <v>1462</v>
      </c>
      <c r="H898" s="179" t="s">
        <v>1</v>
      </c>
      <c r="I898" s="181"/>
      <c r="L898" s="177"/>
      <c r="M898" s="182"/>
      <c r="N898" s="183"/>
      <c r="O898" s="183"/>
      <c r="P898" s="183"/>
      <c r="Q898" s="183"/>
      <c r="R898" s="183"/>
      <c r="S898" s="183"/>
      <c r="T898" s="184"/>
      <c r="AT898" s="179" t="s">
        <v>181</v>
      </c>
      <c r="AU898" s="179" t="s">
        <v>87</v>
      </c>
      <c r="AV898" s="13" t="s">
        <v>81</v>
      </c>
      <c r="AW898" s="13" t="s">
        <v>29</v>
      </c>
      <c r="AX898" s="13" t="s">
        <v>74</v>
      </c>
      <c r="AY898" s="179" t="s">
        <v>167</v>
      </c>
    </row>
    <row r="899" spans="1:65" s="14" customFormat="1" ht="12">
      <c r="B899" s="185"/>
      <c r="D899" s="178" t="s">
        <v>181</v>
      </c>
      <c r="E899" s="186" t="s">
        <v>1</v>
      </c>
      <c r="F899" s="187" t="s">
        <v>1463</v>
      </c>
      <c r="H899" s="188">
        <v>24.9</v>
      </c>
      <c r="I899" s="189"/>
      <c r="L899" s="185"/>
      <c r="M899" s="190"/>
      <c r="N899" s="191"/>
      <c r="O899" s="191"/>
      <c r="P899" s="191"/>
      <c r="Q899" s="191"/>
      <c r="R899" s="191"/>
      <c r="S899" s="191"/>
      <c r="T899" s="192"/>
      <c r="AT899" s="186" t="s">
        <v>181</v>
      </c>
      <c r="AU899" s="186" t="s">
        <v>87</v>
      </c>
      <c r="AV899" s="14" t="s">
        <v>87</v>
      </c>
      <c r="AW899" s="14" t="s">
        <v>29</v>
      </c>
      <c r="AX899" s="14" t="s">
        <v>74</v>
      </c>
      <c r="AY899" s="186" t="s">
        <v>167</v>
      </c>
    </row>
    <row r="900" spans="1:65" s="14" customFormat="1" ht="12">
      <c r="B900" s="185"/>
      <c r="D900" s="178" t="s">
        <v>181</v>
      </c>
      <c r="E900" s="186" t="s">
        <v>1</v>
      </c>
      <c r="F900" s="187" t="s">
        <v>1463</v>
      </c>
      <c r="H900" s="188">
        <v>24.9</v>
      </c>
      <c r="I900" s="189"/>
      <c r="L900" s="185"/>
      <c r="M900" s="190"/>
      <c r="N900" s="191"/>
      <c r="O900" s="191"/>
      <c r="P900" s="191"/>
      <c r="Q900" s="191"/>
      <c r="R900" s="191"/>
      <c r="S900" s="191"/>
      <c r="T900" s="192"/>
      <c r="AT900" s="186" t="s">
        <v>181</v>
      </c>
      <c r="AU900" s="186" t="s">
        <v>87</v>
      </c>
      <c r="AV900" s="14" t="s">
        <v>87</v>
      </c>
      <c r="AW900" s="14" t="s">
        <v>29</v>
      </c>
      <c r="AX900" s="14" t="s">
        <v>74</v>
      </c>
      <c r="AY900" s="186" t="s">
        <v>167</v>
      </c>
    </row>
    <row r="901" spans="1:65" s="16" customFormat="1" ht="12">
      <c r="B901" s="201"/>
      <c r="D901" s="178" t="s">
        <v>181</v>
      </c>
      <c r="E901" s="202" t="s">
        <v>1</v>
      </c>
      <c r="F901" s="203" t="s">
        <v>390</v>
      </c>
      <c r="H901" s="204">
        <v>49.8</v>
      </c>
      <c r="I901" s="205"/>
      <c r="L901" s="201"/>
      <c r="M901" s="206"/>
      <c r="N901" s="207"/>
      <c r="O901" s="207"/>
      <c r="P901" s="207"/>
      <c r="Q901" s="207"/>
      <c r="R901" s="207"/>
      <c r="S901" s="207"/>
      <c r="T901" s="208"/>
      <c r="AT901" s="202" t="s">
        <v>181</v>
      </c>
      <c r="AU901" s="202" t="s">
        <v>87</v>
      </c>
      <c r="AV901" s="16" t="s">
        <v>187</v>
      </c>
      <c r="AW901" s="16" t="s">
        <v>29</v>
      </c>
      <c r="AX901" s="16" t="s">
        <v>74</v>
      </c>
      <c r="AY901" s="202" t="s">
        <v>167</v>
      </c>
    </row>
    <row r="902" spans="1:65" s="15" customFormat="1" ht="12">
      <c r="B902" s="193"/>
      <c r="D902" s="178" t="s">
        <v>181</v>
      </c>
      <c r="E902" s="194" t="s">
        <v>1</v>
      </c>
      <c r="F902" s="195" t="s">
        <v>1362</v>
      </c>
      <c r="H902" s="196">
        <v>49.8</v>
      </c>
      <c r="I902" s="197"/>
      <c r="L902" s="193"/>
      <c r="M902" s="198"/>
      <c r="N902" s="199"/>
      <c r="O902" s="199"/>
      <c r="P902" s="199"/>
      <c r="Q902" s="199"/>
      <c r="R902" s="199"/>
      <c r="S902" s="199"/>
      <c r="T902" s="200"/>
      <c r="AT902" s="194" t="s">
        <v>181</v>
      </c>
      <c r="AU902" s="194" t="s">
        <v>87</v>
      </c>
      <c r="AV902" s="15" t="s">
        <v>179</v>
      </c>
      <c r="AW902" s="15" t="s">
        <v>29</v>
      </c>
      <c r="AX902" s="15" t="s">
        <v>81</v>
      </c>
      <c r="AY902" s="194" t="s">
        <v>167</v>
      </c>
    </row>
    <row r="903" spans="1:65" s="2" customFormat="1" ht="33" customHeight="1">
      <c r="A903" s="33"/>
      <c r="B903" s="149"/>
      <c r="C903" s="167" t="s">
        <v>1464</v>
      </c>
      <c r="D903" s="167" t="s">
        <v>175</v>
      </c>
      <c r="E903" s="168" t="s">
        <v>1465</v>
      </c>
      <c r="F903" s="169" t="s">
        <v>1466</v>
      </c>
      <c r="G903" s="170" t="s">
        <v>213</v>
      </c>
      <c r="H903" s="171">
        <v>42.774999999999999</v>
      </c>
      <c r="I903" s="172"/>
      <c r="J903" s="173">
        <f>ROUND(I903*H903,2)</f>
        <v>0</v>
      </c>
      <c r="K903" s="174"/>
      <c r="L903" s="34"/>
      <c r="M903" s="175" t="s">
        <v>1</v>
      </c>
      <c r="N903" s="176" t="s">
        <v>40</v>
      </c>
      <c r="O903" s="59"/>
      <c r="P903" s="161">
        <f>O903*H903</f>
        <v>0</v>
      </c>
      <c r="Q903" s="161">
        <v>1.81E-3</v>
      </c>
      <c r="R903" s="161">
        <f>Q903*H903</f>
        <v>7.7422749999999999E-2</v>
      </c>
      <c r="S903" s="161">
        <v>0</v>
      </c>
      <c r="T903" s="162">
        <f>S903*H903</f>
        <v>0</v>
      </c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R903" s="163" t="s">
        <v>308</v>
      </c>
      <c r="AT903" s="163" t="s">
        <v>175</v>
      </c>
      <c r="AU903" s="163" t="s">
        <v>87</v>
      </c>
      <c r="AY903" s="18" t="s">
        <v>167</v>
      </c>
      <c r="BE903" s="164">
        <f>IF(N903="základná",J903,0)</f>
        <v>0</v>
      </c>
      <c r="BF903" s="164">
        <f>IF(N903="znížená",J903,0)</f>
        <v>0</v>
      </c>
      <c r="BG903" s="164">
        <f>IF(N903="zákl. prenesená",J903,0)</f>
        <v>0</v>
      </c>
      <c r="BH903" s="164">
        <f>IF(N903="zníž. prenesená",J903,0)</f>
        <v>0</v>
      </c>
      <c r="BI903" s="164">
        <f>IF(N903="nulová",J903,0)</f>
        <v>0</v>
      </c>
      <c r="BJ903" s="18" t="s">
        <v>87</v>
      </c>
      <c r="BK903" s="164">
        <f>ROUND(I903*H903,2)</f>
        <v>0</v>
      </c>
      <c r="BL903" s="18" t="s">
        <v>308</v>
      </c>
      <c r="BM903" s="163" t="s">
        <v>1467</v>
      </c>
    </row>
    <row r="904" spans="1:65" s="13" customFormat="1" ht="12">
      <c r="B904" s="177"/>
      <c r="D904" s="178" t="s">
        <v>181</v>
      </c>
      <c r="E904" s="179" t="s">
        <v>1</v>
      </c>
      <c r="F904" s="180" t="s">
        <v>1468</v>
      </c>
      <c r="H904" s="179" t="s">
        <v>1</v>
      </c>
      <c r="I904" s="181"/>
      <c r="L904" s="177"/>
      <c r="M904" s="182"/>
      <c r="N904" s="183"/>
      <c r="O904" s="183"/>
      <c r="P904" s="183"/>
      <c r="Q904" s="183"/>
      <c r="R904" s="183"/>
      <c r="S904" s="183"/>
      <c r="T904" s="184"/>
      <c r="AT904" s="179" t="s">
        <v>181</v>
      </c>
      <c r="AU904" s="179" t="s">
        <v>87</v>
      </c>
      <c r="AV904" s="13" t="s">
        <v>81</v>
      </c>
      <c r="AW904" s="13" t="s">
        <v>29</v>
      </c>
      <c r="AX904" s="13" t="s">
        <v>74</v>
      </c>
      <c r="AY904" s="179" t="s">
        <v>167</v>
      </c>
    </row>
    <row r="905" spans="1:65" s="14" customFormat="1" ht="12">
      <c r="B905" s="185"/>
      <c r="D905" s="178" t="s">
        <v>181</v>
      </c>
      <c r="E905" s="186" t="s">
        <v>1</v>
      </c>
      <c r="F905" s="187" t="s">
        <v>1469</v>
      </c>
      <c r="H905" s="188">
        <v>15.2</v>
      </c>
      <c r="I905" s="189"/>
      <c r="L905" s="185"/>
      <c r="M905" s="190"/>
      <c r="N905" s="191"/>
      <c r="O905" s="191"/>
      <c r="P905" s="191"/>
      <c r="Q905" s="191"/>
      <c r="R905" s="191"/>
      <c r="S905" s="191"/>
      <c r="T905" s="192"/>
      <c r="AT905" s="186" t="s">
        <v>181</v>
      </c>
      <c r="AU905" s="186" t="s">
        <v>87</v>
      </c>
      <c r="AV905" s="14" t="s">
        <v>87</v>
      </c>
      <c r="AW905" s="14" t="s">
        <v>29</v>
      </c>
      <c r="AX905" s="14" t="s">
        <v>74</v>
      </c>
      <c r="AY905" s="186" t="s">
        <v>167</v>
      </c>
    </row>
    <row r="906" spans="1:65" s="14" customFormat="1" ht="12">
      <c r="B906" s="185"/>
      <c r="D906" s="178" t="s">
        <v>181</v>
      </c>
      <c r="E906" s="186" t="s">
        <v>1</v>
      </c>
      <c r="F906" s="187" t="s">
        <v>1470</v>
      </c>
      <c r="H906" s="188">
        <v>2.68</v>
      </c>
      <c r="I906" s="189"/>
      <c r="L906" s="185"/>
      <c r="M906" s="190"/>
      <c r="N906" s="191"/>
      <c r="O906" s="191"/>
      <c r="P906" s="191"/>
      <c r="Q906" s="191"/>
      <c r="R906" s="191"/>
      <c r="S906" s="191"/>
      <c r="T906" s="192"/>
      <c r="AT906" s="186" t="s">
        <v>181</v>
      </c>
      <c r="AU906" s="186" t="s">
        <v>87</v>
      </c>
      <c r="AV906" s="14" t="s">
        <v>87</v>
      </c>
      <c r="AW906" s="14" t="s">
        <v>29</v>
      </c>
      <c r="AX906" s="14" t="s">
        <v>74</v>
      </c>
      <c r="AY906" s="186" t="s">
        <v>167</v>
      </c>
    </row>
    <row r="907" spans="1:65" s="14" customFormat="1" ht="12">
      <c r="B907" s="185"/>
      <c r="D907" s="178" t="s">
        <v>181</v>
      </c>
      <c r="E907" s="186" t="s">
        <v>1</v>
      </c>
      <c r="F907" s="187" t="s">
        <v>1471</v>
      </c>
      <c r="H907" s="188">
        <v>7.8</v>
      </c>
      <c r="I907" s="189"/>
      <c r="L907" s="185"/>
      <c r="M907" s="190"/>
      <c r="N907" s="191"/>
      <c r="O907" s="191"/>
      <c r="P907" s="191"/>
      <c r="Q907" s="191"/>
      <c r="R907" s="191"/>
      <c r="S907" s="191"/>
      <c r="T907" s="192"/>
      <c r="AT907" s="186" t="s">
        <v>181</v>
      </c>
      <c r="AU907" s="186" t="s">
        <v>87</v>
      </c>
      <c r="AV907" s="14" t="s">
        <v>87</v>
      </c>
      <c r="AW907" s="14" t="s">
        <v>29</v>
      </c>
      <c r="AX907" s="14" t="s">
        <v>74</v>
      </c>
      <c r="AY907" s="186" t="s">
        <v>167</v>
      </c>
    </row>
    <row r="908" spans="1:65" s="14" customFormat="1" ht="12">
      <c r="B908" s="185"/>
      <c r="D908" s="178" t="s">
        <v>181</v>
      </c>
      <c r="E908" s="186" t="s">
        <v>1</v>
      </c>
      <c r="F908" s="187" t="s">
        <v>1472</v>
      </c>
      <c r="H908" s="188">
        <v>2.645</v>
      </c>
      <c r="I908" s="189"/>
      <c r="L908" s="185"/>
      <c r="M908" s="190"/>
      <c r="N908" s="191"/>
      <c r="O908" s="191"/>
      <c r="P908" s="191"/>
      <c r="Q908" s="191"/>
      <c r="R908" s="191"/>
      <c r="S908" s="191"/>
      <c r="T908" s="192"/>
      <c r="AT908" s="186" t="s">
        <v>181</v>
      </c>
      <c r="AU908" s="186" t="s">
        <v>87</v>
      </c>
      <c r="AV908" s="14" t="s">
        <v>87</v>
      </c>
      <c r="AW908" s="14" t="s">
        <v>29</v>
      </c>
      <c r="AX908" s="14" t="s">
        <v>74</v>
      </c>
      <c r="AY908" s="186" t="s">
        <v>167</v>
      </c>
    </row>
    <row r="909" spans="1:65" s="14" customFormat="1" ht="12">
      <c r="B909" s="185"/>
      <c r="D909" s="178" t="s">
        <v>181</v>
      </c>
      <c r="E909" s="186" t="s">
        <v>1</v>
      </c>
      <c r="F909" s="187" t="s">
        <v>1473</v>
      </c>
      <c r="H909" s="188">
        <v>10.01</v>
      </c>
      <c r="I909" s="189"/>
      <c r="L909" s="185"/>
      <c r="M909" s="190"/>
      <c r="N909" s="191"/>
      <c r="O909" s="191"/>
      <c r="P909" s="191"/>
      <c r="Q909" s="191"/>
      <c r="R909" s="191"/>
      <c r="S909" s="191"/>
      <c r="T909" s="192"/>
      <c r="AT909" s="186" t="s">
        <v>181</v>
      </c>
      <c r="AU909" s="186" t="s">
        <v>87</v>
      </c>
      <c r="AV909" s="14" t="s">
        <v>87</v>
      </c>
      <c r="AW909" s="14" t="s">
        <v>29</v>
      </c>
      <c r="AX909" s="14" t="s">
        <v>74</v>
      </c>
      <c r="AY909" s="186" t="s">
        <v>167</v>
      </c>
    </row>
    <row r="910" spans="1:65" s="14" customFormat="1" ht="12">
      <c r="B910" s="185"/>
      <c r="D910" s="178" t="s">
        <v>181</v>
      </c>
      <c r="E910" s="186" t="s">
        <v>1</v>
      </c>
      <c r="F910" s="187" t="s">
        <v>1474</v>
      </c>
      <c r="H910" s="188">
        <v>2.9</v>
      </c>
      <c r="I910" s="189"/>
      <c r="L910" s="185"/>
      <c r="M910" s="190"/>
      <c r="N910" s="191"/>
      <c r="O910" s="191"/>
      <c r="P910" s="191"/>
      <c r="Q910" s="191"/>
      <c r="R910" s="191"/>
      <c r="S910" s="191"/>
      <c r="T910" s="192"/>
      <c r="AT910" s="186" t="s">
        <v>181</v>
      </c>
      <c r="AU910" s="186" t="s">
        <v>87</v>
      </c>
      <c r="AV910" s="14" t="s">
        <v>87</v>
      </c>
      <c r="AW910" s="14" t="s">
        <v>29</v>
      </c>
      <c r="AX910" s="14" t="s">
        <v>74</v>
      </c>
      <c r="AY910" s="186" t="s">
        <v>167</v>
      </c>
    </row>
    <row r="911" spans="1:65" s="14" customFormat="1" ht="12">
      <c r="B911" s="185"/>
      <c r="D911" s="178" t="s">
        <v>181</v>
      </c>
      <c r="E911" s="186" t="s">
        <v>1</v>
      </c>
      <c r="F911" s="187" t="s">
        <v>1475</v>
      </c>
      <c r="H911" s="188">
        <v>1.54</v>
      </c>
      <c r="I911" s="189"/>
      <c r="L911" s="185"/>
      <c r="M911" s="190"/>
      <c r="N911" s="191"/>
      <c r="O911" s="191"/>
      <c r="P911" s="191"/>
      <c r="Q911" s="191"/>
      <c r="R911" s="191"/>
      <c r="S911" s="191"/>
      <c r="T911" s="192"/>
      <c r="AT911" s="186" t="s">
        <v>181</v>
      </c>
      <c r="AU911" s="186" t="s">
        <v>87</v>
      </c>
      <c r="AV911" s="14" t="s">
        <v>87</v>
      </c>
      <c r="AW911" s="14" t="s">
        <v>29</v>
      </c>
      <c r="AX911" s="14" t="s">
        <v>74</v>
      </c>
      <c r="AY911" s="186" t="s">
        <v>167</v>
      </c>
    </row>
    <row r="912" spans="1:65" s="16" customFormat="1" ht="12">
      <c r="B912" s="201"/>
      <c r="D912" s="178" t="s">
        <v>181</v>
      </c>
      <c r="E912" s="202" t="s">
        <v>1</v>
      </c>
      <c r="F912" s="203" t="s">
        <v>390</v>
      </c>
      <c r="H912" s="204">
        <v>42.774999999999999</v>
      </c>
      <c r="I912" s="205"/>
      <c r="L912" s="201"/>
      <c r="M912" s="206"/>
      <c r="N912" s="207"/>
      <c r="O912" s="207"/>
      <c r="P912" s="207"/>
      <c r="Q912" s="207"/>
      <c r="R912" s="207"/>
      <c r="S912" s="207"/>
      <c r="T912" s="208"/>
      <c r="AT912" s="202" t="s">
        <v>181</v>
      </c>
      <c r="AU912" s="202" t="s">
        <v>87</v>
      </c>
      <c r="AV912" s="16" t="s">
        <v>187</v>
      </c>
      <c r="AW912" s="16" t="s">
        <v>29</v>
      </c>
      <c r="AX912" s="16" t="s">
        <v>74</v>
      </c>
      <c r="AY912" s="202" t="s">
        <v>167</v>
      </c>
    </row>
    <row r="913" spans="1:65" s="15" customFormat="1" ht="12">
      <c r="B913" s="193"/>
      <c r="D913" s="178" t="s">
        <v>181</v>
      </c>
      <c r="E913" s="194" t="s">
        <v>1</v>
      </c>
      <c r="F913" s="195" t="s">
        <v>1362</v>
      </c>
      <c r="H913" s="196">
        <v>42.774999999999999</v>
      </c>
      <c r="I913" s="197"/>
      <c r="L913" s="193"/>
      <c r="M913" s="198"/>
      <c r="N913" s="199"/>
      <c r="O913" s="199"/>
      <c r="P913" s="199"/>
      <c r="Q913" s="199"/>
      <c r="R913" s="199"/>
      <c r="S913" s="199"/>
      <c r="T913" s="200"/>
      <c r="AT913" s="194" t="s">
        <v>181</v>
      </c>
      <c r="AU913" s="194" t="s">
        <v>87</v>
      </c>
      <c r="AV913" s="15" t="s">
        <v>179</v>
      </c>
      <c r="AW913" s="15" t="s">
        <v>29</v>
      </c>
      <c r="AX913" s="15" t="s">
        <v>81</v>
      </c>
      <c r="AY913" s="194" t="s">
        <v>167</v>
      </c>
    </row>
    <row r="914" spans="1:65" s="2" customFormat="1" ht="33" customHeight="1">
      <c r="A914" s="33"/>
      <c r="B914" s="149"/>
      <c r="C914" s="167" t="s">
        <v>1476</v>
      </c>
      <c r="D914" s="167" t="s">
        <v>175</v>
      </c>
      <c r="E914" s="168" t="s">
        <v>1477</v>
      </c>
      <c r="F914" s="169" t="s">
        <v>1478</v>
      </c>
      <c r="G914" s="170" t="s">
        <v>213</v>
      </c>
      <c r="H914" s="171">
        <v>1.8</v>
      </c>
      <c r="I914" s="172"/>
      <c r="J914" s="173">
        <f>ROUND(I914*H914,2)</f>
        <v>0</v>
      </c>
      <c r="K914" s="174"/>
      <c r="L914" s="34"/>
      <c r="M914" s="175" t="s">
        <v>1</v>
      </c>
      <c r="N914" s="176" t="s">
        <v>40</v>
      </c>
      <c r="O914" s="59"/>
      <c r="P914" s="161">
        <f>O914*H914</f>
        <v>0</v>
      </c>
      <c r="Q914" s="161">
        <v>2.2499999999999998E-3</v>
      </c>
      <c r="R914" s="161">
        <f>Q914*H914</f>
        <v>4.0499999999999998E-3</v>
      </c>
      <c r="S914" s="161">
        <v>0</v>
      </c>
      <c r="T914" s="162">
        <f>S914*H914</f>
        <v>0</v>
      </c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R914" s="163" t="s">
        <v>308</v>
      </c>
      <c r="AT914" s="163" t="s">
        <v>175</v>
      </c>
      <c r="AU914" s="163" t="s">
        <v>87</v>
      </c>
      <c r="AY914" s="18" t="s">
        <v>167</v>
      </c>
      <c r="BE914" s="164">
        <f>IF(N914="základná",J914,0)</f>
        <v>0</v>
      </c>
      <c r="BF914" s="164">
        <f>IF(N914="znížená",J914,0)</f>
        <v>0</v>
      </c>
      <c r="BG914" s="164">
        <f>IF(N914="zákl. prenesená",J914,0)</f>
        <v>0</v>
      </c>
      <c r="BH914" s="164">
        <f>IF(N914="zníž. prenesená",J914,0)</f>
        <v>0</v>
      </c>
      <c r="BI914" s="164">
        <f>IF(N914="nulová",J914,0)</f>
        <v>0</v>
      </c>
      <c r="BJ914" s="18" t="s">
        <v>87</v>
      </c>
      <c r="BK914" s="164">
        <f>ROUND(I914*H914,2)</f>
        <v>0</v>
      </c>
      <c r="BL914" s="18" t="s">
        <v>308</v>
      </c>
      <c r="BM914" s="163" t="s">
        <v>1479</v>
      </c>
    </row>
    <row r="915" spans="1:65" s="13" customFormat="1" ht="12">
      <c r="B915" s="177"/>
      <c r="D915" s="178" t="s">
        <v>181</v>
      </c>
      <c r="E915" s="179" t="s">
        <v>1</v>
      </c>
      <c r="F915" s="180" t="s">
        <v>1480</v>
      </c>
      <c r="H915" s="179" t="s">
        <v>1</v>
      </c>
      <c r="I915" s="181"/>
      <c r="L915" s="177"/>
      <c r="M915" s="182"/>
      <c r="N915" s="183"/>
      <c r="O915" s="183"/>
      <c r="P915" s="183"/>
      <c r="Q915" s="183"/>
      <c r="R915" s="183"/>
      <c r="S915" s="183"/>
      <c r="T915" s="184"/>
      <c r="AT915" s="179" t="s">
        <v>181</v>
      </c>
      <c r="AU915" s="179" t="s">
        <v>87</v>
      </c>
      <c r="AV915" s="13" t="s">
        <v>81</v>
      </c>
      <c r="AW915" s="13" t="s">
        <v>29</v>
      </c>
      <c r="AX915" s="13" t="s">
        <v>74</v>
      </c>
      <c r="AY915" s="179" t="s">
        <v>167</v>
      </c>
    </row>
    <row r="916" spans="1:65" s="14" customFormat="1" ht="12">
      <c r="B916" s="185"/>
      <c r="D916" s="178" t="s">
        <v>181</v>
      </c>
      <c r="E916" s="186" t="s">
        <v>1</v>
      </c>
      <c r="F916" s="187" t="s">
        <v>1481</v>
      </c>
      <c r="H916" s="188">
        <v>1.8</v>
      </c>
      <c r="I916" s="189"/>
      <c r="L916" s="185"/>
      <c r="M916" s="190"/>
      <c r="N916" s="191"/>
      <c r="O916" s="191"/>
      <c r="P916" s="191"/>
      <c r="Q916" s="191"/>
      <c r="R916" s="191"/>
      <c r="S916" s="191"/>
      <c r="T916" s="192"/>
      <c r="AT916" s="186" t="s">
        <v>181</v>
      </c>
      <c r="AU916" s="186" t="s">
        <v>87</v>
      </c>
      <c r="AV916" s="14" t="s">
        <v>87</v>
      </c>
      <c r="AW916" s="14" t="s">
        <v>29</v>
      </c>
      <c r="AX916" s="14" t="s">
        <v>74</v>
      </c>
      <c r="AY916" s="186" t="s">
        <v>167</v>
      </c>
    </row>
    <row r="917" spans="1:65" s="15" customFormat="1" ht="12">
      <c r="B917" s="193"/>
      <c r="D917" s="178" t="s">
        <v>181</v>
      </c>
      <c r="E917" s="194" t="s">
        <v>1</v>
      </c>
      <c r="F917" s="195" t="s">
        <v>1362</v>
      </c>
      <c r="H917" s="196">
        <v>1.8</v>
      </c>
      <c r="I917" s="197"/>
      <c r="L917" s="193"/>
      <c r="M917" s="198"/>
      <c r="N917" s="199"/>
      <c r="O917" s="199"/>
      <c r="P917" s="199"/>
      <c r="Q917" s="199"/>
      <c r="R917" s="199"/>
      <c r="S917" s="199"/>
      <c r="T917" s="200"/>
      <c r="AT917" s="194" t="s">
        <v>181</v>
      </c>
      <c r="AU917" s="194" t="s">
        <v>87</v>
      </c>
      <c r="AV917" s="15" t="s">
        <v>179</v>
      </c>
      <c r="AW917" s="15" t="s">
        <v>29</v>
      </c>
      <c r="AX917" s="15" t="s">
        <v>81</v>
      </c>
      <c r="AY917" s="194" t="s">
        <v>167</v>
      </c>
    </row>
    <row r="918" spans="1:65" s="2" customFormat="1" ht="21.75" customHeight="1">
      <c r="A918" s="33"/>
      <c r="B918" s="149"/>
      <c r="C918" s="167" t="s">
        <v>1482</v>
      </c>
      <c r="D918" s="167" t="s">
        <v>175</v>
      </c>
      <c r="E918" s="168" t="s">
        <v>1483</v>
      </c>
      <c r="F918" s="169" t="s">
        <v>1484</v>
      </c>
      <c r="G918" s="170" t="s">
        <v>178</v>
      </c>
      <c r="H918" s="171">
        <v>160.28100000000001</v>
      </c>
      <c r="I918" s="172"/>
      <c r="J918" s="173">
        <f>ROUND(I918*H918,2)</f>
        <v>0</v>
      </c>
      <c r="K918" s="174"/>
      <c r="L918" s="34"/>
      <c r="M918" s="175" t="s">
        <v>1</v>
      </c>
      <c r="N918" s="176" t="s">
        <v>40</v>
      </c>
      <c r="O918" s="59"/>
      <c r="P918" s="161">
        <f>O918*H918</f>
        <v>0</v>
      </c>
      <c r="Q918" s="161">
        <v>0</v>
      </c>
      <c r="R918" s="161">
        <f>Q918*H918</f>
        <v>0</v>
      </c>
      <c r="S918" s="161">
        <v>0</v>
      </c>
      <c r="T918" s="162">
        <f>S918*H918</f>
        <v>0</v>
      </c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R918" s="163" t="s">
        <v>308</v>
      </c>
      <c r="AT918" s="163" t="s">
        <v>175</v>
      </c>
      <c r="AU918" s="163" t="s">
        <v>87</v>
      </c>
      <c r="AY918" s="18" t="s">
        <v>167</v>
      </c>
      <c r="BE918" s="164">
        <f>IF(N918="základná",J918,0)</f>
        <v>0</v>
      </c>
      <c r="BF918" s="164">
        <f>IF(N918="znížená",J918,0)</f>
        <v>0</v>
      </c>
      <c r="BG918" s="164">
        <f>IF(N918="zákl. prenesená",J918,0)</f>
        <v>0</v>
      </c>
      <c r="BH918" s="164">
        <f>IF(N918="zníž. prenesená",J918,0)</f>
        <v>0</v>
      </c>
      <c r="BI918" s="164">
        <f>IF(N918="nulová",J918,0)</f>
        <v>0</v>
      </c>
      <c r="BJ918" s="18" t="s">
        <v>87</v>
      </c>
      <c r="BK918" s="164">
        <f>ROUND(I918*H918,2)</f>
        <v>0</v>
      </c>
      <c r="BL918" s="18" t="s">
        <v>308</v>
      </c>
      <c r="BM918" s="163" t="s">
        <v>1485</v>
      </c>
    </row>
    <row r="919" spans="1:65" s="14" customFormat="1" ht="12">
      <c r="B919" s="185"/>
      <c r="D919" s="178" t="s">
        <v>181</v>
      </c>
      <c r="E919" s="186" t="s">
        <v>1</v>
      </c>
      <c r="F919" s="187" t="s">
        <v>1486</v>
      </c>
      <c r="H919" s="188">
        <v>24.3</v>
      </c>
      <c r="I919" s="189"/>
      <c r="L919" s="185"/>
      <c r="M919" s="190"/>
      <c r="N919" s="191"/>
      <c r="O919" s="191"/>
      <c r="P919" s="191"/>
      <c r="Q919" s="191"/>
      <c r="R919" s="191"/>
      <c r="S919" s="191"/>
      <c r="T919" s="192"/>
      <c r="AT919" s="186" t="s">
        <v>181</v>
      </c>
      <c r="AU919" s="186" t="s">
        <v>87</v>
      </c>
      <c r="AV919" s="14" t="s">
        <v>87</v>
      </c>
      <c r="AW919" s="14" t="s">
        <v>29</v>
      </c>
      <c r="AX919" s="14" t="s">
        <v>74</v>
      </c>
      <c r="AY919" s="186" t="s">
        <v>167</v>
      </c>
    </row>
    <row r="920" spans="1:65" s="14" customFormat="1" ht="12">
      <c r="B920" s="185"/>
      <c r="D920" s="178" t="s">
        <v>181</v>
      </c>
      <c r="E920" s="186" t="s">
        <v>1</v>
      </c>
      <c r="F920" s="187" t="s">
        <v>1487</v>
      </c>
      <c r="H920" s="188">
        <v>35.603999999999999</v>
      </c>
      <c r="I920" s="189"/>
      <c r="L920" s="185"/>
      <c r="M920" s="190"/>
      <c r="N920" s="191"/>
      <c r="O920" s="191"/>
      <c r="P920" s="191"/>
      <c r="Q920" s="191"/>
      <c r="R920" s="191"/>
      <c r="S920" s="191"/>
      <c r="T920" s="192"/>
      <c r="AT920" s="186" t="s">
        <v>181</v>
      </c>
      <c r="AU920" s="186" t="s">
        <v>87</v>
      </c>
      <c r="AV920" s="14" t="s">
        <v>87</v>
      </c>
      <c r="AW920" s="14" t="s">
        <v>29</v>
      </c>
      <c r="AX920" s="14" t="s">
        <v>74</v>
      </c>
      <c r="AY920" s="186" t="s">
        <v>167</v>
      </c>
    </row>
    <row r="921" spans="1:65" s="14" customFormat="1" ht="12">
      <c r="B921" s="185"/>
      <c r="D921" s="178" t="s">
        <v>181</v>
      </c>
      <c r="E921" s="186" t="s">
        <v>1</v>
      </c>
      <c r="F921" s="187" t="s">
        <v>1487</v>
      </c>
      <c r="H921" s="188">
        <v>35.603999999999999</v>
      </c>
      <c r="I921" s="189"/>
      <c r="L921" s="185"/>
      <c r="M921" s="190"/>
      <c r="N921" s="191"/>
      <c r="O921" s="191"/>
      <c r="P921" s="191"/>
      <c r="Q921" s="191"/>
      <c r="R921" s="191"/>
      <c r="S921" s="191"/>
      <c r="T921" s="192"/>
      <c r="AT921" s="186" t="s">
        <v>181</v>
      </c>
      <c r="AU921" s="186" t="s">
        <v>87</v>
      </c>
      <c r="AV921" s="14" t="s">
        <v>87</v>
      </c>
      <c r="AW921" s="14" t="s">
        <v>29</v>
      </c>
      <c r="AX921" s="14" t="s">
        <v>74</v>
      </c>
      <c r="AY921" s="186" t="s">
        <v>167</v>
      </c>
    </row>
    <row r="922" spans="1:65" s="16" customFormat="1" ht="12">
      <c r="B922" s="201"/>
      <c r="D922" s="178" t="s">
        <v>181</v>
      </c>
      <c r="E922" s="202" t="s">
        <v>1</v>
      </c>
      <c r="F922" s="203" t="s">
        <v>898</v>
      </c>
      <c r="H922" s="204">
        <v>95.507999999999996</v>
      </c>
      <c r="I922" s="205"/>
      <c r="L922" s="201"/>
      <c r="M922" s="206"/>
      <c r="N922" s="207"/>
      <c r="O922" s="207"/>
      <c r="P922" s="207"/>
      <c r="Q922" s="207"/>
      <c r="R922" s="207"/>
      <c r="S922" s="207"/>
      <c r="T922" s="208"/>
      <c r="AT922" s="202" t="s">
        <v>181</v>
      </c>
      <c r="AU922" s="202" t="s">
        <v>87</v>
      </c>
      <c r="AV922" s="16" t="s">
        <v>187</v>
      </c>
      <c r="AW922" s="16" t="s">
        <v>29</v>
      </c>
      <c r="AX922" s="16" t="s">
        <v>74</v>
      </c>
      <c r="AY922" s="202" t="s">
        <v>167</v>
      </c>
    </row>
    <row r="923" spans="1:65" s="14" customFormat="1" ht="12">
      <c r="B923" s="185"/>
      <c r="D923" s="178" t="s">
        <v>181</v>
      </c>
      <c r="E923" s="186" t="s">
        <v>1</v>
      </c>
      <c r="F923" s="187" t="s">
        <v>1488</v>
      </c>
      <c r="H923" s="188">
        <v>11.476000000000001</v>
      </c>
      <c r="I923" s="189"/>
      <c r="L923" s="185"/>
      <c r="M923" s="190"/>
      <c r="N923" s="191"/>
      <c r="O923" s="191"/>
      <c r="P923" s="191"/>
      <c r="Q923" s="191"/>
      <c r="R923" s="191"/>
      <c r="S923" s="191"/>
      <c r="T923" s="192"/>
      <c r="AT923" s="186" t="s">
        <v>181</v>
      </c>
      <c r="AU923" s="186" t="s">
        <v>87</v>
      </c>
      <c r="AV923" s="14" t="s">
        <v>87</v>
      </c>
      <c r="AW923" s="14" t="s">
        <v>29</v>
      </c>
      <c r="AX923" s="14" t="s">
        <v>74</v>
      </c>
      <c r="AY923" s="186" t="s">
        <v>167</v>
      </c>
    </row>
    <row r="924" spans="1:65" s="14" customFormat="1" ht="12">
      <c r="B924" s="185"/>
      <c r="D924" s="178" t="s">
        <v>181</v>
      </c>
      <c r="E924" s="186" t="s">
        <v>1</v>
      </c>
      <c r="F924" s="187" t="s">
        <v>1488</v>
      </c>
      <c r="H924" s="188">
        <v>11.476000000000001</v>
      </c>
      <c r="I924" s="189"/>
      <c r="L924" s="185"/>
      <c r="M924" s="190"/>
      <c r="N924" s="191"/>
      <c r="O924" s="191"/>
      <c r="P924" s="191"/>
      <c r="Q924" s="191"/>
      <c r="R924" s="191"/>
      <c r="S924" s="191"/>
      <c r="T924" s="192"/>
      <c r="AT924" s="186" t="s">
        <v>181</v>
      </c>
      <c r="AU924" s="186" t="s">
        <v>87</v>
      </c>
      <c r="AV924" s="14" t="s">
        <v>87</v>
      </c>
      <c r="AW924" s="14" t="s">
        <v>29</v>
      </c>
      <c r="AX924" s="14" t="s">
        <v>74</v>
      </c>
      <c r="AY924" s="186" t="s">
        <v>167</v>
      </c>
    </row>
    <row r="925" spans="1:65" s="16" customFormat="1" ht="12">
      <c r="B925" s="201"/>
      <c r="D925" s="178" t="s">
        <v>181</v>
      </c>
      <c r="E925" s="202" t="s">
        <v>1</v>
      </c>
      <c r="F925" s="203" t="s">
        <v>1489</v>
      </c>
      <c r="H925" s="204">
        <v>22.952000000000002</v>
      </c>
      <c r="I925" s="205"/>
      <c r="L925" s="201"/>
      <c r="M925" s="206"/>
      <c r="N925" s="207"/>
      <c r="O925" s="207"/>
      <c r="P925" s="207"/>
      <c r="Q925" s="207"/>
      <c r="R925" s="207"/>
      <c r="S925" s="207"/>
      <c r="T925" s="208"/>
      <c r="AT925" s="202" t="s">
        <v>181</v>
      </c>
      <c r="AU925" s="202" t="s">
        <v>87</v>
      </c>
      <c r="AV925" s="16" t="s">
        <v>187</v>
      </c>
      <c r="AW925" s="16" t="s">
        <v>29</v>
      </c>
      <c r="AX925" s="16" t="s">
        <v>74</v>
      </c>
      <c r="AY925" s="202" t="s">
        <v>167</v>
      </c>
    </row>
    <row r="926" spans="1:65" s="14" customFormat="1" ht="12">
      <c r="B926" s="185"/>
      <c r="D926" s="178" t="s">
        <v>181</v>
      </c>
      <c r="E926" s="186" t="s">
        <v>1</v>
      </c>
      <c r="F926" s="187" t="s">
        <v>1490</v>
      </c>
      <c r="H926" s="188">
        <v>1.514</v>
      </c>
      <c r="I926" s="189"/>
      <c r="L926" s="185"/>
      <c r="M926" s="190"/>
      <c r="N926" s="191"/>
      <c r="O926" s="191"/>
      <c r="P926" s="191"/>
      <c r="Q926" s="191"/>
      <c r="R926" s="191"/>
      <c r="S926" s="191"/>
      <c r="T926" s="192"/>
      <c r="AT926" s="186" t="s">
        <v>181</v>
      </c>
      <c r="AU926" s="186" t="s">
        <v>87</v>
      </c>
      <c r="AV926" s="14" t="s">
        <v>87</v>
      </c>
      <c r="AW926" s="14" t="s">
        <v>29</v>
      </c>
      <c r="AX926" s="14" t="s">
        <v>74</v>
      </c>
      <c r="AY926" s="186" t="s">
        <v>167</v>
      </c>
    </row>
    <row r="927" spans="1:65" s="16" customFormat="1" ht="12">
      <c r="B927" s="201"/>
      <c r="D927" s="178" t="s">
        <v>181</v>
      </c>
      <c r="E927" s="202" t="s">
        <v>1</v>
      </c>
      <c r="F927" s="203" t="s">
        <v>903</v>
      </c>
      <c r="H927" s="204">
        <v>1.514</v>
      </c>
      <c r="I927" s="205"/>
      <c r="L927" s="201"/>
      <c r="M927" s="206"/>
      <c r="N927" s="207"/>
      <c r="O927" s="207"/>
      <c r="P927" s="207"/>
      <c r="Q927" s="207"/>
      <c r="R927" s="207"/>
      <c r="S927" s="207"/>
      <c r="T927" s="208"/>
      <c r="AT927" s="202" t="s">
        <v>181</v>
      </c>
      <c r="AU927" s="202" t="s">
        <v>87</v>
      </c>
      <c r="AV927" s="16" t="s">
        <v>187</v>
      </c>
      <c r="AW927" s="16" t="s">
        <v>29</v>
      </c>
      <c r="AX927" s="16" t="s">
        <v>74</v>
      </c>
      <c r="AY927" s="202" t="s">
        <v>167</v>
      </c>
    </row>
    <row r="928" spans="1:65" s="14" customFormat="1" ht="12">
      <c r="B928" s="185"/>
      <c r="D928" s="178" t="s">
        <v>181</v>
      </c>
      <c r="E928" s="186" t="s">
        <v>1</v>
      </c>
      <c r="F928" s="187" t="s">
        <v>1491</v>
      </c>
      <c r="H928" s="188">
        <v>4.3129999999999997</v>
      </c>
      <c r="I928" s="189"/>
      <c r="L928" s="185"/>
      <c r="M928" s="190"/>
      <c r="N928" s="191"/>
      <c r="O928" s="191"/>
      <c r="P928" s="191"/>
      <c r="Q928" s="191"/>
      <c r="R928" s="191"/>
      <c r="S928" s="191"/>
      <c r="T928" s="192"/>
      <c r="AT928" s="186" t="s">
        <v>181</v>
      </c>
      <c r="AU928" s="186" t="s">
        <v>87</v>
      </c>
      <c r="AV928" s="14" t="s">
        <v>87</v>
      </c>
      <c r="AW928" s="14" t="s">
        <v>29</v>
      </c>
      <c r="AX928" s="14" t="s">
        <v>74</v>
      </c>
      <c r="AY928" s="186" t="s">
        <v>167</v>
      </c>
    </row>
    <row r="929" spans="2:51" s="14" customFormat="1" ht="12">
      <c r="B929" s="185"/>
      <c r="D929" s="178" t="s">
        <v>181</v>
      </c>
      <c r="E929" s="186" t="s">
        <v>1</v>
      </c>
      <c r="F929" s="187" t="s">
        <v>1491</v>
      </c>
      <c r="H929" s="188">
        <v>4.3129999999999997</v>
      </c>
      <c r="I929" s="189"/>
      <c r="L929" s="185"/>
      <c r="M929" s="190"/>
      <c r="N929" s="191"/>
      <c r="O929" s="191"/>
      <c r="P929" s="191"/>
      <c r="Q929" s="191"/>
      <c r="R929" s="191"/>
      <c r="S929" s="191"/>
      <c r="T929" s="192"/>
      <c r="AT929" s="186" t="s">
        <v>181</v>
      </c>
      <c r="AU929" s="186" t="s">
        <v>87</v>
      </c>
      <c r="AV929" s="14" t="s">
        <v>87</v>
      </c>
      <c r="AW929" s="14" t="s">
        <v>29</v>
      </c>
      <c r="AX929" s="14" t="s">
        <v>74</v>
      </c>
      <c r="AY929" s="186" t="s">
        <v>167</v>
      </c>
    </row>
    <row r="930" spans="2:51" s="16" customFormat="1" ht="12">
      <c r="B930" s="201"/>
      <c r="D930" s="178" t="s">
        <v>181</v>
      </c>
      <c r="E930" s="202" t="s">
        <v>1</v>
      </c>
      <c r="F930" s="203" t="s">
        <v>1492</v>
      </c>
      <c r="H930" s="204">
        <v>8.6259999999999994</v>
      </c>
      <c r="I930" s="205"/>
      <c r="L930" s="201"/>
      <c r="M930" s="206"/>
      <c r="N930" s="207"/>
      <c r="O930" s="207"/>
      <c r="P930" s="207"/>
      <c r="Q930" s="207"/>
      <c r="R930" s="207"/>
      <c r="S930" s="207"/>
      <c r="T930" s="208"/>
      <c r="AT930" s="202" t="s">
        <v>181</v>
      </c>
      <c r="AU930" s="202" t="s">
        <v>87</v>
      </c>
      <c r="AV930" s="16" t="s">
        <v>187</v>
      </c>
      <c r="AW930" s="16" t="s">
        <v>29</v>
      </c>
      <c r="AX930" s="16" t="s">
        <v>74</v>
      </c>
      <c r="AY930" s="202" t="s">
        <v>167</v>
      </c>
    </row>
    <row r="931" spans="2:51" s="14" customFormat="1" ht="12">
      <c r="B931" s="185"/>
      <c r="D931" s="178" t="s">
        <v>181</v>
      </c>
      <c r="E931" s="186" t="s">
        <v>1</v>
      </c>
      <c r="F931" s="187" t="s">
        <v>74</v>
      </c>
      <c r="H931" s="188">
        <v>0</v>
      </c>
      <c r="I931" s="189"/>
      <c r="L931" s="185"/>
      <c r="M931" s="190"/>
      <c r="N931" s="191"/>
      <c r="O931" s="191"/>
      <c r="P931" s="191"/>
      <c r="Q931" s="191"/>
      <c r="R931" s="191"/>
      <c r="S931" s="191"/>
      <c r="T931" s="192"/>
      <c r="AT931" s="186" t="s">
        <v>181</v>
      </c>
      <c r="AU931" s="186" t="s">
        <v>87</v>
      </c>
      <c r="AV931" s="14" t="s">
        <v>87</v>
      </c>
      <c r="AW931" s="14" t="s">
        <v>29</v>
      </c>
      <c r="AX931" s="14" t="s">
        <v>74</v>
      </c>
      <c r="AY931" s="186" t="s">
        <v>167</v>
      </c>
    </row>
    <row r="932" spans="2:51" s="16" customFormat="1" ht="12">
      <c r="B932" s="201"/>
      <c r="D932" s="178" t="s">
        <v>181</v>
      </c>
      <c r="E932" s="202" t="s">
        <v>1</v>
      </c>
      <c r="F932" s="203" t="s">
        <v>907</v>
      </c>
      <c r="H932" s="204">
        <v>0</v>
      </c>
      <c r="I932" s="205"/>
      <c r="L932" s="201"/>
      <c r="M932" s="206"/>
      <c r="N932" s="207"/>
      <c r="O932" s="207"/>
      <c r="P932" s="207"/>
      <c r="Q932" s="207"/>
      <c r="R932" s="207"/>
      <c r="S932" s="207"/>
      <c r="T932" s="208"/>
      <c r="AT932" s="202" t="s">
        <v>181</v>
      </c>
      <c r="AU932" s="202" t="s">
        <v>87</v>
      </c>
      <c r="AV932" s="16" t="s">
        <v>187</v>
      </c>
      <c r="AW932" s="16" t="s">
        <v>29</v>
      </c>
      <c r="AX932" s="16" t="s">
        <v>74</v>
      </c>
      <c r="AY932" s="202" t="s">
        <v>167</v>
      </c>
    </row>
    <row r="933" spans="2:51" s="14" customFormat="1" ht="12">
      <c r="B933" s="185"/>
      <c r="D933" s="178" t="s">
        <v>181</v>
      </c>
      <c r="E933" s="186" t="s">
        <v>1</v>
      </c>
      <c r="F933" s="187" t="s">
        <v>1493</v>
      </c>
      <c r="H933" s="188">
        <v>5.6559999999999997</v>
      </c>
      <c r="I933" s="189"/>
      <c r="L933" s="185"/>
      <c r="M933" s="190"/>
      <c r="N933" s="191"/>
      <c r="O933" s="191"/>
      <c r="P933" s="191"/>
      <c r="Q933" s="191"/>
      <c r="R933" s="191"/>
      <c r="S933" s="191"/>
      <c r="T933" s="192"/>
      <c r="AT933" s="186" t="s">
        <v>181</v>
      </c>
      <c r="AU933" s="186" t="s">
        <v>87</v>
      </c>
      <c r="AV933" s="14" t="s">
        <v>87</v>
      </c>
      <c r="AW933" s="14" t="s">
        <v>29</v>
      </c>
      <c r="AX933" s="14" t="s">
        <v>74</v>
      </c>
      <c r="AY933" s="186" t="s">
        <v>167</v>
      </c>
    </row>
    <row r="934" spans="2:51" s="14" customFormat="1" ht="12">
      <c r="B934" s="185"/>
      <c r="D934" s="178" t="s">
        <v>181</v>
      </c>
      <c r="E934" s="186" t="s">
        <v>1</v>
      </c>
      <c r="F934" s="187" t="s">
        <v>1494</v>
      </c>
      <c r="H934" s="188">
        <v>17.568000000000001</v>
      </c>
      <c r="I934" s="189"/>
      <c r="L934" s="185"/>
      <c r="M934" s="190"/>
      <c r="N934" s="191"/>
      <c r="O934" s="191"/>
      <c r="P934" s="191"/>
      <c r="Q934" s="191"/>
      <c r="R934" s="191"/>
      <c r="S934" s="191"/>
      <c r="T934" s="192"/>
      <c r="AT934" s="186" t="s">
        <v>181</v>
      </c>
      <c r="AU934" s="186" t="s">
        <v>87</v>
      </c>
      <c r="AV934" s="14" t="s">
        <v>87</v>
      </c>
      <c r="AW934" s="14" t="s">
        <v>29</v>
      </c>
      <c r="AX934" s="14" t="s">
        <v>74</v>
      </c>
      <c r="AY934" s="186" t="s">
        <v>167</v>
      </c>
    </row>
    <row r="935" spans="2:51" s="16" customFormat="1" ht="12">
      <c r="B935" s="201"/>
      <c r="D935" s="178" t="s">
        <v>181</v>
      </c>
      <c r="E935" s="202" t="s">
        <v>1</v>
      </c>
      <c r="F935" s="203" t="s">
        <v>910</v>
      </c>
      <c r="H935" s="204">
        <v>23.224</v>
      </c>
      <c r="I935" s="205"/>
      <c r="L935" s="201"/>
      <c r="M935" s="206"/>
      <c r="N935" s="207"/>
      <c r="O935" s="207"/>
      <c r="P935" s="207"/>
      <c r="Q935" s="207"/>
      <c r="R935" s="207"/>
      <c r="S935" s="207"/>
      <c r="T935" s="208"/>
      <c r="AT935" s="202" t="s">
        <v>181</v>
      </c>
      <c r="AU935" s="202" t="s">
        <v>87</v>
      </c>
      <c r="AV935" s="16" t="s">
        <v>187</v>
      </c>
      <c r="AW935" s="16" t="s">
        <v>29</v>
      </c>
      <c r="AX935" s="16" t="s">
        <v>74</v>
      </c>
      <c r="AY935" s="202" t="s">
        <v>167</v>
      </c>
    </row>
    <row r="936" spans="2:51" s="14" customFormat="1" ht="12">
      <c r="B936" s="185"/>
      <c r="D936" s="178" t="s">
        <v>181</v>
      </c>
      <c r="E936" s="186" t="s">
        <v>1</v>
      </c>
      <c r="F936" s="187" t="s">
        <v>1495</v>
      </c>
      <c r="H936" s="188">
        <v>1.639</v>
      </c>
      <c r="I936" s="189"/>
      <c r="L936" s="185"/>
      <c r="M936" s="190"/>
      <c r="N936" s="191"/>
      <c r="O936" s="191"/>
      <c r="P936" s="191"/>
      <c r="Q936" s="191"/>
      <c r="R936" s="191"/>
      <c r="S936" s="191"/>
      <c r="T936" s="192"/>
      <c r="AT936" s="186" t="s">
        <v>181</v>
      </c>
      <c r="AU936" s="186" t="s">
        <v>87</v>
      </c>
      <c r="AV936" s="14" t="s">
        <v>87</v>
      </c>
      <c r="AW936" s="14" t="s">
        <v>29</v>
      </c>
      <c r="AX936" s="14" t="s">
        <v>74</v>
      </c>
      <c r="AY936" s="186" t="s">
        <v>167</v>
      </c>
    </row>
    <row r="937" spans="2:51" s="14" customFormat="1" ht="12">
      <c r="B937" s="185"/>
      <c r="D937" s="178" t="s">
        <v>181</v>
      </c>
      <c r="E937" s="186" t="s">
        <v>1</v>
      </c>
      <c r="F937" s="187" t="s">
        <v>1496</v>
      </c>
      <c r="H937" s="188">
        <v>5.09</v>
      </c>
      <c r="I937" s="189"/>
      <c r="L937" s="185"/>
      <c r="M937" s="190"/>
      <c r="N937" s="191"/>
      <c r="O937" s="191"/>
      <c r="P937" s="191"/>
      <c r="Q937" s="191"/>
      <c r="R937" s="191"/>
      <c r="S937" s="191"/>
      <c r="T937" s="192"/>
      <c r="AT937" s="186" t="s">
        <v>181</v>
      </c>
      <c r="AU937" s="186" t="s">
        <v>87</v>
      </c>
      <c r="AV937" s="14" t="s">
        <v>87</v>
      </c>
      <c r="AW937" s="14" t="s">
        <v>29</v>
      </c>
      <c r="AX937" s="14" t="s">
        <v>74</v>
      </c>
      <c r="AY937" s="186" t="s">
        <v>167</v>
      </c>
    </row>
    <row r="938" spans="2:51" s="16" customFormat="1" ht="12">
      <c r="B938" s="201"/>
      <c r="D938" s="178" t="s">
        <v>181</v>
      </c>
      <c r="E938" s="202" t="s">
        <v>1</v>
      </c>
      <c r="F938" s="203" t="s">
        <v>912</v>
      </c>
      <c r="H938" s="204">
        <v>6.7290000000000001</v>
      </c>
      <c r="I938" s="205"/>
      <c r="L938" s="201"/>
      <c r="M938" s="206"/>
      <c r="N938" s="207"/>
      <c r="O938" s="207"/>
      <c r="P938" s="207"/>
      <c r="Q938" s="207"/>
      <c r="R938" s="207"/>
      <c r="S938" s="207"/>
      <c r="T938" s="208"/>
      <c r="AT938" s="202" t="s">
        <v>181</v>
      </c>
      <c r="AU938" s="202" t="s">
        <v>87</v>
      </c>
      <c r="AV938" s="16" t="s">
        <v>187</v>
      </c>
      <c r="AW938" s="16" t="s">
        <v>29</v>
      </c>
      <c r="AX938" s="16" t="s">
        <v>74</v>
      </c>
      <c r="AY938" s="202" t="s">
        <v>167</v>
      </c>
    </row>
    <row r="939" spans="2:51" s="14" customFormat="1" ht="12">
      <c r="B939" s="185"/>
      <c r="D939" s="178" t="s">
        <v>181</v>
      </c>
      <c r="E939" s="186" t="s">
        <v>1</v>
      </c>
      <c r="F939" s="187" t="s">
        <v>1497</v>
      </c>
      <c r="H939" s="188">
        <v>0.504</v>
      </c>
      <c r="I939" s="189"/>
      <c r="L939" s="185"/>
      <c r="M939" s="190"/>
      <c r="N939" s="191"/>
      <c r="O939" s="191"/>
      <c r="P939" s="191"/>
      <c r="Q939" s="191"/>
      <c r="R939" s="191"/>
      <c r="S939" s="191"/>
      <c r="T939" s="192"/>
      <c r="AT939" s="186" t="s">
        <v>181</v>
      </c>
      <c r="AU939" s="186" t="s">
        <v>87</v>
      </c>
      <c r="AV939" s="14" t="s">
        <v>87</v>
      </c>
      <c r="AW939" s="14" t="s">
        <v>29</v>
      </c>
      <c r="AX939" s="14" t="s">
        <v>74</v>
      </c>
      <c r="AY939" s="186" t="s">
        <v>167</v>
      </c>
    </row>
    <row r="940" spans="2:51" s="14" customFormat="1" ht="12">
      <c r="B940" s="185"/>
      <c r="D940" s="178" t="s">
        <v>181</v>
      </c>
      <c r="E940" s="186" t="s">
        <v>1</v>
      </c>
      <c r="F940" s="187" t="s">
        <v>1497</v>
      </c>
      <c r="H940" s="188">
        <v>0.504</v>
      </c>
      <c r="I940" s="189"/>
      <c r="L940" s="185"/>
      <c r="M940" s="190"/>
      <c r="N940" s="191"/>
      <c r="O940" s="191"/>
      <c r="P940" s="191"/>
      <c r="Q940" s="191"/>
      <c r="R940" s="191"/>
      <c r="S940" s="191"/>
      <c r="T940" s="192"/>
      <c r="AT940" s="186" t="s">
        <v>181</v>
      </c>
      <c r="AU940" s="186" t="s">
        <v>87</v>
      </c>
      <c r="AV940" s="14" t="s">
        <v>87</v>
      </c>
      <c r="AW940" s="14" t="s">
        <v>29</v>
      </c>
      <c r="AX940" s="14" t="s">
        <v>74</v>
      </c>
      <c r="AY940" s="186" t="s">
        <v>167</v>
      </c>
    </row>
    <row r="941" spans="2:51" s="16" customFormat="1" ht="12">
      <c r="B941" s="201"/>
      <c r="D941" s="178" t="s">
        <v>181</v>
      </c>
      <c r="E941" s="202" t="s">
        <v>1</v>
      </c>
      <c r="F941" s="203" t="s">
        <v>914</v>
      </c>
      <c r="H941" s="204">
        <v>1.008</v>
      </c>
      <c r="I941" s="205"/>
      <c r="L941" s="201"/>
      <c r="M941" s="206"/>
      <c r="N941" s="207"/>
      <c r="O941" s="207"/>
      <c r="P941" s="207"/>
      <c r="Q941" s="207"/>
      <c r="R941" s="207"/>
      <c r="S941" s="207"/>
      <c r="T941" s="208"/>
      <c r="AT941" s="202" t="s">
        <v>181</v>
      </c>
      <c r="AU941" s="202" t="s">
        <v>87</v>
      </c>
      <c r="AV941" s="16" t="s">
        <v>187</v>
      </c>
      <c r="AW941" s="16" t="s">
        <v>29</v>
      </c>
      <c r="AX941" s="16" t="s">
        <v>74</v>
      </c>
      <c r="AY941" s="202" t="s">
        <v>167</v>
      </c>
    </row>
    <row r="942" spans="2:51" s="14" customFormat="1" ht="12">
      <c r="B942" s="185"/>
      <c r="D942" s="178" t="s">
        <v>181</v>
      </c>
      <c r="E942" s="186" t="s">
        <v>1</v>
      </c>
      <c r="F942" s="187" t="s">
        <v>1498</v>
      </c>
      <c r="H942" s="188">
        <v>0.72</v>
      </c>
      <c r="I942" s="189"/>
      <c r="L942" s="185"/>
      <c r="M942" s="190"/>
      <c r="N942" s="191"/>
      <c r="O942" s="191"/>
      <c r="P942" s="191"/>
      <c r="Q942" s="191"/>
      <c r="R942" s="191"/>
      <c r="S942" s="191"/>
      <c r="T942" s="192"/>
      <c r="AT942" s="186" t="s">
        <v>181</v>
      </c>
      <c r="AU942" s="186" t="s">
        <v>87</v>
      </c>
      <c r="AV942" s="14" t="s">
        <v>87</v>
      </c>
      <c r="AW942" s="14" t="s">
        <v>29</v>
      </c>
      <c r="AX942" s="14" t="s">
        <v>74</v>
      </c>
      <c r="AY942" s="186" t="s">
        <v>167</v>
      </c>
    </row>
    <row r="943" spans="2:51" s="16" customFormat="1" ht="12">
      <c r="B943" s="201"/>
      <c r="D943" s="178" t="s">
        <v>181</v>
      </c>
      <c r="E943" s="202" t="s">
        <v>1</v>
      </c>
      <c r="F943" s="203" t="s">
        <v>1499</v>
      </c>
      <c r="H943" s="204">
        <v>0.72</v>
      </c>
      <c r="I943" s="205"/>
      <c r="L943" s="201"/>
      <c r="M943" s="206"/>
      <c r="N943" s="207"/>
      <c r="O943" s="207"/>
      <c r="P943" s="207"/>
      <c r="Q943" s="207"/>
      <c r="R943" s="207"/>
      <c r="S943" s="207"/>
      <c r="T943" s="208"/>
      <c r="AT943" s="202" t="s">
        <v>181</v>
      </c>
      <c r="AU943" s="202" t="s">
        <v>87</v>
      </c>
      <c r="AV943" s="16" t="s">
        <v>187</v>
      </c>
      <c r="AW943" s="16" t="s">
        <v>29</v>
      </c>
      <c r="AX943" s="16" t="s">
        <v>74</v>
      </c>
      <c r="AY943" s="202" t="s">
        <v>167</v>
      </c>
    </row>
    <row r="944" spans="2:51" s="15" customFormat="1" ht="12">
      <c r="B944" s="193"/>
      <c r="D944" s="178" t="s">
        <v>181</v>
      </c>
      <c r="E944" s="194" t="s">
        <v>1</v>
      </c>
      <c r="F944" s="195" t="s">
        <v>186</v>
      </c>
      <c r="H944" s="196">
        <v>160.28100000000001</v>
      </c>
      <c r="I944" s="197"/>
      <c r="L944" s="193"/>
      <c r="M944" s="198"/>
      <c r="N944" s="199"/>
      <c r="O944" s="199"/>
      <c r="P944" s="199"/>
      <c r="Q944" s="199"/>
      <c r="R944" s="199"/>
      <c r="S944" s="199"/>
      <c r="T944" s="200"/>
      <c r="AT944" s="194" t="s">
        <v>181</v>
      </c>
      <c r="AU944" s="194" t="s">
        <v>87</v>
      </c>
      <c r="AV944" s="15" t="s">
        <v>179</v>
      </c>
      <c r="AW944" s="15" t="s">
        <v>29</v>
      </c>
      <c r="AX944" s="15" t="s">
        <v>81</v>
      </c>
      <c r="AY944" s="194" t="s">
        <v>167</v>
      </c>
    </row>
    <row r="945" spans="1:65" s="2" customFormat="1" ht="21.75" customHeight="1">
      <c r="A945" s="33"/>
      <c r="B945" s="149"/>
      <c r="C945" s="167" t="s">
        <v>1500</v>
      </c>
      <c r="D945" s="167" t="s">
        <v>175</v>
      </c>
      <c r="E945" s="168" t="s">
        <v>1501</v>
      </c>
      <c r="F945" s="169" t="s">
        <v>1502</v>
      </c>
      <c r="G945" s="170" t="s">
        <v>178</v>
      </c>
      <c r="H945" s="171">
        <v>159</v>
      </c>
      <c r="I945" s="172"/>
      <c r="J945" s="173">
        <f>ROUND(I945*H945,2)</f>
        <v>0</v>
      </c>
      <c r="K945" s="174"/>
      <c r="L945" s="34"/>
      <c r="M945" s="175" t="s">
        <v>1</v>
      </c>
      <c r="N945" s="176" t="s">
        <v>40</v>
      </c>
      <c r="O945" s="59"/>
      <c r="P945" s="161">
        <f>O945*H945</f>
        <v>0</v>
      </c>
      <c r="Q945" s="161">
        <v>1E-4</v>
      </c>
      <c r="R945" s="161">
        <f>Q945*H945</f>
        <v>1.5900000000000001E-2</v>
      </c>
      <c r="S945" s="161">
        <v>0</v>
      </c>
      <c r="T945" s="162">
        <f>S945*H945</f>
        <v>0</v>
      </c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R945" s="163" t="s">
        <v>308</v>
      </c>
      <c r="AT945" s="163" t="s">
        <v>175</v>
      </c>
      <c r="AU945" s="163" t="s">
        <v>87</v>
      </c>
      <c r="AY945" s="18" t="s">
        <v>167</v>
      </c>
      <c r="BE945" s="164">
        <f>IF(N945="základná",J945,0)</f>
        <v>0</v>
      </c>
      <c r="BF945" s="164">
        <f>IF(N945="znížená",J945,0)</f>
        <v>0</v>
      </c>
      <c r="BG945" s="164">
        <f>IF(N945="zákl. prenesená",J945,0)</f>
        <v>0</v>
      </c>
      <c r="BH945" s="164">
        <f>IF(N945="zníž. prenesená",J945,0)</f>
        <v>0</v>
      </c>
      <c r="BI945" s="164">
        <f>IF(N945="nulová",J945,0)</f>
        <v>0</v>
      </c>
      <c r="BJ945" s="18" t="s">
        <v>87</v>
      </c>
      <c r="BK945" s="164">
        <f>ROUND(I945*H945,2)</f>
        <v>0</v>
      </c>
      <c r="BL945" s="18" t="s">
        <v>308</v>
      </c>
      <c r="BM945" s="163" t="s">
        <v>1503</v>
      </c>
    </row>
    <row r="946" spans="1:65" s="14" customFormat="1" ht="12">
      <c r="B946" s="185"/>
      <c r="D946" s="178" t="s">
        <v>181</v>
      </c>
      <c r="E946" s="186" t="s">
        <v>1</v>
      </c>
      <c r="F946" s="187" t="s">
        <v>1486</v>
      </c>
      <c r="H946" s="188">
        <v>24.3</v>
      </c>
      <c r="I946" s="189"/>
      <c r="L946" s="185"/>
      <c r="M946" s="190"/>
      <c r="N946" s="191"/>
      <c r="O946" s="191"/>
      <c r="P946" s="191"/>
      <c r="Q946" s="191"/>
      <c r="R946" s="191"/>
      <c r="S946" s="191"/>
      <c r="T946" s="192"/>
      <c r="AT946" s="186" t="s">
        <v>181</v>
      </c>
      <c r="AU946" s="186" t="s">
        <v>87</v>
      </c>
      <c r="AV946" s="14" t="s">
        <v>87</v>
      </c>
      <c r="AW946" s="14" t="s">
        <v>29</v>
      </c>
      <c r="AX946" s="14" t="s">
        <v>74</v>
      </c>
      <c r="AY946" s="186" t="s">
        <v>167</v>
      </c>
    </row>
    <row r="947" spans="1:65" s="14" customFormat="1" ht="12">
      <c r="B947" s="185"/>
      <c r="D947" s="178" t="s">
        <v>181</v>
      </c>
      <c r="E947" s="186" t="s">
        <v>1</v>
      </c>
      <c r="F947" s="187" t="s">
        <v>1487</v>
      </c>
      <c r="H947" s="188">
        <v>35.603999999999999</v>
      </c>
      <c r="I947" s="189"/>
      <c r="L947" s="185"/>
      <c r="M947" s="190"/>
      <c r="N947" s="191"/>
      <c r="O947" s="191"/>
      <c r="P947" s="191"/>
      <c r="Q947" s="191"/>
      <c r="R947" s="191"/>
      <c r="S947" s="191"/>
      <c r="T947" s="192"/>
      <c r="AT947" s="186" t="s">
        <v>181</v>
      </c>
      <c r="AU947" s="186" t="s">
        <v>87</v>
      </c>
      <c r="AV947" s="14" t="s">
        <v>87</v>
      </c>
      <c r="AW947" s="14" t="s">
        <v>29</v>
      </c>
      <c r="AX947" s="14" t="s">
        <v>74</v>
      </c>
      <c r="AY947" s="186" t="s">
        <v>167</v>
      </c>
    </row>
    <row r="948" spans="1:65" s="14" customFormat="1" ht="12">
      <c r="B948" s="185"/>
      <c r="D948" s="178" t="s">
        <v>181</v>
      </c>
      <c r="E948" s="186" t="s">
        <v>1</v>
      </c>
      <c r="F948" s="187" t="s">
        <v>1487</v>
      </c>
      <c r="H948" s="188">
        <v>35.603999999999999</v>
      </c>
      <c r="I948" s="189"/>
      <c r="L948" s="185"/>
      <c r="M948" s="190"/>
      <c r="N948" s="191"/>
      <c r="O948" s="191"/>
      <c r="P948" s="191"/>
      <c r="Q948" s="191"/>
      <c r="R948" s="191"/>
      <c r="S948" s="191"/>
      <c r="T948" s="192"/>
      <c r="AT948" s="186" t="s">
        <v>181</v>
      </c>
      <c r="AU948" s="186" t="s">
        <v>87</v>
      </c>
      <c r="AV948" s="14" t="s">
        <v>87</v>
      </c>
      <c r="AW948" s="14" t="s">
        <v>29</v>
      </c>
      <c r="AX948" s="14" t="s">
        <v>74</v>
      </c>
      <c r="AY948" s="186" t="s">
        <v>167</v>
      </c>
    </row>
    <row r="949" spans="1:65" s="16" customFormat="1" ht="12">
      <c r="B949" s="201"/>
      <c r="D949" s="178" t="s">
        <v>181</v>
      </c>
      <c r="E949" s="202" t="s">
        <v>1</v>
      </c>
      <c r="F949" s="203" t="s">
        <v>898</v>
      </c>
      <c r="H949" s="204">
        <v>95.507999999999996</v>
      </c>
      <c r="I949" s="205"/>
      <c r="L949" s="201"/>
      <c r="M949" s="206"/>
      <c r="N949" s="207"/>
      <c r="O949" s="207"/>
      <c r="P949" s="207"/>
      <c r="Q949" s="207"/>
      <c r="R949" s="207"/>
      <c r="S949" s="207"/>
      <c r="T949" s="208"/>
      <c r="AT949" s="202" t="s">
        <v>181</v>
      </c>
      <c r="AU949" s="202" t="s">
        <v>87</v>
      </c>
      <c r="AV949" s="16" t="s">
        <v>187</v>
      </c>
      <c r="AW949" s="16" t="s">
        <v>29</v>
      </c>
      <c r="AX949" s="16" t="s">
        <v>74</v>
      </c>
      <c r="AY949" s="202" t="s">
        <v>167</v>
      </c>
    </row>
    <row r="950" spans="1:65" s="14" customFormat="1" ht="12">
      <c r="B950" s="185"/>
      <c r="D950" s="178" t="s">
        <v>181</v>
      </c>
      <c r="E950" s="186" t="s">
        <v>1</v>
      </c>
      <c r="F950" s="187" t="s">
        <v>1488</v>
      </c>
      <c r="H950" s="188">
        <v>11.476000000000001</v>
      </c>
      <c r="I950" s="189"/>
      <c r="L950" s="185"/>
      <c r="M950" s="190"/>
      <c r="N950" s="191"/>
      <c r="O950" s="191"/>
      <c r="P950" s="191"/>
      <c r="Q950" s="191"/>
      <c r="R950" s="191"/>
      <c r="S950" s="191"/>
      <c r="T950" s="192"/>
      <c r="AT950" s="186" t="s">
        <v>181</v>
      </c>
      <c r="AU950" s="186" t="s">
        <v>87</v>
      </c>
      <c r="AV950" s="14" t="s">
        <v>87</v>
      </c>
      <c r="AW950" s="14" t="s">
        <v>29</v>
      </c>
      <c r="AX950" s="14" t="s">
        <v>74</v>
      </c>
      <c r="AY950" s="186" t="s">
        <v>167</v>
      </c>
    </row>
    <row r="951" spans="1:65" s="14" customFormat="1" ht="12">
      <c r="B951" s="185"/>
      <c r="D951" s="178" t="s">
        <v>181</v>
      </c>
      <c r="E951" s="186" t="s">
        <v>1</v>
      </c>
      <c r="F951" s="187" t="s">
        <v>1488</v>
      </c>
      <c r="H951" s="188">
        <v>11.476000000000001</v>
      </c>
      <c r="I951" s="189"/>
      <c r="L951" s="185"/>
      <c r="M951" s="190"/>
      <c r="N951" s="191"/>
      <c r="O951" s="191"/>
      <c r="P951" s="191"/>
      <c r="Q951" s="191"/>
      <c r="R951" s="191"/>
      <c r="S951" s="191"/>
      <c r="T951" s="192"/>
      <c r="AT951" s="186" t="s">
        <v>181</v>
      </c>
      <c r="AU951" s="186" t="s">
        <v>87</v>
      </c>
      <c r="AV951" s="14" t="s">
        <v>87</v>
      </c>
      <c r="AW951" s="14" t="s">
        <v>29</v>
      </c>
      <c r="AX951" s="14" t="s">
        <v>74</v>
      </c>
      <c r="AY951" s="186" t="s">
        <v>167</v>
      </c>
    </row>
    <row r="952" spans="1:65" s="16" customFormat="1" ht="12">
      <c r="B952" s="201"/>
      <c r="D952" s="178" t="s">
        <v>181</v>
      </c>
      <c r="E952" s="202" t="s">
        <v>1</v>
      </c>
      <c r="F952" s="203" t="s">
        <v>1489</v>
      </c>
      <c r="H952" s="204">
        <v>22.952000000000002</v>
      </c>
      <c r="I952" s="205"/>
      <c r="L952" s="201"/>
      <c r="M952" s="206"/>
      <c r="N952" s="207"/>
      <c r="O952" s="207"/>
      <c r="P952" s="207"/>
      <c r="Q952" s="207"/>
      <c r="R952" s="207"/>
      <c r="S952" s="207"/>
      <c r="T952" s="208"/>
      <c r="AT952" s="202" t="s">
        <v>181</v>
      </c>
      <c r="AU952" s="202" t="s">
        <v>87</v>
      </c>
      <c r="AV952" s="16" t="s">
        <v>187</v>
      </c>
      <c r="AW952" s="16" t="s">
        <v>29</v>
      </c>
      <c r="AX952" s="16" t="s">
        <v>74</v>
      </c>
      <c r="AY952" s="202" t="s">
        <v>167</v>
      </c>
    </row>
    <row r="953" spans="1:65" s="14" customFormat="1" ht="12">
      <c r="B953" s="185"/>
      <c r="D953" s="178" t="s">
        <v>181</v>
      </c>
      <c r="E953" s="186" t="s">
        <v>1</v>
      </c>
      <c r="F953" s="187" t="s">
        <v>1490</v>
      </c>
      <c r="H953" s="188">
        <v>1.514</v>
      </c>
      <c r="I953" s="189"/>
      <c r="L953" s="185"/>
      <c r="M953" s="190"/>
      <c r="N953" s="191"/>
      <c r="O953" s="191"/>
      <c r="P953" s="191"/>
      <c r="Q953" s="191"/>
      <c r="R953" s="191"/>
      <c r="S953" s="191"/>
      <c r="T953" s="192"/>
      <c r="AT953" s="186" t="s">
        <v>181</v>
      </c>
      <c r="AU953" s="186" t="s">
        <v>87</v>
      </c>
      <c r="AV953" s="14" t="s">
        <v>87</v>
      </c>
      <c r="AW953" s="14" t="s">
        <v>29</v>
      </c>
      <c r="AX953" s="14" t="s">
        <v>74</v>
      </c>
      <c r="AY953" s="186" t="s">
        <v>167</v>
      </c>
    </row>
    <row r="954" spans="1:65" s="16" customFormat="1" ht="12">
      <c r="B954" s="201"/>
      <c r="D954" s="178" t="s">
        <v>181</v>
      </c>
      <c r="E954" s="202" t="s">
        <v>1</v>
      </c>
      <c r="F954" s="203" t="s">
        <v>903</v>
      </c>
      <c r="H954" s="204">
        <v>1.514</v>
      </c>
      <c r="I954" s="205"/>
      <c r="L954" s="201"/>
      <c r="M954" s="206"/>
      <c r="N954" s="207"/>
      <c r="O954" s="207"/>
      <c r="P954" s="207"/>
      <c r="Q954" s="207"/>
      <c r="R954" s="207"/>
      <c r="S954" s="207"/>
      <c r="T954" s="208"/>
      <c r="AT954" s="202" t="s">
        <v>181</v>
      </c>
      <c r="AU954" s="202" t="s">
        <v>87</v>
      </c>
      <c r="AV954" s="16" t="s">
        <v>187</v>
      </c>
      <c r="AW954" s="16" t="s">
        <v>29</v>
      </c>
      <c r="AX954" s="16" t="s">
        <v>74</v>
      </c>
      <c r="AY954" s="202" t="s">
        <v>167</v>
      </c>
    </row>
    <row r="955" spans="1:65" s="14" customFormat="1" ht="12">
      <c r="B955" s="185"/>
      <c r="D955" s="178" t="s">
        <v>181</v>
      </c>
      <c r="E955" s="186" t="s">
        <v>1</v>
      </c>
      <c r="F955" s="187" t="s">
        <v>1491</v>
      </c>
      <c r="H955" s="188">
        <v>4.3129999999999997</v>
      </c>
      <c r="I955" s="189"/>
      <c r="L955" s="185"/>
      <c r="M955" s="190"/>
      <c r="N955" s="191"/>
      <c r="O955" s="191"/>
      <c r="P955" s="191"/>
      <c r="Q955" s="191"/>
      <c r="R955" s="191"/>
      <c r="S955" s="191"/>
      <c r="T955" s="192"/>
      <c r="AT955" s="186" t="s">
        <v>181</v>
      </c>
      <c r="AU955" s="186" t="s">
        <v>87</v>
      </c>
      <c r="AV955" s="14" t="s">
        <v>87</v>
      </c>
      <c r="AW955" s="14" t="s">
        <v>29</v>
      </c>
      <c r="AX955" s="14" t="s">
        <v>74</v>
      </c>
      <c r="AY955" s="186" t="s">
        <v>167</v>
      </c>
    </row>
    <row r="956" spans="1:65" s="14" customFormat="1" ht="12">
      <c r="B956" s="185"/>
      <c r="D956" s="178" t="s">
        <v>181</v>
      </c>
      <c r="E956" s="186" t="s">
        <v>1</v>
      </c>
      <c r="F956" s="187" t="s">
        <v>1491</v>
      </c>
      <c r="H956" s="188">
        <v>4.3129999999999997</v>
      </c>
      <c r="I956" s="189"/>
      <c r="L956" s="185"/>
      <c r="M956" s="190"/>
      <c r="N956" s="191"/>
      <c r="O956" s="191"/>
      <c r="P956" s="191"/>
      <c r="Q956" s="191"/>
      <c r="R956" s="191"/>
      <c r="S956" s="191"/>
      <c r="T956" s="192"/>
      <c r="AT956" s="186" t="s">
        <v>181</v>
      </c>
      <c r="AU956" s="186" t="s">
        <v>87</v>
      </c>
      <c r="AV956" s="14" t="s">
        <v>87</v>
      </c>
      <c r="AW956" s="14" t="s">
        <v>29</v>
      </c>
      <c r="AX956" s="14" t="s">
        <v>74</v>
      </c>
      <c r="AY956" s="186" t="s">
        <v>167</v>
      </c>
    </row>
    <row r="957" spans="1:65" s="16" customFormat="1" ht="12">
      <c r="B957" s="201"/>
      <c r="D957" s="178" t="s">
        <v>181</v>
      </c>
      <c r="E957" s="202" t="s">
        <v>1</v>
      </c>
      <c r="F957" s="203" t="s">
        <v>1492</v>
      </c>
      <c r="H957" s="204">
        <v>8.6259999999999994</v>
      </c>
      <c r="I957" s="205"/>
      <c r="L957" s="201"/>
      <c r="M957" s="206"/>
      <c r="N957" s="207"/>
      <c r="O957" s="207"/>
      <c r="P957" s="207"/>
      <c r="Q957" s="207"/>
      <c r="R957" s="207"/>
      <c r="S957" s="207"/>
      <c r="T957" s="208"/>
      <c r="AT957" s="202" t="s">
        <v>181</v>
      </c>
      <c r="AU957" s="202" t="s">
        <v>87</v>
      </c>
      <c r="AV957" s="16" t="s">
        <v>187</v>
      </c>
      <c r="AW957" s="16" t="s">
        <v>29</v>
      </c>
      <c r="AX957" s="16" t="s">
        <v>74</v>
      </c>
      <c r="AY957" s="202" t="s">
        <v>167</v>
      </c>
    </row>
    <row r="958" spans="1:65" s="14" customFormat="1" ht="12">
      <c r="B958" s="185"/>
      <c r="D958" s="178" t="s">
        <v>181</v>
      </c>
      <c r="E958" s="186" t="s">
        <v>1</v>
      </c>
      <c r="F958" s="187" t="s">
        <v>74</v>
      </c>
      <c r="H958" s="188">
        <v>0</v>
      </c>
      <c r="I958" s="189"/>
      <c r="L958" s="185"/>
      <c r="M958" s="190"/>
      <c r="N958" s="191"/>
      <c r="O958" s="191"/>
      <c r="P958" s="191"/>
      <c r="Q958" s="191"/>
      <c r="R958" s="191"/>
      <c r="S958" s="191"/>
      <c r="T958" s="192"/>
      <c r="AT958" s="186" t="s">
        <v>181</v>
      </c>
      <c r="AU958" s="186" t="s">
        <v>87</v>
      </c>
      <c r="AV958" s="14" t="s">
        <v>87</v>
      </c>
      <c r="AW958" s="14" t="s">
        <v>29</v>
      </c>
      <c r="AX958" s="14" t="s">
        <v>74</v>
      </c>
      <c r="AY958" s="186" t="s">
        <v>167</v>
      </c>
    </row>
    <row r="959" spans="1:65" s="16" customFormat="1" ht="12">
      <c r="B959" s="201"/>
      <c r="D959" s="178" t="s">
        <v>181</v>
      </c>
      <c r="E959" s="202" t="s">
        <v>1</v>
      </c>
      <c r="F959" s="203" t="s">
        <v>907</v>
      </c>
      <c r="H959" s="204">
        <v>0</v>
      </c>
      <c r="I959" s="205"/>
      <c r="L959" s="201"/>
      <c r="M959" s="206"/>
      <c r="N959" s="207"/>
      <c r="O959" s="207"/>
      <c r="P959" s="207"/>
      <c r="Q959" s="207"/>
      <c r="R959" s="207"/>
      <c r="S959" s="207"/>
      <c r="T959" s="208"/>
      <c r="AT959" s="202" t="s">
        <v>181</v>
      </c>
      <c r="AU959" s="202" t="s">
        <v>87</v>
      </c>
      <c r="AV959" s="16" t="s">
        <v>187</v>
      </c>
      <c r="AW959" s="16" t="s">
        <v>29</v>
      </c>
      <c r="AX959" s="16" t="s">
        <v>74</v>
      </c>
      <c r="AY959" s="202" t="s">
        <v>167</v>
      </c>
    </row>
    <row r="960" spans="1:65" s="14" customFormat="1" ht="12">
      <c r="B960" s="185"/>
      <c r="D960" s="178" t="s">
        <v>181</v>
      </c>
      <c r="E960" s="186" t="s">
        <v>1</v>
      </c>
      <c r="F960" s="187" t="s">
        <v>1493</v>
      </c>
      <c r="H960" s="188">
        <v>5.6559999999999997</v>
      </c>
      <c r="I960" s="189"/>
      <c r="L960" s="185"/>
      <c r="M960" s="190"/>
      <c r="N960" s="191"/>
      <c r="O960" s="191"/>
      <c r="P960" s="191"/>
      <c r="Q960" s="191"/>
      <c r="R960" s="191"/>
      <c r="S960" s="191"/>
      <c r="T960" s="192"/>
      <c r="AT960" s="186" t="s">
        <v>181</v>
      </c>
      <c r="AU960" s="186" t="s">
        <v>87</v>
      </c>
      <c r="AV960" s="14" t="s">
        <v>87</v>
      </c>
      <c r="AW960" s="14" t="s">
        <v>29</v>
      </c>
      <c r="AX960" s="14" t="s">
        <v>74</v>
      </c>
      <c r="AY960" s="186" t="s">
        <v>167</v>
      </c>
    </row>
    <row r="961" spans="1:65" s="14" customFormat="1" ht="12">
      <c r="B961" s="185"/>
      <c r="D961" s="178" t="s">
        <v>181</v>
      </c>
      <c r="E961" s="186" t="s">
        <v>1</v>
      </c>
      <c r="F961" s="187" t="s">
        <v>1494</v>
      </c>
      <c r="H961" s="188">
        <v>17.568000000000001</v>
      </c>
      <c r="I961" s="189"/>
      <c r="L961" s="185"/>
      <c r="M961" s="190"/>
      <c r="N961" s="191"/>
      <c r="O961" s="191"/>
      <c r="P961" s="191"/>
      <c r="Q961" s="191"/>
      <c r="R961" s="191"/>
      <c r="S961" s="191"/>
      <c r="T961" s="192"/>
      <c r="AT961" s="186" t="s">
        <v>181</v>
      </c>
      <c r="AU961" s="186" t="s">
        <v>87</v>
      </c>
      <c r="AV961" s="14" t="s">
        <v>87</v>
      </c>
      <c r="AW961" s="14" t="s">
        <v>29</v>
      </c>
      <c r="AX961" s="14" t="s">
        <v>74</v>
      </c>
      <c r="AY961" s="186" t="s">
        <v>167</v>
      </c>
    </row>
    <row r="962" spans="1:65" s="16" customFormat="1" ht="12">
      <c r="B962" s="201"/>
      <c r="D962" s="178" t="s">
        <v>181</v>
      </c>
      <c r="E962" s="202" t="s">
        <v>1</v>
      </c>
      <c r="F962" s="203" t="s">
        <v>910</v>
      </c>
      <c r="H962" s="204">
        <v>23.224</v>
      </c>
      <c r="I962" s="205"/>
      <c r="L962" s="201"/>
      <c r="M962" s="206"/>
      <c r="N962" s="207"/>
      <c r="O962" s="207"/>
      <c r="P962" s="207"/>
      <c r="Q962" s="207"/>
      <c r="R962" s="207"/>
      <c r="S962" s="207"/>
      <c r="T962" s="208"/>
      <c r="AT962" s="202" t="s">
        <v>181</v>
      </c>
      <c r="AU962" s="202" t="s">
        <v>87</v>
      </c>
      <c r="AV962" s="16" t="s">
        <v>187</v>
      </c>
      <c r="AW962" s="16" t="s">
        <v>29</v>
      </c>
      <c r="AX962" s="16" t="s">
        <v>74</v>
      </c>
      <c r="AY962" s="202" t="s">
        <v>167</v>
      </c>
    </row>
    <row r="963" spans="1:65" s="14" customFormat="1" ht="12">
      <c r="B963" s="185"/>
      <c r="D963" s="178" t="s">
        <v>181</v>
      </c>
      <c r="E963" s="186" t="s">
        <v>1</v>
      </c>
      <c r="F963" s="187" t="s">
        <v>1495</v>
      </c>
      <c r="H963" s="188">
        <v>1.639</v>
      </c>
      <c r="I963" s="189"/>
      <c r="L963" s="185"/>
      <c r="M963" s="190"/>
      <c r="N963" s="191"/>
      <c r="O963" s="191"/>
      <c r="P963" s="191"/>
      <c r="Q963" s="191"/>
      <c r="R963" s="191"/>
      <c r="S963" s="191"/>
      <c r="T963" s="192"/>
      <c r="AT963" s="186" t="s">
        <v>181</v>
      </c>
      <c r="AU963" s="186" t="s">
        <v>87</v>
      </c>
      <c r="AV963" s="14" t="s">
        <v>87</v>
      </c>
      <c r="AW963" s="14" t="s">
        <v>29</v>
      </c>
      <c r="AX963" s="14" t="s">
        <v>74</v>
      </c>
      <c r="AY963" s="186" t="s">
        <v>167</v>
      </c>
    </row>
    <row r="964" spans="1:65" s="14" customFormat="1" ht="12">
      <c r="B964" s="185"/>
      <c r="D964" s="178" t="s">
        <v>181</v>
      </c>
      <c r="E964" s="186" t="s">
        <v>1</v>
      </c>
      <c r="F964" s="187" t="s">
        <v>1496</v>
      </c>
      <c r="H964" s="188">
        <v>5.09</v>
      </c>
      <c r="I964" s="189"/>
      <c r="L964" s="185"/>
      <c r="M964" s="190"/>
      <c r="N964" s="191"/>
      <c r="O964" s="191"/>
      <c r="P964" s="191"/>
      <c r="Q964" s="191"/>
      <c r="R964" s="191"/>
      <c r="S964" s="191"/>
      <c r="T964" s="192"/>
      <c r="AT964" s="186" t="s">
        <v>181</v>
      </c>
      <c r="AU964" s="186" t="s">
        <v>87</v>
      </c>
      <c r="AV964" s="14" t="s">
        <v>87</v>
      </c>
      <c r="AW964" s="14" t="s">
        <v>29</v>
      </c>
      <c r="AX964" s="14" t="s">
        <v>74</v>
      </c>
      <c r="AY964" s="186" t="s">
        <v>167</v>
      </c>
    </row>
    <row r="965" spans="1:65" s="16" customFormat="1" ht="12">
      <c r="B965" s="201"/>
      <c r="D965" s="178" t="s">
        <v>181</v>
      </c>
      <c r="E965" s="202" t="s">
        <v>1</v>
      </c>
      <c r="F965" s="203" t="s">
        <v>912</v>
      </c>
      <c r="H965" s="204">
        <v>6.7290000000000001</v>
      </c>
      <c r="I965" s="205"/>
      <c r="L965" s="201"/>
      <c r="M965" s="206"/>
      <c r="N965" s="207"/>
      <c r="O965" s="207"/>
      <c r="P965" s="207"/>
      <c r="Q965" s="207"/>
      <c r="R965" s="207"/>
      <c r="S965" s="207"/>
      <c r="T965" s="208"/>
      <c r="AT965" s="202" t="s">
        <v>181</v>
      </c>
      <c r="AU965" s="202" t="s">
        <v>87</v>
      </c>
      <c r="AV965" s="16" t="s">
        <v>187</v>
      </c>
      <c r="AW965" s="16" t="s">
        <v>29</v>
      </c>
      <c r="AX965" s="16" t="s">
        <v>74</v>
      </c>
      <c r="AY965" s="202" t="s">
        <v>167</v>
      </c>
    </row>
    <row r="966" spans="1:65" s="14" customFormat="1" ht="12">
      <c r="B966" s="185"/>
      <c r="D966" s="178" t="s">
        <v>181</v>
      </c>
      <c r="E966" s="186" t="s">
        <v>1</v>
      </c>
      <c r="F966" s="187" t="s">
        <v>74</v>
      </c>
      <c r="H966" s="188">
        <v>0</v>
      </c>
      <c r="I966" s="189"/>
      <c r="L966" s="185"/>
      <c r="M966" s="190"/>
      <c r="N966" s="191"/>
      <c r="O966" s="191"/>
      <c r="P966" s="191"/>
      <c r="Q966" s="191"/>
      <c r="R966" s="191"/>
      <c r="S966" s="191"/>
      <c r="T966" s="192"/>
      <c r="AT966" s="186" t="s">
        <v>181</v>
      </c>
      <c r="AU966" s="186" t="s">
        <v>87</v>
      </c>
      <c r="AV966" s="14" t="s">
        <v>87</v>
      </c>
      <c r="AW966" s="14" t="s">
        <v>29</v>
      </c>
      <c r="AX966" s="14" t="s">
        <v>74</v>
      </c>
      <c r="AY966" s="186" t="s">
        <v>167</v>
      </c>
    </row>
    <row r="967" spans="1:65" s="16" customFormat="1" ht="12">
      <c r="B967" s="201"/>
      <c r="D967" s="178" t="s">
        <v>181</v>
      </c>
      <c r="E967" s="202" t="s">
        <v>1</v>
      </c>
      <c r="F967" s="203" t="s">
        <v>914</v>
      </c>
      <c r="H967" s="204">
        <v>0</v>
      </c>
      <c r="I967" s="205"/>
      <c r="L967" s="201"/>
      <c r="M967" s="206"/>
      <c r="N967" s="207"/>
      <c r="O967" s="207"/>
      <c r="P967" s="207"/>
      <c r="Q967" s="207"/>
      <c r="R967" s="207"/>
      <c r="S967" s="207"/>
      <c r="T967" s="208"/>
      <c r="AT967" s="202" t="s">
        <v>181</v>
      </c>
      <c r="AU967" s="202" t="s">
        <v>87</v>
      </c>
      <c r="AV967" s="16" t="s">
        <v>187</v>
      </c>
      <c r="AW967" s="16" t="s">
        <v>29</v>
      </c>
      <c r="AX967" s="16" t="s">
        <v>74</v>
      </c>
      <c r="AY967" s="202" t="s">
        <v>167</v>
      </c>
    </row>
    <row r="968" spans="1:65" s="14" customFormat="1" ht="12">
      <c r="B968" s="185"/>
      <c r="D968" s="178" t="s">
        <v>181</v>
      </c>
      <c r="E968" s="186" t="s">
        <v>1</v>
      </c>
      <c r="F968" s="187" t="s">
        <v>74</v>
      </c>
      <c r="H968" s="188">
        <v>0</v>
      </c>
      <c r="I968" s="189"/>
      <c r="L968" s="185"/>
      <c r="M968" s="190"/>
      <c r="N968" s="191"/>
      <c r="O968" s="191"/>
      <c r="P968" s="191"/>
      <c r="Q968" s="191"/>
      <c r="R968" s="191"/>
      <c r="S968" s="191"/>
      <c r="T968" s="192"/>
      <c r="AT968" s="186" t="s">
        <v>181</v>
      </c>
      <c r="AU968" s="186" t="s">
        <v>87</v>
      </c>
      <c r="AV968" s="14" t="s">
        <v>87</v>
      </c>
      <c r="AW968" s="14" t="s">
        <v>29</v>
      </c>
      <c r="AX968" s="14" t="s">
        <v>74</v>
      </c>
      <c r="AY968" s="186" t="s">
        <v>167</v>
      </c>
    </row>
    <row r="969" spans="1:65" s="16" customFormat="1" ht="12">
      <c r="B969" s="201"/>
      <c r="D969" s="178" t="s">
        <v>181</v>
      </c>
      <c r="E969" s="202" t="s">
        <v>1</v>
      </c>
      <c r="F969" s="203" t="s">
        <v>1499</v>
      </c>
      <c r="H969" s="204">
        <v>0</v>
      </c>
      <c r="I969" s="205"/>
      <c r="L969" s="201"/>
      <c r="M969" s="206"/>
      <c r="N969" s="207"/>
      <c r="O969" s="207"/>
      <c r="P969" s="207"/>
      <c r="Q969" s="207"/>
      <c r="R969" s="207"/>
      <c r="S969" s="207"/>
      <c r="T969" s="208"/>
      <c r="AT969" s="202" t="s">
        <v>181</v>
      </c>
      <c r="AU969" s="202" t="s">
        <v>87</v>
      </c>
      <c r="AV969" s="16" t="s">
        <v>187</v>
      </c>
      <c r="AW969" s="16" t="s">
        <v>29</v>
      </c>
      <c r="AX969" s="16" t="s">
        <v>74</v>
      </c>
      <c r="AY969" s="202" t="s">
        <v>167</v>
      </c>
    </row>
    <row r="970" spans="1:65" s="14" customFormat="1" ht="12">
      <c r="B970" s="185"/>
      <c r="D970" s="178" t="s">
        <v>181</v>
      </c>
      <c r="E970" s="186" t="s">
        <v>1</v>
      </c>
      <c r="F970" s="187" t="s">
        <v>1504</v>
      </c>
      <c r="H970" s="188">
        <v>0.44700000000000001</v>
      </c>
      <c r="I970" s="189"/>
      <c r="L970" s="185"/>
      <c r="M970" s="190"/>
      <c r="N970" s="191"/>
      <c r="O970" s="191"/>
      <c r="P970" s="191"/>
      <c r="Q970" s="191"/>
      <c r="R970" s="191"/>
      <c r="S970" s="191"/>
      <c r="T970" s="192"/>
      <c r="AT970" s="186" t="s">
        <v>181</v>
      </c>
      <c r="AU970" s="186" t="s">
        <v>87</v>
      </c>
      <c r="AV970" s="14" t="s">
        <v>87</v>
      </c>
      <c r="AW970" s="14" t="s">
        <v>29</v>
      </c>
      <c r="AX970" s="14" t="s">
        <v>74</v>
      </c>
      <c r="AY970" s="186" t="s">
        <v>167</v>
      </c>
    </row>
    <row r="971" spans="1:65" s="15" customFormat="1" ht="12">
      <c r="B971" s="193"/>
      <c r="D971" s="178" t="s">
        <v>181</v>
      </c>
      <c r="E971" s="194" t="s">
        <v>1</v>
      </c>
      <c r="F971" s="195" t="s">
        <v>186</v>
      </c>
      <c r="H971" s="196">
        <v>159</v>
      </c>
      <c r="I971" s="197"/>
      <c r="L971" s="193"/>
      <c r="M971" s="198"/>
      <c r="N971" s="199"/>
      <c r="O971" s="199"/>
      <c r="P971" s="199"/>
      <c r="Q971" s="199"/>
      <c r="R971" s="199"/>
      <c r="S971" s="199"/>
      <c r="T971" s="200"/>
      <c r="AT971" s="194" t="s">
        <v>181</v>
      </c>
      <c r="AU971" s="194" t="s">
        <v>87</v>
      </c>
      <c r="AV971" s="15" t="s">
        <v>179</v>
      </c>
      <c r="AW971" s="15" t="s">
        <v>29</v>
      </c>
      <c r="AX971" s="15" t="s">
        <v>81</v>
      </c>
      <c r="AY971" s="194" t="s">
        <v>167</v>
      </c>
    </row>
    <row r="972" spans="1:65" s="2" customFormat="1" ht="21.75" customHeight="1">
      <c r="A972" s="33"/>
      <c r="B972" s="149"/>
      <c r="C972" s="150" t="s">
        <v>1505</v>
      </c>
      <c r="D972" s="150" t="s">
        <v>168</v>
      </c>
      <c r="E972" s="151" t="s">
        <v>1506</v>
      </c>
      <c r="F972" s="152" t="s">
        <v>1507</v>
      </c>
      <c r="G972" s="153" t="s">
        <v>178</v>
      </c>
      <c r="H972" s="154">
        <v>159</v>
      </c>
      <c r="I972" s="155"/>
      <c r="J972" s="156">
        <f>ROUND(I972*H972,2)</f>
        <v>0</v>
      </c>
      <c r="K972" s="157"/>
      <c r="L972" s="158"/>
      <c r="M972" s="159" t="s">
        <v>1</v>
      </c>
      <c r="N972" s="160" t="s">
        <v>40</v>
      </c>
      <c r="O972" s="59"/>
      <c r="P972" s="161">
        <f>O972*H972</f>
        <v>0</v>
      </c>
      <c r="Q972" s="161">
        <v>2E-3</v>
      </c>
      <c r="R972" s="161">
        <f>Q972*H972</f>
        <v>0.318</v>
      </c>
      <c r="S972" s="161">
        <v>0</v>
      </c>
      <c r="T972" s="162">
        <f>S972*H972</f>
        <v>0</v>
      </c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R972" s="163" t="s">
        <v>416</v>
      </c>
      <c r="AT972" s="163" t="s">
        <v>168</v>
      </c>
      <c r="AU972" s="163" t="s">
        <v>87</v>
      </c>
      <c r="AY972" s="18" t="s">
        <v>167</v>
      </c>
      <c r="BE972" s="164">
        <f>IF(N972="základná",J972,0)</f>
        <v>0</v>
      </c>
      <c r="BF972" s="164">
        <f>IF(N972="znížená",J972,0)</f>
        <v>0</v>
      </c>
      <c r="BG972" s="164">
        <f>IF(N972="zákl. prenesená",J972,0)</f>
        <v>0</v>
      </c>
      <c r="BH972" s="164">
        <f>IF(N972="zníž. prenesená",J972,0)</f>
        <v>0</v>
      </c>
      <c r="BI972" s="164">
        <f>IF(N972="nulová",J972,0)</f>
        <v>0</v>
      </c>
      <c r="BJ972" s="18" t="s">
        <v>87</v>
      </c>
      <c r="BK972" s="164">
        <f>ROUND(I972*H972,2)</f>
        <v>0</v>
      </c>
      <c r="BL972" s="18" t="s">
        <v>308</v>
      </c>
      <c r="BM972" s="163" t="s">
        <v>1508</v>
      </c>
    </row>
    <row r="973" spans="1:65" s="2" customFormat="1" ht="21.75" customHeight="1">
      <c r="A973" s="33"/>
      <c r="B973" s="149"/>
      <c r="C973" s="167" t="s">
        <v>1509</v>
      </c>
      <c r="D973" s="167" t="s">
        <v>175</v>
      </c>
      <c r="E973" s="168" t="s">
        <v>1341</v>
      </c>
      <c r="F973" s="169" t="s">
        <v>1342</v>
      </c>
      <c r="G973" s="170" t="s">
        <v>396</v>
      </c>
      <c r="H973" s="171">
        <v>0.154</v>
      </c>
      <c r="I973" s="172"/>
      <c r="J973" s="173">
        <f>ROUND(I973*H973,2)</f>
        <v>0</v>
      </c>
      <c r="K973" s="174"/>
      <c r="L973" s="34"/>
      <c r="M973" s="175" t="s">
        <v>1</v>
      </c>
      <c r="N973" s="176" t="s">
        <v>40</v>
      </c>
      <c r="O973" s="59"/>
      <c r="P973" s="161">
        <f>O973*H973</f>
        <v>0</v>
      </c>
      <c r="Q973" s="161">
        <v>0</v>
      </c>
      <c r="R973" s="161">
        <f>Q973*H973</f>
        <v>0</v>
      </c>
      <c r="S973" s="161">
        <v>0</v>
      </c>
      <c r="T973" s="162">
        <f>S973*H973</f>
        <v>0</v>
      </c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R973" s="163" t="s">
        <v>308</v>
      </c>
      <c r="AT973" s="163" t="s">
        <v>175</v>
      </c>
      <c r="AU973" s="163" t="s">
        <v>87</v>
      </c>
      <c r="AY973" s="18" t="s">
        <v>167</v>
      </c>
      <c r="BE973" s="164">
        <f>IF(N973="základná",J973,0)</f>
        <v>0</v>
      </c>
      <c r="BF973" s="164">
        <f>IF(N973="znížená",J973,0)</f>
        <v>0</v>
      </c>
      <c r="BG973" s="164">
        <f>IF(N973="zákl. prenesená",J973,0)</f>
        <v>0</v>
      </c>
      <c r="BH973" s="164">
        <f>IF(N973="zníž. prenesená",J973,0)</f>
        <v>0</v>
      </c>
      <c r="BI973" s="164">
        <f>IF(N973="nulová",J973,0)</f>
        <v>0</v>
      </c>
      <c r="BJ973" s="18" t="s">
        <v>87</v>
      </c>
      <c r="BK973" s="164">
        <f>ROUND(I973*H973,2)</f>
        <v>0</v>
      </c>
      <c r="BL973" s="18" t="s">
        <v>308</v>
      </c>
      <c r="BM973" s="163" t="s">
        <v>1510</v>
      </c>
    </row>
    <row r="974" spans="1:65" s="12" customFormat="1" ht="23" customHeight="1">
      <c r="B974" s="138"/>
      <c r="D974" s="139" t="s">
        <v>73</v>
      </c>
      <c r="E974" s="165" t="s">
        <v>555</v>
      </c>
      <c r="F974" s="165" t="s">
        <v>556</v>
      </c>
      <c r="I974" s="141"/>
      <c r="J974" s="166">
        <f>BK974</f>
        <v>0</v>
      </c>
      <c r="L974" s="138"/>
      <c r="M974" s="143"/>
      <c r="N974" s="144"/>
      <c r="O974" s="144"/>
      <c r="P974" s="145">
        <f>SUM(P975:P1002)</f>
        <v>0</v>
      </c>
      <c r="Q974" s="144"/>
      <c r="R974" s="145">
        <f>SUM(R975:R1002)</f>
        <v>1.22281</v>
      </c>
      <c r="S974" s="144"/>
      <c r="T974" s="146">
        <f>SUM(T975:T1002)</f>
        <v>0</v>
      </c>
      <c r="AR974" s="139" t="s">
        <v>87</v>
      </c>
      <c r="AT974" s="147" t="s">
        <v>73</v>
      </c>
      <c r="AU974" s="147" t="s">
        <v>81</v>
      </c>
      <c r="AY974" s="139" t="s">
        <v>167</v>
      </c>
      <c r="BK974" s="148">
        <f>SUM(BK975:BK1002)</f>
        <v>0</v>
      </c>
    </row>
    <row r="975" spans="1:65" s="2" customFormat="1" ht="16.5" customHeight="1">
      <c r="A975" s="33"/>
      <c r="B975" s="149"/>
      <c r="C975" s="167" t="s">
        <v>1511</v>
      </c>
      <c r="D975" s="167" t="s">
        <v>175</v>
      </c>
      <c r="E975" s="168" t="s">
        <v>1512</v>
      </c>
      <c r="F975" s="169" t="s">
        <v>1513</v>
      </c>
      <c r="G975" s="170" t="s">
        <v>340</v>
      </c>
      <c r="H975" s="171">
        <v>1</v>
      </c>
      <c r="I975" s="172"/>
      <c r="J975" s="173">
        <f>ROUND(I975*H975,2)</f>
        <v>0</v>
      </c>
      <c r="K975" s="174"/>
      <c r="L975" s="34"/>
      <c r="M975" s="175" t="s">
        <v>1</v>
      </c>
      <c r="N975" s="176" t="s">
        <v>40</v>
      </c>
      <c r="O975" s="59"/>
      <c r="P975" s="161">
        <f>O975*H975</f>
        <v>0</v>
      </c>
      <c r="Q975" s="161">
        <v>5.0000000000000002E-5</v>
      </c>
      <c r="R975" s="161">
        <f>Q975*H975</f>
        <v>5.0000000000000002E-5</v>
      </c>
      <c r="S975" s="161">
        <v>0</v>
      </c>
      <c r="T975" s="162">
        <f>S975*H975</f>
        <v>0</v>
      </c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R975" s="163" t="s">
        <v>308</v>
      </c>
      <c r="AT975" s="163" t="s">
        <v>175</v>
      </c>
      <c r="AU975" s="163" t="s">
        <v>87</v>
      </c>
      <c r="AY975" s="18" t="s">
        <v>167</v>
      </c>
      <c r="BE975" s="164">
        <f>IF(N975="základná",J975,0)</f>
        <v>0</v>
      </c>
      <c r="BF975" s="164">
        <f>IF(N975="znížená",J975,0)</f>
        <v>0</v>
      </c>
      <c r="BG975" s="164">
        <f>IF(N975="zákl. prenesená",J975,0)</f>
        <v>0</v>
      </c>
      <c r="BH975" s="164">
        <f>IF(N975="zníž. prenesená",J975,0)</f>
        <v>0</v>
      </c>
      <c r="BI975" s="164">
        <f>IF(N975="nulová",J975,0)</f>
        <v>0</v>
      </c>
      <c r="BJ975" s="18" t="s">
        <v>87</v>
      </c>
      <c r="BK975" s="164">
        <f>ROUND(I975*H975,2)</f>
        <v>0</v>
      </c>
      <c r="BL975" s="18" t="s">
        <v>308</v>
      </c>
      <c r="BM975" s="163" t="s">
        <v>1514</v>
      </c>
    </row>
    <row r="976" spans="1:65" s="14" customFormat="1" ht="12">
      <c r="B976" s="185"/>
      <c r="D976" s="178" t="s">
        <v>181</v>
      </c>
      <c r="E976" s="186" t="s">
        <v>1</v>
      </c>
      <c r="F976" s="187" t="s">
        <v>81</v>
      </c>
      <c r="H976" s="188">
        <v>1</v>
      </c>
      <c r="I976" s="189"/>
      <c r="L976" s="185"/>
      <c r="M976" s="190"/>
      <c r="N976" s="191"/>
      <c r="O976" s="191"/>
      <c r="P976" s="191"/>
      <c r="Q976" s="191"/>
      <c r="R976" s="191"/>
      <c r="S976" s="191"/>
      <c r="T976" s="192"/>
      <c r="AT976" s="186" t="s">
        <v>181</v>
      </c>
      <c r="AU976" s="186" t="s">
        <v>87</v>
      </c>
      <c r="AV976" s="14" t="s">
        <v>87</v>
      </c>
      <c r="AW976" s="14" t="s">
        <v>29</v>
      </c>
      <c r="AX976" s="14" t="s">
        <v>74</v>
      </c>
      <c r="AY976" s="186" t="s">
        <v>167</v>
      </c>
    </row>
    <row r="977" spans="1:65" s="15" customFormat="1" ht="12">
      <c r="B977" s="193"/>
      <c r="D977" s="178" t="s">
        <v>181</v>
      </c>
      <c r="E977" s="194" t="s">
        <v>1</v>
      </c>
      <c r="F977" s="195" t="s">
        <v>1515</v>
      </c>
      <c r="H977" s="196">
        <v>1</v>
      </c>
      <c r="I977" s="197"/>
      <c r="L977" s="193"/>
      <c r="M977" s="198"/>
      <c r="N977" s="199"/>
      <c r="O977" s="199"/>
      <c r="P977" s="199"/>
      <c r="Q977" s="199"/>
      <c r="R977" s="199"/>
      <c r="S977" s="199"/>
      <c r="T977" s="200"/>
      <c r="AT977" s="194" t="s">
        <v>181</v>
      </c>
      <c r="AU977" s="194" t="s">
        <v>87</v>
      </c>
      <c r="AV977" s="15" t="s">
        <v>179</v>
      </c>
      <c r="AW977" s="15" t="s">
        <v>29</v>
      </c>
      <c r="AX977" s="15" t="s">
        <v>81</v>
      </c>
      <c r="AY977" s="194" t="s">
        <v>167</v>
      </c>
    </row>
    <row r="978" spans="1:65" s="2" customFormat="1" ht="44.25" customHeight="1">
      <c r="A978" s="33"/>
      <c r="B978" s="149"/>
      <c r="C978" s="150" t="s">
        <v>1516</v>
      </c>
      <c r="D978" s="150" t="s">
        <v>168</v>
      </c>
      <c r="E978" s="151" t="s">
        <v>1517</v>
      </c>
      <c r="F978" s="152" t="s">
        <v>1518</v>
      </c>
      <c r="G978" s="153" t="s">
        <v>340</v>
      </c>
      <c r="H978" s="154">
        <v>1</v>
      </c>
      <c r="I978" s="155"/>
      <c r="J978" s="156">
        <f>ROUND(I978*H978,2)</f>
        <v>0</v>
      </c>
      <c r="K978" s="157"/>
      <c r="L978" s="158"/>
      <c r="M978" s="159" t="s">
        <v>1</v>
      </c>
      <c r="N978" s="160" t="s">
        <v>40</v>
      </c>
      <c r="O978" s="59"/>
      <c r="P978" s="161">
        <f>O978*H978</f>
        <v>0</v>
      </c>
      <c r="Q978" s="161">
        <v>6.2880000000000005E-2</v>
      </c>
      <c r="R978" s="161">
        <f>Q978*H978</f>
        <v>6.2880000000000005E-2</v>
      </c>
      <c r="S978" s="161">
        <v>0</v>
      </c>
      <c r="T978" s="162">
        <f>S978*H978</f>
        <v>0</v>
      </c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R978" s="163" t="s">
        <v>416</v>
      </c>
      <c r="AT978" s="163" t="s">
        <v>168</v>
      </c>
      <c r="AU978" s="163" t="s">
        <v>87</v>
      </c>
      <c r="AY978" s="18" t="s">
        <v>167</v>
      </c>
      <c r="BE978" s="164">
        <f>IF(N978="základná",J978,0)</f>
        <v>0</v>
      </c>
      <c r="BF978" s="164">
        <f>IF(N978="znížená",J978,0)</f>
        <v>0</v>
      </c>
      <c r="BG978" s="164">
        <f>IF(N978="zákl. prenesená",J978,0)</f>
        <v>0</v>
      </c>
      <c r="BH978" s="164">
        <f>IF(N978="zníž. prenesená",J978,0)</f>
        <v>0</v>
      </c>
      <c r="BI978" s="164">
        <f>IF(N978="nulová",J978,0)</f>
        <v>0</v>
      </c>
      <c r="BJ978" s="18" t="s">
        <v>87</v>
      </c>
      <c r="BK978" s="164">
        <f>ROUND(I978*H978,2)</f>
        <v>0</v>
      </c>
      <c r="BL978" s="18" t="s">
        <v>308</v>
      </c>
      <c r="BM978" s="163" t="s">
        <v>1519</v>
      </c>
    </row>
    <row r="979" spans="1:65" s="13" customFormat="1" ht="36">
      <c r="B979" s="177"/>
      <c r="D979" s="178" t="s">
        <v>181</v>
      </c>
      <c r="E979" s="179" t="s">
        <v>1</v>
      </c>
      <c r="F979" s="180" t="s">
        <v>1520</v>
      </c>
      <c r="H979" s="179" t="s">
        <v>1</v>
      </c>
      <c r="I979" s="181"/>
      <c r="L979" s="177"/>
      <c r="M979" s="182"/>
      <c r="N979" s="183"/>
      <c r="O979" s="183"/>
      <c r="P979" s="183"/>
      <c r="Q979" s="183"/>
      <c r="R979" s="183"/>
      <c r="S979" s="183"/>
      <c r="T979" s="184"/>
      <c r="AT979" s="179" t="s">
        <v>181</v>
      </c>
      <c r="AU979" s="179" t="s">
        <v>87</v>
      </c>
      <c r="AV979" s="13" t="s">
        <v>81</v>
      </c>
      <c r="AW979" s="13" t="s">
        <v>29</v>
      </c>
      <c r="AX979" s="13" t="s">
        <v>74</v>
      </c>
      <c r="AY979" s="179" t="s">
        <v>167</v>
      </c>
    </row>
    <row r="980" spans="1:65" s="14" customFormat="1" ht="12">
      <c r="B980" s="185"/>
      <c r="D980" s="178" t="s">
        <v>181</v>
      </c>
      <c r="E980" s="186" t="s">
        <v>1</v>
      </c>
      <c r="F980" s="187" t="s">
        <v>1521</v>
      </c>
      <c r="H980" s="188">
        <v>1</v>
      </c>
      <c r="I980" s="189"/>
      <c r="L980" s="185"/>
      <c r="M980" s="190"/>
      <c r="N980" s="191"/>
      <c r="O980" s="191"/>
      <c r="P980" s="191"/>
      <c r="Q980" s="191"/>
      <c r="R980" s="191"/>
      <c r="S980" s="191"/>
      <c r="T980" s="192"/>
      <c r="AT980" s="186" t="s">
        <v>181</v>
      </c>
      <c r="AU980" s="186" t="s">
        <v>87</v>
      </c>
      <c r="AV980" s="14" t="s">
        <v>87</v>
      </c>
      <c r="AW980" s="14" t="s">
        <v>29</v>
      </c>
      <c r="AX980" s="14" t="s">
        <v>74</v>
      </c>
      <c r="AY980" s="186" t="s">
        <v>167</v>
      </c>
    </row>
    <row r="981" spans="1:65" s="15" customFormat="1" ht="12">
      <c r="B981" s="193"/>
      <c r="D981" s="178" t="s">
        <v>181</v>
      </c>
      <c r="E981" s="194" t="s">
        <v>1</v>
      </c>
      <c r="F981" s="195" t="s">
        <v>186</v>
      </c>
      <c r="H981" s="196">
        <v>1</v>
      </c>
      <c r="I981" s="197"/>
      <c r="L981" s="193"/>
      <c r="M981" s="198"/>
      <c r="N981" s="199"/>
      <c r="O981" s="199"/>
      <c r="P981" s="199"/>
      <c r="Q981" s="199"/>
      <c r="R981" s="199"/>
      <c r="S981" s="199"/>
      <c r="T981" s="200"/>
      <c r="AT981" s="194" t="s">
        <v>181</v>
      </c>
      <c r="AU981" s="194" t="s">
        <v>87</v>
      </c>
      <c r="AV981" s="15" t="s">
        <v>179</v>
      </c>
      <c r="AW981" s="15" t="s">
        <v>29</v>
      </c>
      <c r="AX981" s="15" t="s">
        <v>81</v>
      </c>
      <c r="AY981" s="194" t="s">
        <v>167</v>
      </c>
    </row>
    <row r="982" spans="1:65" s="2" customFormat="1" ht="16.5" customHeight="1">
      <c r="A982" s="33"/>
      <c r="B982" s="149"/>
      <c r="C982" s="167" t="s">
        <v>1522</v>
      </c>
      <c r="D982" s="167" t="s">
        <v>175</v>
      </c>
      <c r="E982" s="168" t="s">
        <v>1523</v>
      </c>
      <c r="F982" s="169" t="s">
        <v>1524</v>
      </c>
      <c r="G982" s="170" t="s">
        <v>340</v>
      </c>
      <c r="H982" s="171">
        <v>2</v>
      </c>
      <c r="I982" s="172"/>
      <c r="J982" s="173">
        <f>ROUND(I982*H982,2)</f>
        <v>0</v>
      </c>
      <c r="K982" s="174"/>
      <c r="L982" s="34"/>
      <c r="M982" s="175" t="s">
        <v>1</v>
      </c>
      <c r="N982" s="176" t="s">
        <v>40</v>
      </c>
      <c r="O982" s="59"/>
      <c r="P982" s="161">
        <f>O982*H982</f>
        <v>0</v>
      </c>
      <c r="Q982" s="161">
        <v>2.0000000000000002E-5</v>
      </c>
      <c r="R982" s="161">
        <f>Q982*H982</f>
        <v>4.0000000000000003E-5</v>
      </c>
      <c r="S982" s="161">
        <v>0</v>
      </c>
      <c r="T982" s="162">
        <f>S982*H982</f>
        <v>0</v>
      </c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R982" s="163" t="s">
        <v>308</v>
      </c>
      <c r="AT982" s="163" t="s">
        <v>175</v>
      </c>
      <c r="AU982" s="163" t="s">
        <v>87</v>
      </c>
      <c r="AY982" s="18" t="s">
        <v>167</v>
      </c>
      <c r="BE982" s="164">
        <f>IF(N982="základná",J982,0)</f>
        <v>0</v>
      </c>
      <c r="BF982" s="164">
        <f>IF(N982="znížená",J982,0)</f>
        <v>0</v>
      </c>
      <c r="BG982" s="164">
        <f>IF(N982="zákl. prenesená",J982,0)</f>
        <v>0</v>
      </c>
      <c r="BH982" s="164">
        <f>IF(N982="zníž. prenesená",J982,0)</f>
        <v>0</v>
      </c>
      <c r="BI982" s="164">
        <f>IF(N982="nulová",J982,0)</f>
        <v>0</v>
      </c>
      <c r="BJ982" s="18" t="s">
        <v>87</v>
      </c>
      <c r="BK982" s="164">
        <f>ROUND(I982*H982,2)</f>
        <v>0</v>
      </c>
      <c r="BL982" s="18" t="s">
        <v>308</v>
      </c>
      <c r="BM982" s="163" t="s">
        <v>1525</v>
      </c>
    </row>
    <row r="983" spans="1:65" s="14" customFormat="1" ht="12">
      <c r="B983" s="185"/>
      <c r="D983" s="178" t="s">
        <v>181</v>
      </c>
      <c r="E983" s="186" t="s">
        <v>1</v>
      </c>
      <c r="F983" s="187" t="s">
        <v>87</v>
      </c>
      <c r="H983" s="188">
        <v>2</v>
      </c>
      <c r="I983" s="189"/>
      <c r="L983" s="185"/>
      <c r="M983" s="190"/>
      <c r="N983" s="191"/>
      <c r="O983" s="191"/>
      <c r="P983" s="191"/>
      <c r="Q983" s="191"/>
      <c r="R983" s="191"/>
      <c r="S983" s="191"/>
      <c r="T983" s="192"/>
      <c r="AT983" s="186" t="s">
        <v>181</v>
      </c>
      <c r="AU983" s="186" t="s">
        <v>87</v>
      </c>
      <c r="AV983" s="14" t="s">
        <v>87</v>
      </c>
      <c r="AW983" s="14" t="s">
        <v>29</v>
      </c>
      <c r="AX983" s="14" t="s">
        <v>74</v>
      </c>
      <c r="AY983" s="186" t="s">
        <v>167</v>
      </c>
    </row>
    <row r="984" spans="1:65" s="15" customFormat="1" ht="12">
      <c r="B984" s="193"/>
      <c r="D984" s="178" t="s">
        <v>181</v>
      </c>
      <c r="E984" s="194" t="s">
        <v>1</v>
      </c>
      <c r="F984" s="195" t="s">
        <v>1526</v>
      </c>
      <c r="H984" s="196">
        <v>2</v>
      </c>
      <c r="I984" s="197"/>
      <c r="L984" s="193"/>
      <c r="M984" s="198"/>
      <c r="N984" s="199"/>
      <c r="O984" s="199"/>
      <c r="P984" s="199"/>
      <c r="Q984" s="199"/>
      <c r="R984" s="199"/>
      <c r="S984" s="199"/>
      <c r="T984" s="200"/>
      <c r="AT984" s="194" t="s">
        <v>181</v>
      </c>
      <c r="AU984" s="194" t="s">
        <v>87</v>
      </c>
      <c r="AV984" s="15" t="s">
        <v>179</v>
      </c>
      <c r="AW984" s="15" t="s">
        <v>29</v>
      </c>
      <c r="AX984" s="15" t="s">
        <v>81</v>
      </c>
      <c r="AY984" s="194" t="s">
        <v>167</v>
      </c>
    </row>
    <row r="985" spans="1:65" s="2" customFormat="1" ht="33" customHeight="1">
      <c r="A985" s="33"/>
      <c r="B985" s="149"/>
      <c r="C985" s="150" t="s">
        <v>1527</v>
      </c>
      <c r="D985" s="150" t="s">
        <v>168</v>
      </c>
      <c r="E985" s="151" t="s">
        <v>1528</v>
      </c>
      <c r="F985" s="152" t="s">
        <v>1529</v>
      </c>
      <c r="G985" s="153" t="s">
        <v>340</v>
      </c>
      <c r="H985" s="154">
        <v>2</v>
      </c>
      <c r="I985" s="155"/>
      <c r="J985" s="156">
        <f>ROUND(I985*H985,2)</f>
        <v>0</v>
      </c>
      <c r="K985" s="157"/>
      <c r="L985" s="158"/>
      <c r="M985" s="159" t="s">
        <v>1</v>
      </c>
      <c r="N985" s="160" t="s">
        <v>40</v>
      </c>
      <c r="O985" s="59"/>
      <c r="P985" s="161">
        <f>O985*H985</f>
        <v>0</v>
      </c>
      <c r="Q985" s="161">
        <v>3.7999999999999999E-2</v>
      </c>
      <c r="R985" s="161">
        <f>Q985*H985</f>
        <v>7.5999999999999998E-2</v>
      </c>
      <c r="S985" s="161">
        <v>0</v>
      </c>
      <c r="T985" s="162">
        <f>S985*H985</f>
        <v>0</v>
      </c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R985" s="163" t="s">
        <v>416</v>
      </c>
      <c r="AT985" s="163" t="s">
        <v>168</v>
      </c>
      <c r="AU985" s="163" t="s">
        <v>87</v>
      </c>
      <c r="AY985" s="18" t="s">
        <v>167</v>
      </c>
      <c r="BE985" s="164">
        <f>IF(N985="základná",J985,0)</f>
        <v>0</v>
      </c>
      <c r="BF985" s="164">
        <f>IF(N985="znížená",J985,0)</f>
        <v>0</v>
      </c>
      <c r="BG985" s="164">
        <f>IF(N985="zákl. prenesená",J985,0)</f>
        <v>0</v>
      </c>
      <c r="BH985" s="164">
        <f>IF(N985="zníž. prenesená",J985,0)</f>
        <v>0</v>
      </c>
      <c r="BI985" s="164">
        <f>IF(N985="nulová",J985,0)</f>
        <v>0</v>
      </c>
      <c r="BJ985" s="18" t="s">
        <v>87</v>
      </c>
      <c r="BK985" s="164">
        <f>ROUND(I985*H985,2)</f>
        <v>0</v>
      </c>
      <c r="BL985" s="18" t="s">
        <v>308</v>
      </c>
      <c r="BM985" s="163" t="s">
        <v>1530</v>
      </c>
    </row>
    <row r="986" spans="1:65" s="14" customFormat="1" ht="12">
      <c r="B986" s="185"/>
      <c r="D986" s="178" t="s">
        <v>181</v>
      </c>
      <c r="E986" s="186" t="s">
        <v>1</v>
      </c>
      <c r="F986" s="187" t="s">
        <v>1531</v>
      </c>
      <c r="H986" s="188">
        <v>2</v>
      </c>
      <c r="I986" s="189"/>
      <c r="L986" s="185"/>
      <c r="M986" s="190"/>
      <c r="N986" s="191"/>
      <c r="O986" s="191"/>
      <c r="P986" s="191"/>
      <c r="Q986" s="191"/>
      <c r="R986" s="191"/>
      <c r="S986" s="191"/>
      <c r="T986" s="192"/>
      <c r="AT986" s="186" t="s">
        <v>181</v>
      </c>
      <c r="AU986" s="186" t="s">
        <v>87</v>
      </c>
      <c r="AV986" s="14" t="s">
        <v>87</v>
      </c>
      <c r="AW986" s="14" t="s">
        <v>29</v>
      </c>
      <c r="AX986" s="14" t="s">
        <v>74</v>
      </c>
      <c r="AY986" s="186" t="s">
        <v>167</v>
      </c>
    </row>
    <row r="987" spans="1:65" s="15" customFormat="1" ht="12">
      <c r="B987" s="193"/>
      <c r="D987" s="178" t="s">
        <v>181</v>
      </c>
      <c r="E987" s="194" t="s">
        <v>1</v>
      </c>
      <c r="F987" s="195" t="s">
        <v>1029</v>
      </c>
      <c r="H987" s="196">
        <v>2</v>
      </c>
      <c r="I987" s="197"/>
      <c r="L987" s="193"/>
      <c r="M987" s="198"/>
      <c r="N987" s="199"/>
      <c r="O987" s="199"/>
      <c r="P987" s="199"/>
      <c r="Q987" s="199"/>
      <c r="R987" s="199"/>
      <c r="S987" s="199"/>
      <c r="T987" s="200"/>
      <c r="AT987" s="194" t="s">
        <v>181</v>
      </c>
      <c r="AU987" s="194" t="s">
        <v>87</v>
      </c>
      <c r="AV987" s="15" t="s">
        <v>179</v>
      </c>
      <c r="AW987" s="15" t="s">
        <v>29</v>
      </c>
      <c r="AX987" s="15" t="s">
        <v>81</v>
      </c>
      <c r="AY987" s="194" t="s">
        <v>167</v>
      </c>
    </row>
    <row r="988" spans="1:65" s="2" customFormat="1" ht="21.75" customHeight="1">
      <c r="A988" s="33"/>
      <c r="B988" s="149"/>
      <c r="C988" s="167" t="s">
        <v>1532</v>
      </c>
      <c r="D988" s="167" t="s">
        <v>175</v>
      </c>
      <c r="E988" s="168" t="s">
        <v>1533</v>
      </c>
      <c r="F988" s="169" t="s">
        <v>1534</v>
      </c>
      <c r="G988" s="170" t="s">
        <v>340</v>
      </c>
      <c r="H988" s="171">
        <v>18</v>
      </c>
      <c r="I988" s="172"/>
      <c r="J988" s="173">
        <f>ROUND(I988*H988,2)</f>
        <v>0</v>
      </c>
      <c r="K988" s="174"/>
      <c r="L988" s="34"/>
      <c r="M988" s="175" t="s">
        <v>1</v>
      </c>
      <c r="N988" s="176" t="s">
        <v>40</v>
      </c>
      <c r="O988" s="59"/>
      <c r="P988" s="161">
        <f>O988*H988</f>
        <v>0</v>
      </c>
      <c r="Q988" s="161">
        <v>0</v>
      </c>
      <c r="R988" s="161">
        <f>Q988*H988</f>
        <v>0</v>
      </c>
      <c r="S988" s="161">
        <v>0</v>
      </c>
      <c r="T988" s="162">
        <f>S988*H988</f>
        <v>0</v>
      </c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R988" s="163" t="s">
        <v>308</v>
      </c>
      <c r="AT988" s="163" t="s">
        <v>175</v>
      </c>
      <c r="AU988" s="163" t="s">
        <v>87</v>
      </c>
      <c r="AY988" s="18" t="s">
        <v>167</v>
      </c>
      <c r="BE988" s="164">
        <f>IF(N988="základná",J988,0)</f>
        <v>0</v>
      </c>
      <c r="BF988" s="164">
        <f>IF(N988="znížená",J988,0)</f>
        <v>0</v>
      </c>
      <c r="BG988" s="164">
        <f>IF(N988="zákl. prenesená",J988,0)</f>
        <v>0</v>
      </c>
      <c r="BH988" s="164">
        <f>IF(N988="zníž. prenesená",J988,0)</f>
        <v>0</v>
      </c>
      <c r="BI988" s="164">
        <f>IF(N988="nulová",J988,0)</f>
        <v>0</v>
      </c>
      <c r="BJ988" s="18" t="s">
        <v>87</v>
      </c>
      <c r="BK988" s="164">
        <f>ROUND(I988*H988,2)</f>
        <v>0</v>
      </c>
      <c r="BL988" s="18" t="s">
        <v>308</v>
      </c>
      <c r="BM988" s="163" t="s">
        <v>1535</v>
      </c>
    </row>
    <row r="989" spans="1:65" s="13" customFormat="1" ht="12">
      <c r="B989" s="177"/>
      <c r="D989" s="178" t="s">
        <v>181</v>
      </c>
      <c r="E989" s="179" t="s">
        <v>1</v>
      </c>
      <c r="F989" s="180" t="s">
        <v>1536</v>
      </c>
      <c r="H989" s="179" t="s">
        <v>1</v>
      </c>
      <c r="I989" s="181"/>
      <c r="L989" s="177"/>
      <c r="M989" s="182"/>
      <c r="N989" s="183"/>
      <c r="O989" s="183"/>
      <c r="P989" s="183"/>
      <c r="Q989" s="183"/>
      <c r="R989" s="183"/>
      <c r="S989" s="183"/>
      <c r="T989" s="184"/>
      <c r="AT989" s="179" t="s">
        <v>181</v>
      </c>
      <c r="AU989" s="179" t="s">
        <v>87</v>
      </c>
      <c r="AV989" s="13" t="s">
        <v>81</v>
      </c>
      <c r="AW989" s="13" t="s">
        <v>29</v>
      </c>
      <c r="AX989" s="13" t="s">
        <v>74</v>
      </c>
      <c r="AY989" s="179" t="s">
        <v>167</v>
      </c>
    </row>
    <row r="990" spans="1:65" s="13" customFormat="1" ht="12">
      <c r="B990" s="177"/>
      <c r="D990" s="178" t="s">
        <v>181</v>
      </c>
      <c r="E990" s="179" t="s">
        <v>1</v>
      </c>
      <c r="F990" s="180" t="s">
        <v>1537</v>
      </c>
      <c r="H990" s="179" t="s">
        <v>1</v>
      </c>
      <c r="I990" s="181"/>
      <c r="L990" s="177"/>
      <c r="M990" s="182"/>
      <c r="N990" s="183"/>
      <c r="O990" s="183"/>
      <c r="P990" s="183"/>
      <c r="Q990" s="183"/>
      <c r="R990" s="183"/>
      <c r="S990" s="183"/>
      <c r="T990" s="184"/>
      <c r="AT990" s="179" t="s">
        <v>181</v>
      </c>
      <c r="AU990" s="179" t="s">
        <v>87</v>
      </c>
      <c r="AV990" s="13" t="s">
        <v>81</v>
      </c>
      <c r="AW990" s="13" t="s">
        <v>29</v>
      </c>
      <c r="AX990" s="13" t="s">
        <v>74</v>
      </c>
      <c r="AY990" s="179" t="s">
        <v>167</v>
      </c>
    </row>
    <row r="991" spans="1:65" s="14" customFormat="1" ht="12">
      <c r="B991" s="185"/>
      <c r="D991" s="178" t="s">
        <v>181</v>
      </c>
      <c r="E991" s="186" t="s">
        <v>1</v>
      </c>
      <c r="F991" s="187" t="s">
        <v>1538</v>
      </c>
      <c r="H991" s="188">
        <v>18</v>
      </c>
      <c r="I991" s="189"/>
      <c r="L991" s="185"/>
      <c r="M991" s="190"/>
      <c r="N991" s="191"/>
      <c r="O991" s="191"/>
      <c r="P991" s="191"/>
      <c r="Q991" s="191"/>
      <c r="R991" s="191"/>
      <c r="S991" s="191"/>
      <c r="T991" s="192"/>
      <c r="AT991" s="186" t="s">
        <v>181</v>
      </c>
      <c r="AU991" s="186" t="s">
        <v>87</v>
      </c>
      <c r="AV991" s="14" t="s">
        <v>87</v>
      </c>
      <c r="AW991" s="14" t="s">
        <v>29</v>
      </c>
      <c r="AX991" s="14" t="s">
        <v>74</v>
      </c>
      <c r="AY991" s="186" t="s">
        <v>167</v>
      </c>
    </row>
    <row r="992" spans="1:65" s="15" customFormat="1" ht="12">
      <c r="B992" s="193"/>
      <c r="D992" s="178" t="s">
        <v>181</v>
      </c>
      <c r="E992" s="194" t="s">
        <v>1</v>
      </c>
      <c r="F992" s="195" t="s">
        <v>1539</v>
      </c>
      <c r="H992" s="196">
        <v>18</v>
      </c>
      <c r="I992" s="197"/>
      <c r="L992" s="193"/>
      <c r="M992" s="198"/>
      <c r="N992" s="199"/>
      <c r="O992" s="199"/>
      <c r="P992" s="199"/>
      <c r="Q992" s="199"/>
      <c r="R992" s="199"/>
      <c r="S992" s="199"/>
      <c r="T992" s="200"/>
      <c r="AT992" s="194" t="s">
        <v>181</v>
      </c>
      <c r="AU992" s="194" t="s">
        <v>87</v>
      </c>
      <c r="AV992" s="15" t="s">
        <v>179</v>
      </c>
      <c r="AW992" s="15" t="s">
        <v>29</v>
      </c>
      <c r="AX992" s="15" t="s">
        <v>81</v>
      </c>
      <c r="AY992" s="194" t="s">
        <v>167</v>
      </c>
    </row>
    <row r="993" spans="1:65" s="2" customFormat="1" ht="21.75" customHeight="1">
      <c r="A993" s="33"/>
      <c r="B993" s="149"/>
      <c r="C993" s="150" t="s">
        <v>1540</v>
      </c>
      <c r="D993" s="150" t="s">
        <v>168</v>
      </c>
      <c r="E993" s="151" t="s">
        <v>1541</v>
      </c>
      <c r="F993" s="152" t="s">
        <v>1542</v>
      </c>
      <c r="G993" s="153" t="s">
        <v>340</v>
      </c>
      <c r="H993" s="154">
        <v>18</v>
      </c>
      <c r="I993" s="155"/>
      <c r="J993" s="156">
        <f>ROUND(I993*H993,2)</f>
        <v>0</v>
      </c>
      <c r="K993" s="157"/>
      <c r="L993" s="158"/>
      <c r="M993" s="159" t="s">
        <v>1</v>
      </c>
      <c r="N993" s="160" t="s">
        <v>40</v>
      </c>
      <c r="O993" s="59"/>
      <c r="P993" s="161">
        <f>O993*H993</f>
        <v>0</v>
      </c>
      <c r="Q993" s="161">
        <v>4.6879999999999998E-2</v>
      </c>
      <c r="R993" s="161">
        <f>Q993*H993</f>
        <v>0.84383999999999992</v>
      </c>
      <c r="S993" s="161">
        <v>0</v>
      </c>
      <c r="T993" s="162">
        <f>S993*H993</f>
        <v>0</v>
      </c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R993" s="163" t="s">
        <v>416</v>
      </c>
      <c r="AT993" s="163" t="s">
        <v>168</v>
      </c>
      <c r="AU993" s="163" t="s">
        <v>87</v>
      </c>
      <c r="AY993" s="18" t="s">
        <v>167</v>
      </c>
      <c r="BE993" s="164">
        <f>IF(N993="základná",J993,0)</f>
        <v>0</v>
      </c>
      <c r="BF993" s="164">
        <f>IF(N993="znížená",J993,0)</f>
        <v>0</v>
      </c>
      <c r="BG993" s="164">
        <f>IF(N993="zákl. prenesená",J993,0)</f>
        <v>0</v>
      </c>
      <c r="BH993" s="164">
        <f>IF(N993="zníž. prenesená",J993,0)</f>
        <v>0</v>
      </c>
      <c r="BI993" s="164">
        <f>IF(N993="nulová",J993,0)</f>
        <v>0</v>
      </c>
      <c r="BJ993" s="18" t="s">
        <v>87</v>
      </c>
      <c r="BK993" s="164">
        <f>ROUND(I993*H993,2)</f>
        <v>0</v>
      </c>
      <c r="BL993" s="18" t="s">
        <v>308</v>
      </c>
      <c r="BM993" s="163" t="s">
        <v>1543</v>
      </c>
    </row>
    <row r="994" spans="1:65" s="2" customFormat="1" ht="21.75" customHeight="1">
      <c r="A994" s="33"/>
      <c r="B994" s="149"/>
      <c r="C994" s="167" t="s">
        <v>1544</v>
      </c>
      <c r="D994" s="167" t="s">
        <v>175</v>
      </c>
      <c r="E994" s="168" t="s">
        <v>1545</v>
      </c>
      <c r="F994" s="169" t="s">
        <v>1546</v>
      </c>
      <c r="G994" s="170" t="s">
        <v>340</v>
      </c>
      <c r="H994" s="171">
        <v>15</v>
      </c>
      <c r="I994" s="172"/>
      <c r="J994" s="173">
        <f>ROUND(I994*H994,2)</f>
        <v>0</v>
      </c>
      <c r="K994" s="174"/>
      <c r="L994" s="34"/>
      <c r="M994" s="175" t="s">
        <v>1</v>
      </c>
      <c r="N994" s="176" t="s">
        <v>40</v>
      </c>
      <c r="O994" s="59"/>
      <c r="P994" s="161">
        <f>O994*H994</f>
        <v>0</v>
      </c>
      <c r="Q994" s="161">
        <v>0</v>
      </c>
      <c r="R994" s="161">
        <f>Q994*H994</f>
        <v>0</v>
      </c>
      <c r="S994" s="161">
        <v>0</v>
      </c>
      <c r="T994" s="162">
        <f>S994*H994</f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63" t="s">
        <v>308</v>
      </c>
      <c r="AT994" s="163" t="s">
        <v>175</v>
      </c>
      <c r="AU994" s="163" t="s">
        <v>87</v>
      </c>
      <c r="AY994" s="18" t="s">
        <v>167</v>
      </c>
      <c r="BE994" s="164">
        <f>IF(N994="základná",J994,0)</f>
        <v>0</v>
      </c>
      <c r="BF994" s="164">
        <f>IF(N994="znížená",J994,0)</f>
        <v>0</v>
      </c>
      <c r="BG994" s="164">
        <f>IF(N994="zákl. prenesená",J994,0)</f>
        <v>0</v>
      </c>
      <c r="BH994" s="164">
        <f>IF(N994="zníž. prenesená",J994,0)</f>
        <v>0</v>
      </c>
      <c r="BI994" s="164">
        <f>IF(N994="nulová",J994,0)</f>
        <v>0</v>
      </c>
      <c r="BJ994" s="18" t="s">
        <v>87</v>
      </c>
      <c r="BK994" s="164">
        <f>ROUND(I994*H994,2)</f>
        <v>0</v>
      </c>
      <c r="BL994" s="18" t="s">
        <v>308</v>
      </c>
      <c r="BM994" s="163" t="s">
        <v>1547</v>
      </c>
    </row>
    <row r="995" spans="1:65" s="14" customFormat="1" ht="12">
      <c r="B995" s="185"/>
      <c r="D995" s="178" t="s">
        <v>181</v>
      </c>
      <c r="E995" s="186" t="s">
        <v>1</v>
      </c>
      <c r="F995" s="187" t="s">
        <v>1548</v>
      </c>
      <c r="H995" s="188">
        <v>15</v>
      </c>
      <c r="I995" s="189"/>
      <c r="L995" s="185"/>
      <c r="M995" s="190"/>
      <c r="N995" s="191"/>
      <c r="O995" s="191"/>
      <c r="P995" s="191"/>
      <c r="Q995" s="191"/>
      <c r="R995" s="191"/>
      <c r="S995" s="191"/>
      <c r="T995" s="192"/>
      <c r="AT995" s="186" t="s">
        <v>181</v>
      </c>
      <c r="AU995" s="186" t="s">
        <v>87</v>
      </c>
      <c r="AV995" s="14" t="s">
        <v>87</v>
      </c>
      <c r="AW995" s="14" t="s">
        <v>29</v>
      </c>
      <c r="AX995" s="14" t="s">
        <v>74</v>
      </c>
      <c r="AY995" s="186" t="s">
        <v>167</v>
      </c>
    </row>
    <row r="996" spans="1:65" s="15" customFormat="1" ht="12">
      <c r="B996" s="193"/>
      <c r="D996" s="178" t="s">
        <v>181</v>
      </c>
      <c r="E996" s="194" t="s">
        <v>1</v>
      </c>
      <c r="F996" s="195" t="s">
        <v>186</v>
      </c>
      <c r="H996" s="196">
        <v>15</v>
      </c>
      <c r="I996" s="197"/>
      <c r="L996" s="193"/>
      <c r="M996" s="198"/>
      <c r="N996" s="199"/>
      <c r="O996" s="199"/>
      <c r="P996" s="199"/>
      <c r="Q996" s="199"/>
      <c r="R996" s="199"/>
      <c r="S996" s="199"/>
      <c r="T996" s="200"/>
      <c r="AT996" s="194" t="s">
        <v>181</v>
      </c>
      <c r="AU996" s="194" t="s">
        <v>87</v>
      </c>
      <c r="AV996" s="15" t="s">
        <v>179</v>
      </c>
      <c r="AW996" s="15" t="s">
        <v>29</v>
      </c>
      <c r="AX996" s="15" t="s">
        <v>81</v>
      </c>
      <c r="AY996" s="194" t="s">
        <v>167</v>
      </c>
    </row>
    <row r="997" spans="1:65" s="2" customFormat="1" ht="21.75" customHeight="1">
      <c r="A997" s="33"/>
      <c r="B997" s="149"/>
      <c r="C997" s="167" t="s">
        <v>1549</v>
      </c>
      <c r="D997" s="167" t="s">
        <v>175</v>
      </c>
      <c r="E997" s="168" t="s">
        <v>1550</v>
      </c>
      <c r="F997" s="169" t="s">
        <v>1551</v>
      </c>
      <c r="G997" s="170" t="s">
        <v>1173</v>
      </c>
      <c r="H997" s="171">
        <v>120</v>
      </c>
      <c r="I997" s="172"/>
      <c r="J997" s="173">
        <f>ROUND(I997*H997,2)</f>
        <v>0</v>
      </c>
      <c r="K997" s="174"/>
      <c r="L997" s="34"/>
      <c r="M997" s="175" t="s">
        <v>1</v>
      </c>
      <c r="N997" s="176" t="s">
        <v>40</v>
      </c>
      <c r="O997" s="59"/>
      <c r="P997" s="161">
        <f>O997*H997</f>
        <v>0</v>
      </c>
      <c r="Q997" s="161">
        <v>2E-3</v>
      </c>
      <c r="R997" s="161">
        <f>Q997*H997</f>
        <v>0.24</v>
      </c>
      <c r="S997" s="161">
        <v>0</v>
      </c>
      <c r="T997" s="162">
        <f>S997*H997</f>
        <v>0</v>
      </c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R997" s="163" t="s">
        <v>308</v>
      </c>
      <c r="AT997" s="163" t="s">
        <v>175</v>
      </c>
      <c r="AU997" s="163" t="s">
        <v>87</v>
      </c>
      <c r="AY997" s="18" t="s">
        <v>167</v>
      </c>
      <c r="BE997" s="164">
        <f>IF(N997="základná",J997,0)</f>
        <v>0</v>
      </c>
      <c r="BF997" s="164">
        <f>IF(N997="znížená",J997,0)</f>
        <v>0</v>
      </c>
      <c r="BG997" s="164">
        <f>IF(N997="zákl. prenesená",J997,0)</f>
        <v>0</v>
      </c>
      <c r="BH997" s="164">
        <f>IF(N997="zníž. prenesená",J997,0)</f>
        <v>0</v>
      </c>
      <c r="BI997" s="164">
        <f>IF(N997="nulová",J997,0)</f>
        <v>0</v>
      </c>
      <c r="BJ997" s="18" t="s">
        <v>87</v>
      </c>
      <c r="BK997" s="164">
        <f>ROUND(I997*H997,2)</f>
        <v>0</v>
      </c>
      <c r="BL997" s="18" t="s">
        <v>308</v>
      </c>
      <c r="BM997" s="163" t="s">
        <v>1552</v>
      </c>
    </row>
    <row r="998" spans="1:65" s="13" customFormat="1" ht="12">
      <c r="B998" s="177"/>
      <c r="D998" s="178" t="s">
        <v>181</v>
      </c>
      <c r="E998" s="179" t="s">
        <v>1</v>
      </c>
      <c r="F998" s="180" t="s">
        <v>1553</v>
      </c>
      <c r="H998" s="179" t="s">
        <v>1</v>
      </c>
      <c r="I998" s="181"/>
      <c r="L998" s="177"/>
      <c r="M998" s="182"/>
      <c r="N998" s="183"/>
      <c r="O998" s="183"/>
      <c r="P998" s="183"/>
      <c r="Q998" s="183"/>
      <c r="R998" s="183"/>
      <c r="S998" s="183"/>
      <c r="T998" s="184"/>
      <c r="AT998" s="179" t="s">
        <v>181</v>
      </c>
      <c r="AU998" s="179" t="s">
        <v>87</v>
      </c>
      <c r="AV998" s="13" t="s">
        <v>81</v>
      </c>
      <c r="AW998" s="13" t="s">
        <v>29</v>
      </c>
      <c r="AX998" s="13" t="s">
        <v>74</v>
      </c>
      <c r="AY998" s="179" t="s">
        <v>167</v>
      </c>
    </row>
    <row r="999" spans="1:65" s="13" customFormat="1" ht="24">
      <c r="B999" s="177"/>
      <c r="D999" s="178" t="s">
        <v>181</v>
      </c>
      <c r="E999" s="179" t="s">
        <v>1</v>
      </c>
      <c r="F999" s="180" t="s">
        <v>1554</v>
      </c>
      <c r="H999" s="179" t="s">
        <v>1</v>
      </c>
      <c r="I999" s="181"/>
      <c r="L999" s="177"/>
      <c r="M999" s="182"/>
      <c r="N999" s="183"/>
      <c r="O999" s="183"/>
      <c r="P999" s="183"/>
      <c r="Q999" s="183"/>
      <c r="R999" s="183"/>
      <c r="S999" s="183"/>
      <c r="T999" s="184"/>
      <c r="AT999" s="179" t="s">
        <v>181</v>
      </c>
      <c r="AU999" s="179" t="s">
        <v>87</v>
      </c>
      <c r="AV999" s="13" t="s">
        <v>81</v>
      </c>
      <c r="AW999" s="13" t="s">
        <v>29</v>
      </c>
      <c r="AX999" s="13" t="s">
        <v>74</v>
      </c>
      <c r="AY999" s="179" t="s">
        <v>167</v>
      </c>
    </row>
    <row r="1000" spans="1:65" s="14" customFormat="1" ht="12">
      <c r="B1000" s="185"/>
      <c r="D1000" s="178" t="s">
        <v>181</v>
      </c>
      <c r="E1000" s="186" t="s">
        <v>1</v>
      </c>
      <c r="F1000" s="187" t="s">
        <v>600</v>
      </c>
      <c r="H1000" s="188">
        <v>120</v>
      </c>
      <c r="I1000" s="189"/>
      <c r="L1000" s="185"/>
      <c r="M1000" s="190"/>
      <c r="N1000" s="191"/>
      <c r="O1000" s="191"/>
      <c r="P1000" s="191"/>
      <c r="Q1000" s="191"/>
      <c r="R1000" s="191"/>
      <c r="S1000" s="191"/>
      <c r="T1000" s="192"/>
      <c r="AT1000" s="186" t="s">
        <v>181</v>
      </c>
      <c r="AU1000" s="186" t="s">
        <v>87</v>
      </c>
      <c r="AV1000" s="14" t="s">
        <v>87</v>
      </c>
      <c r="AW1000" s="14" t="s">
        <v>29</v>
      </c>
      <c r="AX1000" s="14" t="s">
        <v>74</v>
      </c>
      <c r="AY1000" s="186" t="s">
        <v>167</v>
      </c>
    </row>
    <row r="1001" spans="1:65" s="15" customFormat="1" ht="12">
      <c r="B1001" s="193"/>
      <c r="D1001" s="178" t="s">
        <v>181</v>
      </c>
      <c r="E1001" s="194" t="s">
        <v>1</v>
      </c>
      <c r="F1001" s="195" t="s">
        <v>1515</v>
      </c>
      <c r="H1001" s="196">
        <v>120</v>
      </c>
      <c r="I1001" s="197"/>
      <c r="L1001" s="193"/>
      <c r="M1001" s="198"/>
      <c r="N1001" s="199"/>
      <c r="O1001" s="199"/>
      <c r="P1001" s="199"/>
      <c r="Q1001" s="199"/>
      <c r="R1001" s="199"/>
      <c r="S1001" s="199"/>
      <c r="T1001" s="200"/>
      <c r="AT1001" s="194" t="s">
        <v>181</v>
      </c>
      <c r="AU1001" s="194" t="s">
        <v>87</v>
      </c>
      <c r="AV1001" s="15" t="s">
        <v>179</v>
      </c>
      <c r="AW1001" s="15" t="s">
        <v>29</v>
      </c>
      <c r="AX1001" s="15" t="s">
        <v>81</v>
      </c>
      <c r="AY1001" s="194" t="s">
        <v>167</v>
      </c>
    </row>
    <row r="1002" spans="1:65" s="2" customFormat="1" ht="21.75" customHeight="1">
      <c r="A1002" s="33"/>
      <c r="B1002" s="149"/>
      <c r="C1002" s="167" t="s">
        <v>1555</v>
      </c>
      <c r="D1002" s="167" t="s">
        <v>175</v>
      </c>
      <c r="E1002" s="168" t="s">
        <v>1556</v>
      </c>
      <c r="F1002" s="169" t="s">
        <v>1557</v>
      </c>
      <c r="G1002" s="170" t="s">
        <v>396</v>
      </c>
      <c r="H1002" s="171">
        <v>1.2230000000000001</v>
      </c>
      <c r="I1002" s="172"/>
      <c r="J1002" s="173">
        <f>ROUND(I1002*H1002,2)</f>
        <v>0</v>
      </c>
      <c r="K1002" s="174"/>
      <c r="L1002" s="34"/>
      <c r="M1002" s="175" t="s">
        <v>1</v>
      </c>
      <c r="N1002" s="176" t="s">
        <v>40</v>
      </c>
      <c r="O1002" s="59"/>
      <c r="P1002" s="161">
        <f>O1002*H1002</f>
        <v>0</v>
      </c>
      <c r="Q1002" s="161">
        <v>0</v>
      </c>
      <c r="R1002" s="161">
        <f>Q1002*H1002</f>
        <v>0</v>
      </c>
      <c r="S1002" s="161">
        <v>0</v>
      </c>
      <c r="T1002" s="162">
        <f>S1002*H1002</f>
        <v>0</v>
      </c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R1002" s="163" t="s">
        <v>308</v>
      </c>
      <c r="AT1002" s="163" t="s">
        <v>175</v>
      </c>
      <c r="AU1002" s="163" t="s">
        <v>87</v>
      </c>
      <c r="AY1002" s="18" t="s">
        <v>167</v>
      </c>
      <c r="BE1002" s="164">
        <f>IF(N1002="základná",J1002,0)</f>
        <v>0</v>
      </c>
      <c r="BF1002" s="164">
        <f>IF(N1002="znížená",J1002,0)</f>
        <v>0</v>
      </c>
      <c r="BG1002" s="164">
        <f>IF(N1002="zákl. prenesená",J1002,0)</f>
        <v>0</v>
      </c>
      <c r="BH1002" s="164">
        <f>IF(N1002="zníž. prenesená",J1002,0)</f>
        <v>0</v>
      </c>
      <c r="BI1002" s="164">
        <f>IF(N1002="nulová",J1002,0)</f>
        <v>0</v>
      </c>
      <c r="BJ1002" s="18" t="s">
        <v>87</v>
      </c>
      <c r="BK1002" s="164">
        <f>ROUND(I1002*H1002,2)</f>
        <v>0</v>
      </c>
      <c r="BL1002" s="18" t="s">
        <v>308</v>
      </c>
      <c r="BM1002" s="163" t="s">
        <v>1558</v>
      </c>
    </row>
    <row r="1003" spans="1:65" s="12" customFormat="1" ht="23" customHeight="1">
      <c r="B1003" s="138"/>
      <c r="D1003" s="139" t="s">
        <v>73</v>
      </c>
      <c r="E1003" s="165" t="s">
        <v>1559</v>
      </c>
      <c r="F1003" s="165" t="s">
        <v>1560</v>
      </c>
      <c r="I1003" s="141"/>
      <c r="J1003" s="166">
        <f>BK1003</f>
        <v>0</v>
      </c>
      <c r="L1003" s="138"/>
      <c r="M1003" s="143"/>
      <c r="N1003" s="144"/>
      <c r="O1003" s="144"/>
      <c r="P1003" s="145">
        <f>SUM(P1004:P1016)</f>
        <v>0</v>
      </c>
      <c r="Q1003" s="144"/>
      <c r="R1003" s="145">
        <f>SUM(R1004:R1016)</f>
        <v>6.6099999999999992E-2</v>
      </c>
      <c r="S1003" s="144"/>
      <c r="T1003" s="146">
        <f>SUM(T1004:T1016)</f>
        <v>0</v>
      </c>
      <c r="AR1003" s="139" t="s">
        <v>87</v>
      </c>
      <c r="AT1003" s="147" t="s">
        <v>73</v>
      </c>
      <c r="AU1003" s="147" t="s">
        <v>81</v>
      </c>
      <c r="AY1003" s="139" t="s">
        <v>167</v>
      </c>
      <c r="BK1003" s="148">
        <f>SUM(BK1004:BK1016)</f>
        <v>0</v>
      </c>
    </row>
    <row r="1004" spans="1:65" s="2" customFormat="1" ht="21.75" customHeight="1">
      <c r="A1004" s="33"/>
      <c r="B1004" s="149"/>
      <c r="C1004" s="167" t="s">
        <v>1561</v>
      </c>
      <c r="D1004" s="167" t="s">
        <v>175</v>
      </c>
      <c r="E1004" s="168" t="s">
        <v>1562</v>
      </c>
      <c r="F1004" s="169" t="s">
        <v>1563</v>
      </c>
      <c r="G1004" s="170" t="s">
        <v>340</v>
      </c>
      <c r="H1004" s="171">
        <v>2</v>
      </c>
      <c r="I1004" s="172"/>
      <c r="J1004" s="173">
        <f>ROUND(I1004*H1004,2)</f>
        <v>0</v>
      </c>
      <c r="K1004" s="174"/>
      <c r="L1004" s="34"/>
      <c r="M1004" s="175" t="s">
        <v>1</v>
      </c>
      <c r="N1004" s="176" t="s">
        <v>40</v>
      </c>
      <c r="O1004" s="59"/>
      <c r="P1004" s="161">
        <f>O1004*H1004</f>
        <v>0</v>
      </c>
      <c r="Q1004" s="161">
        <v>0</v>
      </c>
      <c r="R1004" s="161">
        <f>Q1004*H1004</f>
        <v>0</v>
      </c>
      <c r="S1004" s="161">
        <v>0</v>
      </c>
      <c r="T1004" s="162">
        <f>S1004*H1004</f>
        <v>0</v>
      </c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R1004" s="163" t="s">
        <v>308</v>
      </c>
      <c r="AT1004" s="163" t="s">
        <v>175</v>
      </c>
      <c r="AU1004" s="163" t="s">
        <v>87</v>
      </c>
      <c r="AY1004" s="18" t="s">
        <v>167</v>
      </c>
      <c r="BE1004" s="164">
        <f>IF(N1004="základná",J1004,0)</f>
        <v>0</v>
      </c>
      <c r="BF1004" s="164">
        <f>IF(N1004="znížená",J1004,0)</f>
        <v>0</v>
      </c>
      <c r="BG1004" s="164">
        <f>IF(N1004="zákl. prenesená",J1004,0)</f>
        <v>0</v>
      </c>
      <c r="BH1004" s="164">
        <f>IF(N1004="zníž. prenesená",J1004,0)</f>
        <v>0</v>
      </c>
      <c r="BI1004" s="164">
        <f>IF(N1004="nulová",J1004,0)</f>
        <v>0</v>
      </c>
      <c r="BJ1004" s="18" t="s">
        <v>87</v>
      </c>
      <c r="BK1004" s="164">
        <f>ROUND(I1004*H1004,2)</f>
        <v>0</v>
      </c>
      <c r="BL1004" s="18" t="s">
        <v>308</v>
      </c>
      <c r="BM1004" s="163" t="s">
        <v>1564</v>
      </c>
    </row>
    <row r="1005" spans="1:65" s="14" customFormat="1" ht="12">
      <c r="B1005" s="185"/>
      <c r="D1005" s="178" t="s">
        <v>181</v>
      </c>
      <c r="E1005" s="186" t="s">
        <v>1</v>
      </c>
      <c r="F1005" s="187" t="s">
        <v>1565</v>
      </c>
      <c r="H1005" s="188">
        <v>1</v>
      </c>
      <c r="I1005" s="189"/>
      <c r="L1005" s="185"/>
      <c r="M1005" s="190"/>
      <c r="N1005" s="191"/>
      <c r="O1005" s="191"/>
      <c r="P1005" s="191"/>
      <c r="Q1005" s="191"/>
      <c r="R1005" s="191"/>
      <c r="S1005" s="191"/>
      <c r="T1005" s="192"/>
      <c r="AT1005" s="186" t="s">
        <v>181</v>
      </c>
      <c r="AU1005" s="186" t="s">
        <v>87</v>
      </c>
      <c r="AV1005" s="14" t="s">
        <v>87</v>
      </c>
      <c r="AW1005" s="14" t="s">
        <v>29</v>
      </c>
      <c r="AX1005" s="14" t="s">
        <v>74</v>
      </c>
      <c r="AY1005" s="186" t="s">
        <v>167</v>
      </c>
    </row>
    <row r="1006" spans="1:65" s="14" customFormat="1" ht="12">
      <c r="B1006" s="185"/>
      <c r="D1006" s="178" t="s">
        <v>181</v>
      </c>
      <c r="E1006" s="186" t="s">
        <v>1</v>
      </c>
      <c r="F1006" s="187" t="s">
        <v>1566</v>
      </c>
      <c r="H1006" s="188">
        <v>1</v>
      </c>
      <c r="I1006" s="189"/>
      <c r="L1006" s="185"/>
      <c r="M1006" s="190"/>
      <c r="N1006" s="191"/>
      <c r="O1006" s="191"/>
      <c r="P1006" s="191"/>
      <c r="Q1006" s="191"/>
      <c r="R1006" s="191"/>
      <c r="S1006" s="191"/>
      <c r="T1006" s="192"/>
      <c r="AT1006" s="186" t="s">
        <v>181</v>
      </c>
      <c r="AU1006" s="186" t="s">
        <v>87</v>
      </c>
      <c r="AV1006" s="14" t="s">
        <v>87</v>
      </c>
      <c r="AW1006" s="14" t="s">
        <v>29</v>
      </c>
      <c r="AX1006" s="14" t="s">
        <v>74</v>
      </c>
      <c r="AY1006" s="186" t="s">
        <v>167</v>
      </c>
    </row>
    <row r="1007" spans="1:65" s="15" customFormat="1" ht="12">
      <c r="B1007" s="193"/>
      <c r="D1007" s="178" t="s">
        <v>181</v>
      </c>
      <c r="E1007" s="194" t="s">
        <v>1</v>
      </c>
      <c r="F1007" s="195" t="s">
        <v>1029</v>
      </c>
      <c r="H1007" s="196">
        <v>2</v>
      </c>
      <c r="I1007" s="197"/>
      <c r="L1007" s="193"/>
      <c r="M1007" s="198"/>
      <c r="N1007" s="199"/>
      <c r="O1007" s="199"/>
      <c r="P1007" s="199"/>
      <c r="Q1007" s="199"/>
      <c r="R1007" s="199"/>
      <c r="S1007" s="199"/>
      <c r="T1007" s="200"/>
      <c r="AT1007" s="194" t="s">
        <v>181</v>
      </c>
      <c r="AU1007" s="194" t="s">
        <v>87</v>
      </c>
      <c r="AV1007" s="15" t="s">
        <v>179</v>
      </c>
      <c r="AW1007" s="15" t="s">
        <v>29</v>
      </c>
      <c r="AX1007" s="15" t="s">
        <v>81</v>
      </c>
      <c r="AY1007" s="194" t="s">
        <v>167</v>
      </c>
    </row>
    <row r="1008" spans="1:65" s="2" customFormat="1" ht="33" customHeight="1">
      <c r="A1008" s="33"/>
      <c r="B1008" s="149"/>
      <c r="C1008" s="150" t="s">
        <v>1567</v>
      </c>
      <c r="D1008" s="150" t="s">
        <v>168</v>
      </c>
      <c r="E1008" s="151" t="s">
        <v>1568</v>
      </c>
      <c r="F1008" s="152" t="s">
        <v>1569</v>
      </c>
      <c r="G1008" s="153" t="s">
        <v>340</v>
      </c>
      <c r="H1008" s="154">
        <v>1</v>
      </c>
      <c r="I1008" s="155"/>
      <c r="J1008" s="156">
        <f>ROUND(I1008*H1008,2)</f>
        <v>0</v>
      </c>
      <c r="K1008" s="157"/>
      <c r="L1008" s="158"/>
      <c r="M1008" s="159" t="s">
        <v>1</v>
      </c>
      <c r="N1008" s="160" t="s">
        <v>40</v>
      </c>
      <c r="O1008" s="59"/>
      <c r="P1008" s="161">
        <f>O1008*H1008</f>
        <v>0</v>
      </c>
      <c r="Q1008" s="161">
        <v>2E-3</v>
      </c>
      <c r="R1008" s="161">
        <f>Q1008*H1008</f>
        <v>2E-3</v>
      </c>
      <c r="S1008" s="161">
        <v>0</v>
      </c>
      <c r="T1008" s="162">
        <f>S1008*H1008</f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63" t="s">
        <v>416</v>
      </c>
      <c r="AT1008" s="163" t="s">
        <v>168</v>
      </c>
      <c r="AU1008" s="163" t="s">
        <v>87</v>
      </c>
      <c r="AY1008" s="18" t="s">
        <v>167</v>
      </c>
      <c r="BE1008" s="164">
        <f>IF(N1008="základná",J1008,0)</f>
        <v>0</v>
      </c>
      <c r="BF1008" s="164">
        <f>IF(N1008="znížená",J1008,0)</f>
        <v>0</v>
      </c>
      <c r="BG1008" s="164">
        <f>IF(N1008="zákl. prenesená",J1008,0)</f>
        <v>0</v>
      </c>
      <c r="BH1008" s="164">
        <f>IF(N1008="zníž. prenesená",J1008,0)</f>
        <v>0</v>
      </c>
      <c r="BI1008" s="164">
        <f>IF(N1008="nulová",J1008,0)</f>
        <v>0</v>
      </c>
      <c r="BJ1008" s="18" t="s">
        <v>87</v>
      </c>
      <c r="BK1008" s="164">
        <f>ROUND(I1008*H1008,2)</f>
        <v>0</v>
      </c>
      <c r="BL1008" s="18" t="s">
        <v>308</v>
      </c>
      <c r="BM1008" s="163" t="s">
        <v>1570</v>
      </c>
    </row>
    <row r="1009" spans="1:65" s="2" customFormat="1" ht="21.75" customHeight="1">
      <c r="A1009" s="33"/>
      <c r="B1009" s="149"/>
      <c r="C1009" s="150" t="s">
        <v>1571</v>
      </c>
      <c r="D1009" s="150" t="s">
        <v>168</v>
      </c>
      <c r="E1009" s="151" t="s">
        <v>1572</v>
      </c>
      <c r="F1009" s="152" t="s">
        <v>1573</v>
      </c>
      <c r="G1009" s="153" t="s">
        <v>340</v>
      </c>
      <c r="H1009" s="154">
        <v>1</v>
      </c>
      <c r="I1009" s="155"/>
      <c r="J1009" s="156">
        <f>ROUND(I1009*H1009,2)</f>
        <v>0</v>
      </c>
      <c r="K1009" s="157"/>
      <c r="L1009" s="158"/>
      <c r="M1009" s="159" t="s">
        <v>1</v>
      </c>
      <c r="N1009" s="160" t="s">
        <v>40</v>
      </c>
      <c r="O1009" s="59"/>
      <c r="P1009" s="161">
        <f>O1009*H1009</f>
        <v>0</v>
      </c>
      <c r="Q1009" s="161">
        <v>1.6999999999999999E-3</v>
      </c>
      <c r="R1009" s="161">
        <f>Q1009*H1009</f>
        <v>1.6999999999999999E-3</v>
      </c>
      <c r="S1009" s="161">
        <v>0</v>
      </c>
      <c r="T1009" s="162">
        <f>S1009*H1009</f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63" t="s">
        <v>416</v>
      </c>
      <c r="AT1009" s="163" t="s">
        <v>168</v>
      </c>
      <c r="AU1009" s="163" t="s">
        <v>87</v>
      </c>
      <c r="AY1009" s="18" t="s">
        <v>167</v>
      </c>
      <c r="BE1009" s="164">
        <f>IF(N1009="základná",J1009,0)</f>
        <v>0</v>
      </c>
      <c r="BF1009" s="164">
        <f>IF(N1009="znížená",J1009,0)</f>
        <v>0</v>
      </c>
      <c r="BG1009" s="164">
        <f>IF(N1009="zákl. prenesená",J1009,0)</f>
        <v>0</v>
      </c>
      <c r="BH1009" s="164">
        <f>IF(N1009="zníž. prenesená",J1009,0)</f>
        <v>0</v>
      </c>
      <c r="BI1009" s="164">
        <f>IF(N1009="nulová",J1009,0)</f>
        <v>0</v>
      </c>
      <c r="BJ1009" s="18" t="s">
        <v>87</v>
      </c>
      <c r="BK1009" s="164">
        <f>ROUND(I1009*H1009,2)</f>
        <v>0</v>
      </c>
      <c r="BL1009" s="18" t="s">
        <v>308</v>
      </c>
      <c r="BM1009" s="163" t="s">
        <v>1574</v>
      </c>
    </row>
    <row r="1010" spans="1:65" s="14" customFormat="1" ht="12">
      <c r="B1010" s="185"/>
      <c r="D1010" s="178" t="s">
        <v>181</v>
      </c>
      <c r="E1010" s="186" t="s">
        <v>1</v>
      </c>
      <c r="F1010" s="187" t="s">
        <v>81</v>
      </c>
      <c r="H1010" s="188">
        <v>1</v>
      </c>
      <c r="I1010" s="189"/>
      <c r="L1010" s="185"/>
      <c r="M1010" s="190"/>
      <c r="N1010" s="191"/>
      <c r="O1010" s="191"/>
      <c r="P1010" s="191"/>
      <c r="Q1010" s="191"/>
      <c r="R1010" s="191"/>
      <c r="S1010" s="191"/>
      <c r="T1010" s="192"/>
      <c r="AT1010" s="186" t="s">
        <v>181</v>
      </c>
      <c r="AU1010" s="186" t="s">
        <v>87</v>
      </c>
      <c r="AV1010" s="14" t="s">
        <v>87</v>
      </c>
      <c r="AW1010" s="14" t="s">
        <v>29</v>
      </c>
      <c r="AX1010" s="14" t="s">
        <v>74</v>
      </c>
      <c r="AY1010" s="186" t="s">
        <v>167</v>
      </c>
    </row>
    <row r="1011" spans="1:65" s="15" customFormat="1" ht="12">
      <c r="B1011" s="193"/>
      <c r="D1011" s="178" t="s">
        <v>181</v>
      </c>
      <c r="E1011" s="194" t="s">
        <v>1</v>
      </c>
      <c r="F1011" s="195" t="s">
        <v>1029</v>
      </c>
      <c r="H1011" s="196">
        <v>1</v>
      </c>
      <c r="I1011" s="197"/>
      <c r="L1011" s="193"/>
      <c r="M1011" s="198"/>
      <c r="N1011" s="199"/>
      <c r="O1011" s="199"/>
      <c r="P1011" s="199"/>
      <c r="Q1011" s="199"/>
      <c r="R1011" s="199"/>
      <c r="S1011" s="199"/>
      <c r="T1011" s="200"/>
      <c r="AT1011" s="194" t="s">
        <v>181</v>
      </c>
      <c r="AU1011" s="194" t="s">
        <v>87</v>
      </c>
      <c r="AV1011" s="15" t="s">
        <v>179</v>
      </c>
      <c r="AW1011" s="15" t="s">
        <v>29</v>
      </c>
      <c r="AX1011" s="15" t="s">
        <v>81</v>
      </c>
      <c r="AY1011" s="194" t="s">
        <v>167</v>
      </c>
    </row>
    <row r="1012" spans="1:65" s="2" customFormat="1" ht="16.5" customHeight="1">
      <c r="A1012" s="33"/>
      <c r="B1012" s="149"/>
      <c r="C1012" s="167" t="s">
        <v>1575</v>
      </c>
      <c r="D1012" s="167" t="s">
        <v>175</v>
      </c>
      <c r="E1012" s="168" t="s">
        <v>1576</v>
      </c>
      <c r="F1012" s="169" t="s">
        <v>1577</v>
      </c>
      <c r="G1012" s="170" t="s">
        <v>340</v>
      </c>
      <c r="H1012" s="171">
        <v>13</v>
      </c>
      <c r="I1012" s="172"/>
      <c r="J1012" s="173">
        <f>ROUND(I1012*H1012,2)</f>
        <v>0</v>
      </c>
      <c r="K1012" s="174"/>
      <c r="L1012" s="34"/>
      <c r="M1012" s="175" t="s">
        <v>1</v>
      </c>
      <c r="N1012" s="176" t="s">
        <v>40</v>
      </c>
      <c r="O1012" s="59"/>
      <c r="P1012" s="161">
        <f>O1012*H1012</f>
        <v>0</v>
      </c>
      <c r="Q1012" s="161">
        <v>0</v>
      </c>
      <c r="R1012" s="161">
        <f>Q1012*H1012</f>
        <v>0</v>
      </c>
      <c r="S1012" s="161">
        <v>0</v>
      </c>
      <c r="T1012" s="162">
        <f>S1012*H1012</f>
        <v>0</v>
      </c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R1012" s="163" t="s">
        <v>308</v>
      </c>
      <c r="AT1012" s="163" t="s">
        <v>175</v>
      </c>
      <c r="AU1012" s="163" t="s">
        <v>87</v>
      </c>
      <c r="AY1012" s="18" t="s">
        <v>167</v>
      </c>
      <c r="BE1012" s="164">
        <f>IF(N1012="základná",J1012,0)</f>
        <v>0</v>
      </c>
      <c r="BF1012" s="164">
        <f>IF(N1012="znížená",J1012,0)</f>
        <v>0</v>
      </c>
      <c r="BG1012" s="164">
        <f>IF(N1012="zákl. prenesená",J1012,0)</f>
        <v>0</v>
      </c>
      <c r="BH1012" s="164">
        <f>IF(N1012="zníž. prenesená",J1012,0)</f>
        <v>0</v>
      </c>
      <c r="BI1012" s="164">
        <f>IF(N1012="nulová",J1012,0)</f>
        <v>0</v>
      </c>
      <c r="BJ1012" s="18" t="s">
        <v>87</v>
      </c>
      <c r="BK1012" s="164">
        <f>ROUND(I1012*H1012,2)</f>
        <v>0</v>
      </c>
      <c r="BL1012" s="18" t="s">
        <v>308</v>
      </c>
      <c r="BM1012" s="163" t="s">
        <v>1578</v>
      </c>
    </row>
    <row r="1013" spans="1:65" s="14" customFormat="1" ht="12">
      <c r="B1013" s="185"/>
      <c r="D1013" s="178" t="s">
        <v>181</v>
      </c>
      <c r="E1013" s="186" t="s">
        <v>1</v>
      </c>
      <c r="F1013" s="187" t="s">
        <v>1579</v>
      </c>
      <c r="H1013" s="188">
        <v>13</v>
      </c>
      <c r="I1013" s="189"/>
      <c r="L1013" s="185"/>
      <c r="M1013" s="190"/>
      <c r="N1013" s="191"/>
      <c r="O1013" s="191"/>
      <c r="P1013" s="191"/>
      <c r="Q1013" s="191"/>
      <c r="R1013" s="191"/>
      <c r="S1013" s="191"/>
      <c r="T1013" s="192"/>
      <c r="AT1013" s="186" t="s">
        <v>181</v>
      </c>
      <c r="AU1013" s="186" t="s">
        <v>87</v>
      </c>
      <c r="AV1013" s="14" t="s">
        <v>87</v>
      </c>
      <c r="AW1013" s="14" t="s">
        <v>29</v>
      </c>
      <c r="AX1013" s="14" t="s">
        <v>74</v>
      </c>
      <c r="AY1013" s="186" t="s">
        <v>167</v>
      </c>
    </row>
    <row r="1014" spans="1:65" s="15" customFormat="1" ht="12">
      <c r="B1014" s="193"/>
      <c r="D1014" s="178" t="s">
        <v>181</v>
      </c>
      <c r="E1014" s="194" t="s">
        <v>1</v>
      </c>
      <c r="F1014" s="195" t="s">
        <v>186</v>
      </c>
      <c r="H1014" s="196">
        <v>13</v>
      </c>
      <c r="I1014" s="197"/>
      <c r="L1014" s="193"/>
      <c r="M1014" s="198"/>
      <c r="N1014" s="199"/>
      <c r="O1014" s="199"/>
      <c r="P1014" s="199"/>
      <c r="Q1014" s="199"/>
      <c r="R1014" s="199"/>
      <c r="S1014" s="199"/>
      <c r="T1014" s="200"/>
      <c r="AT1014" s="194" t="s">
        <v>181</v>
      </c>
      <c r="AU1014" s="194" t="s">
        <v>87</v>
      </c>
      <c r="AV1014" s="15" t="s">
        <v>179</v>
      </c>
      <c r="AW1014" s="15" t="s">
        <v>29</v>
      </c>
      <c r="AX1014" s="15" t="s">
        <v>81</v>
      </c>
      <c r="AY1014" s="194" t="s">
        <v>167</v>
      </c>
    </row>
    <row r="1015" spans="1:65" s="2" customFormat="1" ht="21.75" customHeight="1">
      <c r="A1015" s="33"/>
      <c r="B1015" s="149"/>
      <c r="C1015" s="150" t="s">
        <v>1580</v>
      </c>
      <c r="D1015" s="150" t="s">
        <v>168</v>
      </c>
      <c r="E1015" s="151" t="s">
        <v>1581</v>
      </c>
      <c r="F1015" s="152" t="s">
        <v>1582</v>
      </c>
      <c r="G1015" s="153" t="s">
        <v>340</v>
      </c>
      <c r="H1015" s="154">
        <v>13</v>
      </c>
      <c r="I1015" s="155"/>
      <c r="J1015" s="156">
        <f>ROUND(I1015*H1015,2)</f>
        <v>0</v>
      </c>
      <c r="K1015" s="157"/>
      <c r="L1015" s="158"/>
      <c r="M1015" s="159" t="s">
        <v>1</v>
      </c>
      <c r="N1015" s="160" t="s">
        <v>40</v>
      </c>
      <c r="O1015" s="59"/>
      <c r="P1015" s="161">
        <f>O1015*H1015</f>
        <v>0</v>
      </c>
      <c r="Q1015" s="161">
        <v>4.7999999999999996E-3</v>
      </c>
      <c r="R1015" s="161">
        <f>Q1015*H1015</f>
        <v>6.2399999999999997E-2</v>
      </c>
      <c r="S1015" s="161">
        <v>0</v>
      </c>
      <c r="T1015" s="162">
        <f>S1015*H1015</f>
        <v>0</v>
      </c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R1015" s="163" t="s">
        <v>416</v>
      </c>
      <c r="AT1015" s="163" t="s">
        <v>168</v>
      </c>
      <c r="AU1015" s="163" t="s">
        <v>87</v>
      </c>
      <c r="AY1015" s="18" t="s">
        <v>167</v>
      </c>
      <c r="BE1015" s="164">
        <f>IF(N1015="základná",J1015,0)</f>
        <v>0</v>
      </c>
      <c r="BF1015" s="164">
        <f>IF(N1015="znížená",J1015,0)</f>
        <v>0</v>
      </c>
      <c r="BG1015" s="164">
        <f>IF(N1015="zákl. prenesená",J1015,0)</f>
        <v>0</v>
      </c>
      <c r="BH1015" s="164">
        <f>IF(N1015="zníž. prenesená",J1015,0)</f>
        <v>0</v>
      </c>
      <c r="BI1015" s="164">
        <f>IF(N1015="nulová",J1015,0)</f>
        <v>0</v>
      </c>
      <c r="BJ1015" s="18" t="s">
        <v>87</v>
      </c>
      <c r="BK1015" s="164">
        <f>ROUND(I1015*H1015,2)</f>
        <v>0</v>
      </c>
      <c r="BL1015" s="18" t="s">
        <v>308</v>
      </c>
      <c r="BM1015" s="163" t="s">
        <v>1583</v>
      </c>
    </row>
    <row r="1016" spans="1:65" s="2" customFormat="1" ht="33" customHeight="1">
      <c r="A1016" s="33"/>
      <c r="B1016" s="149"/>
      <c r="C1016" s="167" t="s">
        <v>1584</v>
      </c>
      <c r="D1016" s="167" t="s">
        <v>175</v>
      </c>
      <c r="E1016" s="168" t="s">
        <v>1585</v>
      </c>
      <c r="F1016" s="169" t="s">
        <v>1586</v>
      </c>
      <c r="G1016" s="170" t="s">
        <v>396</v>
      </c>
      <c r="H1016" s="171">
        <v>6.2E-2</v>
      </c>
      <c r="I1016" s="172"/>
      <c r="J1016" s="173">
        <f>ROUND(I1016*H1016,2)</f>
        <v>0</v>
      </c>
      <c r="K1016" s="174"/>
      <c r="L1016" s="34"/>
      <c r="M1016" s="175" t="s">
        <v>1</v>
      </c>
      <c r="N1016" s="176" t="s">
        <v>40</v>
      </c>
      <c r="O1016" s="59"/>
      <c r="P1016" s="161">
        <f>O1016*H1016</f>
        <v>0</v>
      </c>
      <c r="Q1016" s="161">
        <v>0</v>
      </c>
      <c r="R1016" s="161">
        <f>Q1016*H1016</f>
        <v>0</v>
      </c>
      <c r="S1016" s="161">
        <v>0</v>
      </c>
      <c r="T1016" s="162">
        <f>S1016*H1016</f>
        <v>0</v>
      </c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R1016" s="163" t="s">
        <v>308</v>
      </c>
      <c r="AT1016" s="163" t="s">
        <v>175</v>
      </c>
      <c r="AU1016" s="163" t="s">
        <v>87</v>
      </c>
      <c r="AY1016" s="18" t="s">
        <v>167</v>
      </c>
      <c r="BE1016" s="164">
        <f>IF(N1016="základná",J1016,0)</f>
        <v>0</v>
      </c>
      <c r="BF1016" s="164">
        <f>IF(N1016="znížená",J1016,0)</f>
        <v>0</v>
      </c>
      <c r="BG1016" s="164">
        <f>IF(N1016="zákl. prenesená",J1016,0)</f>
        <v>0</v>
      </c>
      <c r="BH1016" s="164">
        <f>IF(N1016="zníž. prenesená",J1016,0)</f>
        <v>0</v>
      </c>
      <c r="BI1016" s="164">
        <f>IF(N1016="nulová",J1016,0)</f>
        <v>0</v>
      </c>
      <c r="BJ1016" s="18" t="s">
        <v>87</v>
      </c>
      <c r="BK1016" s="164">
        <f>ROUND(I1016*H1016,2)</f>
        <v>0</v>
      </c>
      <c r="BL1016" s="18" t="s">
        <v>308</v>
      </c>
      <c r="BM1016" s="163" t="s">
        <v>1587</v>
      </c>
    </row>
    <row r="1017" spans="1:65" s="12" customFormat="1" ht="23" customHeight="1">
      <c r="B1017" s="138"/>
      <c r="D1017" s="139" t="s">
        <v>73</v>
      </c>
      <c r="E1017" s="165" t="s">
        <v>1588</v>
      </c>
      <c r="F1017" s="165" t="s">
        <v>1589</v>
      </c>
      <c r="I1017" s="141"/>
      <c r="J1017" s="166">
        <f>BK1017</f>
        <v>0</v>
      </c>
      <c r="L1017" s="138"/>
      <c r="M1017" s="143"/>
      <c r="N1017" s="144"/>
      <c r="O1017" s="144"/>
      <c r="P1017" s="145">
        <f>SUM(P1018:P1049)</f>
        <v>0</v>
      </c>
      <c r="Q1017" s="144"/>
      <c r="R1017" s="145">
        <f>SUM(R1018:R1049)</f>
        <v>6.8841109999999997E-2</v>
      </c>
      <c r="S1017" s="144"/>
      <c r="T1017" s="146">
        <f>SUM(T1018:T1049)</f>
        <v>0</v>
      </c>
      <c r="AR1017" s="139" t="s">
        <v>87</v>
      </c>
      <c r="AT1017" s="147" t="s">
        <v>73</v>
      </c>
      <c r="AU1017" s="147" t="s">
        <v>81</v>
      </c>
      <c r="AY1017" s="139" t="s">
        <v>167</v>
      </c>
      <c r="BK1017" s="148">
        <f>SUM(BK1018:BK1049)</f>
        <v>0</v>
      </c>
    </row>
    <row r="1018" spans="1:65" s="2" customFormat="1" ht="21.75" customHeight="1">
      <c r="A1018" s="33"/>
      <c r="B1018" s="149"/>
      <c r="C1018" s="167" t="s">
        <v>1590</v>
      </c>
      <c r="D1018" s="167" t="s">
        <v>175</v>
      </c>
      <c r="E1018" s="168" t="s">
        <v>1591</v>
      </c>
      <c r="F1018" s="169" t="s">
        <v>1592</v>
      </c>
      <c r="G1018" s="170" t="s">
        <v>178</v>
      </c>
      <c r="H1018" s="171">
        <v>56.933</v>
      </c>
      <c r="I1018" s="172"/>
      <c r="J1018" s="173">
        <f>ROUND(I1018*H1018,2)</f>
        <v>0</v>
      </c>
      <c r="K1018" s="174"/>
      <c r="L1018" s="34"/>
      <c r="M1018" s="175" t="s">
        <v>1</v>
      </c>
      <c r="N1018" s="176" t="s">
        <v>40</v>
      </c>
      <c r="O1018" s="59"/>
      <c r="P1018" s="161">
        <f>O1018*H1018</f>
        <v>0</v>
      </c>
      <c r="Q1018" s="161">
        <v>0</v>
      </c>
      <c r="R1018" s="161">
        <f>Q1018*H1018</f>
        <v>0</v>
      </c>
      <c r="S1018" s="161">
        <v>0</v>
      </c>
      <c r="T1018" s="162">
        <f>S1018*H1018</f>
        <v>0</v>
      </c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R1018" s="163" t="s">
        <v>308</v>
      </c>
      <c r="AT1018" s="163" t="s">
        <v>175</v>
      </c>
      <c r="AU1018" s="163" t="s">
        <v>87</v>
      </c>
      <c r="AY1018" s="18" t="s">
        <v>167</v>
      </c>
      <c r="BE1018" s="164">
        <f>IF(N1018="základná",J1018,0)</f>
        <v>0</v>
      </c>
      <c r="BF1018" s="164">
        <f>IF(N1018="znížená",J1018,0)</f>
        <v>0</v>
      </c>
      <c r="BG1018" s="164">
        <f>IF(N1018="zákl. prenesená",J1018,0)</f>
        <v>0</v>
      </c>
      <c r="BH1018" s="164">
        <f>IF(N1018="zníž. prenesená",J1018,0)</f>
        <v>0</v>
      </c>
      <c r="BI1018" s="164">
        <f>IF(N1018="nulová",J1018,0)</f>
        <v>0</v>
      </c>
      <c r="BJ1018" s="18" t="s">
        <v>87</v>
      </c>
      <c r="BK1018" s="164">
        <f>ROUND(I1018*H1018,2)</f>
        <v>0</v>
      </c>
      <c r="BL1018" s="18" t="s">
        <v>308</v>
      </c>
      <c r="BM1018" s="163" t="s">
        <v>1593</v>
      </c>
    </row>
    <row r="1019" spans="1:65" s="14" customFormat="1" ht="12">
      <c r="B1019" s="185"/>
      <c r="D1019" s="178" t="s">
        <v>181</v>
      </c>
      <c r="E1019" s="186" t="s">
        <v>1</v>
      </c>
      <c r="F1019" s="187" t="s">
        <v>374</v>
      </c>
      <c r="H1019" s="188">
        <v>46.98</v>
      </c>
      <c r="I1019" s="189"/>
      <c r="L1019" s="185"/>
      <c r="M1019" s="190"/>
      <c r="N1019" s="191"/>
      <c r="O1019" s="191"/>
      <c r="P1019" s="191"/>
      <c r="Q1019" s="191"/>
      <c r="R1019" s="191"/>
      <c r="S1019" s="191"/>
      <c r="T1019" s="192"/>
      <c r="AT1019" s="186" t="s">
        <v>181</v>
      </c>
      <c r="AU1019" s="186" t="s">
        <v>87</v>
      </c>
      <c r="AV1019" s="14" t="s">
        <v>87</v>
      </c>
      <c r="AW1019" s="14" t="s">
        <v>29</v>
      </c>
      <c r="AX1019" s="14" t="s">
        <v>74</v>
      </c>
      <c r="AY1019" s="186" t="s">
        <v>167</v>
      </c>
    </row>
    <row r="1020" spans="1:65" s="16" customFormat="1" ht="12">
      <c r="B1020" s="201"/>
      <c r="D1020" s="178" t="s">
        <v>181</v>
      </c>
      <c r="E1020" s="202" t="s">
        <v>1</v>
      </c>
      <c r="F1020" s="203" t="s">
        <v>375</v>
      </c>
      <c r="H1020" s="204">
        <v>46.98</v>
      </c>
      <c r="I1020" s="205"/>
      <c r="L1020" s="201"/>
      <c r="M1020" s="206"/>
      <c r="N1020" s="207"/>
      <c r="O1020" s="207"/>
      <c r="P1020" s="207"/>
      <c r="Q1020" s="207"/>
      <c r="R1020" s="207"/>
      <c r="S1020" s="207"/>
      <c r="T1020" s="208"/>
      <c r="AT1020" s="202" t="s">
        <v>181</v>
      </c>
      <c r="AU1020" s="202" t="s">
        <v>87</v>
      </c>
      <c r="AV1020" s="16" t="s">
        <v>187</v>
      </c>
      <c r="AW1020" s="16" t="s">
        <v>29</v>
      </c>
      <c r="AX1020" s="16" t="s">
        <v>74</v>
      </c>
      <c r="AY1020" s="202" t="s">
        <v>167</v>
      </c>
    </row>
    <row r="1021" spans="1:65" s="14" customFormat="1" ht="12">
      <c r="B1021" s="185"/>
      <c r="D1021" s="178" t="s">
        <v>181</v>
      </c>
      <c r="E1021" s="186" t="s">
        <v>1</v>
      </c>
      <c r="F1021" s="187" t="s">
        <v>376</v>
      </c>
      <c r="H1021" s="188">
        <v>9.9529999999999994</v>
      </c>
      <c r="I1021" s="189"/>
      <c r="L1021" s="185"/>
      <c r="M1021" s="190"/>
      <c r="N1021" s="191"/>
      <c r="O1021" s="191"/>
      <c r="P1021" s="191"/>
      <c r="Q1021" s="191"/>
      <c r="R1021" s="191"/>
      <c r="S1021" s="191"/>
      <c r="T1021" s="192"/>
      <c r="AT1021" s="186" t="s">
        <v>181</v>
      </c>
      <c r="AU1021" s="186" t="s">
        <v>87</v>
      </c>
      <c r="AV1021" s="14" t="s">
        <v>87</v>
      </c>
      <c r="AW1021" s="14" t="s">
        <v>29</v>
      </c>
      <c r="AX1021" s="14" t="s">
        <v>74</v>
      </c>
      <c r="AY1021" s="186" t="s">
        <v>167</v>
      </c>
    </row>
    <row r="1022" spans="1:65" s="16" customFormat="1" ht="12">
      <c r="B1022" s="201"/>
      <c r="D1022" s="178" t="s">
        <v>181</v>
      </c>
      <c r="E1022" s="202" t="s">
        <v>1</v>
      </c>
      <c r="F1022" s="203" t="s">
        <v>261</v>
      </c>
      <c r="H1022" s="204">
        <v>9.9529999999999994</v>
      </c>
      <c r="I1022" s="205"/>
      <c r="L1022" s="201"/>
      <c r="M1022" s="206"/>
      <c r="N1022" s="207"/>
      <c r="O1022" s="207"/>
      <c r="P1022" s="207"/>
      <c r="Q1022" s="207"/>
      <c r="R1022" s="207"/>
      <c r="S1022" s="207"/>
      <c r="T1022" s="208"/>
      <c r="AT1022" s="202" t="s">
        <v>181</v>
      </c>
      <c r="AU1022" s="202" t="s">
        <v>87</v>
      </c>
      <c r="AV1022" s="16" t="s">
        <v>187</v>
      </c>
      <c r="AW1022" s="16" t="s">
        <v>29</v>
      </c>
      <c r="AX1022" s="16" t="s">
        <v>74</v>
      </c>
      <c r="AY1022" s="202" t="s">
        <v>167</v>
      </c>
    </row>
    <row r="1023" spans="1:65" s="15" customFormat="1" ht="12">
      <c r="B1023" s="193"/>
      <c r="D1023" s="178" t="s">
        <v>181</v>
      </c>
      <c r="E1023" s="194" t="s">
        <v>1</v>
      </c>
      <c r="F1023" s="195" t="s">
        <v>186</v>
      </c>
      <c r="H1023" s="196">
        <v>56.933</v>
      </c>
      <c r="I1023" s="197"/>
      <c r="L1023" s="193"/>
      <c r="M1023" s="198"/>
      <c r="N1023" s="199"/>
      <c r="O1023" s="199"/>
      <c r="P1023" s="199"/>
      <c r="Q1023" s="199"/>
      <c r="R1023" s="199"/>
      <c r="S1023" s="199"/>
      <c r="T1023" s="200"/>
      <c r="AT1023" s="194" t="s">
        <v>181</v>
      </c>
      <c r="AU1023" s="194" t="s">
        <v>87</v>
      </c>
      <c r="AV1023" s="15" t="s">
        <v>179</v>
      </c>
      <c r="AW1023" s="15" t="s">
        <v>29</v>
      </c>
      <c r="AX1023" s="15" t="s">
        <v>81</v>
      </c>
      <c r="AY1023" s="194" t="s">
        <v>167</v>
      </c>
    </row>
    <row r="1024" spans="1:65" s="2" customFormat="1" ht="33" customHeight="1">
      <c r="A1024" s="33"/>
      <c r="B1024" s="149"/>
      <c r="C1024" s="167" t="s">
        <v>1594</v>
      </c>
      <c r="D1024" s="167" t="s">
        <v>175</v>
      </c>
      <c r="E1024" s="168" t="s">
        <v>1595</v>
      </c>
      <c r="F1024" s="169" t="s">
        <v>1596</v>
      </c>
      <c r="G1024" s="170" t="s">
        <v>178</v>
      </c>
      <c r="H1024" s="171">
        <v>56.933</v>
      </c>
      <c r="I1024" s="172"/>
      <c r="J1024" s="173">
        <f>ROUND(I1024*H1024,2)</f>
        <v>0</v>
      </c>
      <c r="K1024" s="174"/>
      <c r="L1024" s="34"/>
      <c r="M1024" s="175" t="s">
        <v>1</v>
      </c>
      <c r="N1024" s="176" t="s">
        <v>40</v>
      </c>
      <c r="O1024" s="59"/>
      <c r="P1024" s="161">
        <f>O1024*H1024</f>
        <v>0</v>
      </c>
      <c r="Q1024" s="161">
        <v>5.2999999999999998E-4</v>
      </c>
      <c r="R1024" s="161">
        <f>Q1024*H1024</f>
        <v>3.0174489999999998E-2</v>
      </c>
      <c r="S1024" s="161">
        <v>0</v>
      </c>
      <c r="T1024" s="162">
        <f>S1024*H1024</f>
        <v>0</v>
      </c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R1024" s="163" t="s">
        <v>308</v>
      </c>
      <c r="AT1024" s="163" t="s">
        <v>175</v>
      </c>
      <c r="AU1024" s="163" t="s">
        <v>87</v>
      </c>
      <c r="AY1024" s="18" t="s">
        <v>167</v>
      </c>
      <c r="BE1024" s="164">
        <f>IF(N1024="základná",J1024,0)</f>
        <v>0</v>
      </c>
      <c r="BF1024" s="164">
        <f>IF(N1024="znížená",J1024,0)</f>
        <v>0</v>
      </c>
      <c r="BG1024" s="164">
        <f>IF(N1024="zákl. prenesená",J1024,0)</f>
        <v>0</v>
      </c>
      <c r="BH1024" s="164">
        <f>IF(N1024="zníž. prenesená",J1024,0)</f>
        <v>0</v>
      </c>
      <c r="BI1024" s="164">
        <f>IF(N1024="nulová",J1024,0)</f>
        <v>0</v>
      </c>
      <c r="BJ1024" s="18" t="s">
        <v>87</v>
      </c>
      <c r="BK1024" s="164">
        <f>ROUND(I1024*H1024,2)</f>
        <v>0</v>
      </c>
      <c r="BL1024" s="18" t="s">
        <v>308</v>
      </c>
      <c r="BM1024" s="163" t="s">
        <v>1597</v>
      </c>
    </row>
    <row r="1025" spans="1:65" s="14" customFormat="1" ht="12">
      <c r="B1025" s="185"/>
      <c r="D1025" s="178" t="s">
        <v>181</v>
      </c>
      <c r="E1025" s="186" t="s">
        <v>1</v>
      </c>
      <c r="F1025" s="187" t="s">
        <v>374</v>
      </c>
      <c r="H1025" s="188">
        <v>46.98</v>
      </c>
      <c r="I1025" s="189"/>
      <c r="L1025" s="185"/>
      <c r="M1025" s="190"/>
      <c r="N1025" s="191"/>
      <c r="O1025" s="191"/>
      <c r="P1025" s="191"/>
      <c r="Q1025" s="191"/>
      <c r="R1025" s="191"/>
      <c r="S1025" s="191"/>
      <c r="T1025" s="192"/>
      <c r="AT1025" s="186" t="s">
        <v>181</v>
      </c>
      <c r="AU1025" s="186" t="s">
        <v>87</v>
      </c>
      <c r="AV1025" s="14" t="s">
        <v>87</v>
      </c>
      <c r="AW1025" s="14" t="s">
        <v>29</v>
      </c>
      <c r="AX1025" s="14" t="s">
        <v>74</v>
      </c>
      <c r="AY1025" s="186" t="s">
        <v>167</v>
      </c>
    </row>
    <row r="1026" spans="1:65" s="16" customFormat="1" ht="12">
      <c r="B1026" s="201"/>
      <c r="D1026" s="178" t="s">
        <v>181</v>
      </c>
      <c r="E1026" s="202" t="s">
        <v>1</v>
      </c>
      <c r="F1026" s="203" t="s">
        <v>375</v>
      </c>
      <c r="H1026" s="204">
        <v>46.98</v>
      </c>
      <c r="I1026" s="205"/>
      <c r="L1026" s="201"/>
      <c r="M1026" s="206"/>
      <c r="N1026" s="207"/>
      <c r="O1026" s="207"/>
      <c r="P1026" s="207"/>
      <c r="Q1026" s="207"/>
      <c r="R1026" s="207"/>
      <c r="S1026" s="207"/>
      <c r="T1026" s="208"/>
      <c r="AT1026" s="202" t="s">
        <v>181</v>
      </c>
      <c r="AU1026" s="202" t="s">
        <v>87</v>
      </c>
      <c r="AV1026" s="16" t="s">
        <v>187</v>
      </c>
      <c r="AW1026" s="16" t="s">
        <v>29</v>
      </c>
      <c r="AX1026" s="16" t="s">
        <v>74</v>
      </c>
      <c r="AY1026" s="202" t="s">
        <v>167</v>
      </c>
    </row>
    <row r="1027" spans="1:65" s="14" customFormat="1" ht="12">
      <c r="B1027" s="185"/>
      <c r="D1027" s="178" t="s">
        <v>181</v>
      </c>
      <c r="E1027" s="186" t="s">
        <v>1</v>
      </c>
      <c r="F1027" s="187" t="s">
        <v>376</v>
      </c>
      <c r="H1027" s="188">
        <v>9.9529999999999994</v>
      </c>
      <c r="I1027" s="189"/>
      <c r="L1027" s="185"/>
      <c r="M1027" s="190"/>
      <c r="N1027" s="191"/>
      <c r="O1027" s="191"/>
      <c r="P1027" s="191"/>
      <c r="Q1027" s="191"/>
      <c r="R1027" s="191"/>
      <c r="S1027" s="191"/>
      <c r="T1027" s="192"/>
      <c r="AT1027" s="186" t="s">
        <v>181</v>
      </c>
      <c r="AU1027" s="186" t="s">
        <v>87</v>
      </c>
      <c r="AV1027" s="14" t="s">
        <v>87</v>
      </c>
      <c r="AW1027" s="14" t="s">
        <v>29</v>
      </c>
      <c r="AX1027" s="14" t="s">
        <v>74</v>
      </c>
      <c r="AY1027" s="186" t="s">
        <v>167</v>
      </c>
    </row>
    <row r="1028" spans="1:65" s="16" customFormat="1" ht="12">
      <c r="B1028" s="201"/>
      <c r="D1028" s="178" t="s">
        <v>181</v>
      </c>
      <c r="E1028" s="202" t="s">
        <v>1</v>
      </c>
      <c r="F1028" s="203" t="s">
        <v>261</v>
      </c>
      <c r="H1028" s="204">
        <v>9.9529999999999994</v>
      </c>
      <c r="I1028" s="205"/>
      <c r="L1028" s="201"/>
      <c r="M1028" s="206"/>
      <c r="N1028" s="207"/>
      <c r="O1028" s="207"/>
      <c r="P1028" s="207"/>
      <c r="Q1028" s="207"/>
      <c r="R1028" s="207"/>
      <c r="S1028" s="207"/>
      <c r="T1028" s="208"/>
      <c r="AT1028" s="202" t="s">
        <v>181</v>
      </c>
      <c r="AU1028" s="202" t="s">
        <v>87</v>
      </c>
      <c r="AV1028" s="16" t="s">
        <v>187</v>
      </c>
      <c r="AW1028" s="16" t="s">
        <v>29</v>
      </c>
      <c r="AX1028" s="16" t="s">
        <v>74</v>
      </c>
      <c r="AY1028" s="202" t="s">
        <v>167</v>
      </c>
    </row>
    <row r="1029" spans="1:65" s="15" customFormat="1" ht="12">
      <c r="B1029" s="193"/>
      <c r="D1029" s="178" t="s">
        <v>181</v>
      </c>
      <c r="E1029" s="194" t="s">
        <v>1</v>
      </c>
      <c r="F1029" s="195" t="s">
        <v>186</v>
      </c>
      <c r="H1029" s="196">
        <v>56.933</v>
      </c>
      <c r="I1029" s="197"/>
      <c r="L1029" s="193"/>
      <c r="M1029" s="198"/>
      <c r="N1029" s="199"/>
      <c r="O1029" s="199"/>
      <c r="P1029" s="199"/>
      <c r="Q1029" s="199"/>
      <c r="R1029" s="199"/>
      <c r="S1029" s="199"/>
      <c r="T1029" s="200"/>
      <c r="AT1029" s="194" t="s">
        <v>181</v>
      </c>
      <c r="AU1029" s="194" t="s">
        <v>87</v>
      </c>
      <c r="AV1029" s="15" t="s">
        <v>179</v>
      </c>
      <c r="AW1029" s="15" t="s">
        <v>29</v>
      </c>
      <c r="AX1029" s="15" t="s">
        <v>81</v>
      </c>
      <c r="AY1029" s="194" t="s">
        <v>167</v>
      </c>
    </row>
    <row r="1030" spans="1:65" s="2" customFormat="1" ht="21.75" customHeight="1">
      <c r="A1030" s="33"/>
      <c r="B1030" s="149"/>
      <c r="C1030" s="167" t="s">
        <v>1598</v>
      </c>
      <c r="D1030" s="167" t="s">
        <v>175</v>
      </c>
      <c r="E1030" s="168" t="s">
        <v>1599</v>
      </c>
      <c r="F1030" s="169" t="s">
        <v>1600</v>
      </c>
      <c r="G1030" s="170" t="s">
        <v>178</v>
      </c>
      <c r="H1030" s="171">
        <v>56.933</v>
      </c>
      <c r="I1030" s="172"/>
      <c r="J1030" s="173">
        <f>ROUND(I1030*H1030,2)</f>
        <v>0</v>
      </c>
      <c r="K1030" s="174"/>
      <c r="L1030" s="34"/>
      <c r="M1030" s="175" t="s">
        <v>1</v>
      </c>
      <c r="N1030" s="176" t="s">
        <v>40</v>
      </c>
      <c r="O1030" s="59"/>
      <c r="P1030" s="161">
        <f>O1030*H1030</f>
        <v>0</v>
      </c>
      <c r="Q1030" s="161">
        <v>1.9000000000000001E-4</v>
      </c>
      <c r="R1030" s="161">
        <f>Q1030*H1030</f>
        <v>1.081727E-2</v>
      </c>
      <c r="S1030" s="161">
        <v>0</v>
      </c>
      <c r="T1030" s="162">
        <f>S1030*H1030</f>
        <v>0</v>
      </c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R1030" s="163" t="s">
        <v>308</v>
      </c>
      <c r="AT1030" s="163" t="s">
        <v>175</v>
      </c>
      <c r="AU1030" s="163" t="s">
        <v>87</v>
      </c>
      <c r="AY1030" s="18" t="s">
        <v>167</v>
      </c>
      <c r="BE1030" s="164">
        <f>IF(N1030="základná",J1030,0)</f>
        <v>0</v>
      </c>
      <c r="BF1030" s="164">
        <f>IF(N1030="znížená",J1030,0)</f>
        <v>0</v>
      </c>
      <c r="BG1030" s="164">
        <f>IF(N1030="zákl. prenesená",J1030,0)</f>
        <v>0</v>
      </c>
      <c r="BH1030" s="164">
        <f>IF(N1030="zníž. prenesená",J1030,0)</f>
        <v>0</v>
      </c>
      <c r="BI1030" s="164">
        <f>IF(N1030="nulová",J1030,0)</f>
        <v>0</v>
      </c>
      <c r="BJ1030" s="18" t="s">
        <v>87</v>
      </c>
      <c r="BK1030" s="164">
        <f>ROUND(I1030*H1030,2)</f>
        <v>0</v>
      </c>
      <c r="BL1030" s="18" t="s">
        <v>308</v>
      </c>
      <c r="BM1030" s="163" t="s">
        <v>1601</v>
      </c>
    </row>
    <row r="1031" spans="1:65" s="14" customFormat="1" ht="12">
      <c r="B1031" s="185"/>
      <c r="D1031" s="178" t="s">
        <v>181</v>
      </c>
      <c r="E1031" s="186" t="s">
        <v>1</v>
      </c>
      <c r="F1031" s="187" t="s">
        <v>374</v>
      </c>
      <c r="H1031" s="188">
        <v>46.98</v>
      </c>
      <c r="I1031" s="189"/>
      <c r="L1031" s="185"/>
      <c r="M1031" s="190"/>
      <c r="N1031" s="191"/>
      <c r="O1031" s="191"/>
      <c r="P1031" s="191"/>
      <c r="Q1031" s="191"/>
      <c r="R1031" s="191"/>
      <c r="S1031" s="191"/>
      <c r="T1031" s="192"/>
      <c r="AT1031" s="186" t="s">
        <v>181</v>
      </c>
      <c r="AU1031" s="186" t="s">
        <v>87</v>
      </c>
      <c r="AV1031" s="14" t="s">
        <v>87</v>
      </c>
      <c r="AW1031" s="14" t="s">
        <v>29</v>
      </c>
      <c r="AX1031" s="14" t="s">
        <v>74</v>
      </c>
      <c r="AY1031" s="186" t="s">
        <v>167</v>
      </c>
    </row>
    <row r="1032" spans="1:65" s="16" customFormat="1" ht="12">
      <c r="B1032" s="201"/>
      <c r="D1032" s="178" t="s">
        <v>181</v>
      </c>
      <c r="E1032" s="202" t="s">
        <v>1</v>
      </c>
      <c r="F1032" s="203" t="s">
        <v>375</v>
      </c>
      <c r="H1032" s="204">
        <v>46.98</v>
      </c>
      <c r="I1032" s="205"/>
      <c r="L1032" s="201"/>
      <c r="M1032" s="206"/>
      <c r="N1032" s="207"/>
      <c r="O1032" s="207"/>
      <c r="P1032" s="207"/>
      <c r="Q1032" s="207"/>
      <c r="R1032" s="207"/>
      <c r="S1032" s="207"/>
      <c r="T1032" s="208"/>
      <c r="AT1032" s="202" t="s">
        <v>181</v>
      </c>
      <c r="AU1032" s="202" t="s">
        <v>87</v>
      </c>
      <c r="AV1032" s="16" t="s">
        <v>187</v>
      </c>
      <c r="AW1032" s="16" t="s">
        <v>29</v>
      </c>
      <c r="AX1032" s="16" t="s">
        <v>74</v>
      </c>
      <c r="AY1032" s="202" t="s">
        <v>167</v>
      </c>
    </row>
    <row r="1033" spans="1:65" s="14" customFormat="1" ht="12">
      <c r="B1033" s="185"/>
      <c r="D1033" s="178" t="s">
        <v>181</v>
      </c>
      <c r="E1033" s="186" t="s">
        <v>1</v>
      </c>
      <c r="F1033" s="187" t="s">
        <v>376</v>
      </c>
      <c r="H1033" s="188">
        <v>9.9529999999999994</v>
      </c>
      <c r="I1033" s="189"/>
      <c r="L1033" s="185"/>
      <c r="M1033" s="190"/>
      <c r="N1033" s="191"/>
      <c r="O1033" s="191"/>
      <c r="P1033" s="191"/>
      <c r="Q1033" s="191"/>
      <c r="R1033" s="191"/>
      <c r="S1033" s="191"/>
      <c r="T1033" s="192"/>
      <c r="AT1033" s="186" t="s">
        <v>181</v>
      </c>
      <c r="AU1033" s="186" t="s">
        <v>87</v>
      </c>
      <c r="AV1033" s="14" t="s">
        <v>87</v>
      </c>
      <c r="AW1033" s="14" t="s">
        <v>29</v>
      </c>
      <c r="AX1033" s="14" t="s">
        <v>74</v>
      </c>
      <c r="AY1033" s="186" t="s">
        <v>167</v>
      </c>
    </row>
    <row r="1034" spans="1:65" s="16" customFormat="1" ht="12">
      <c r="B1034" s="201"/>
      <c r="D1034" s="178" t="s">
        <v>181</v>
      </c>
      <c r="E1034" s="202" t="s">
        <v>1</v>
      </c>
      <c r="F1034" s="203" t="s">
        <v>261</v>
      </c>
      <c r="H1034" s="204">
        <v>9.9529999999999994</v>
      </c>
      <c r="I1034" s="205"/>
      <c r="L1034" s="201"/>
      <c r="M1034" s="206"/>
      <c r="N1034" s="207"/>
      <c r="O1034" s="207"/>
      <c r="P1034" s="207"/>
      <c r="Q1034" s="207"/>
      <c r="R1034" s="207"/>
      <c r="S1034" s="207"/>
      <c r="T1034" s="208"/>
      <c r="AT1034" s="202" t="s">
        <v>181</v>
      </c>
      <c r="AU1034" s="202" t="s">
        <v>87</v>
      </c>
      <c r="AV1034" s="16" t="s">
        <v>187</v>
      </c>
      <c r="AW1034" s="16" t="s">
        <v>29</v>
      </c>
      <c r="AX1034" s="16" t="s">
        <v>74</v>
      </c>
      <c r="AY1034" s="202" t="s">
        <v>167</v>
      </c>
    </row>
    <row r="1035" spans="1:65" s="15" customFormat="1" ht="12">
      <c r="B1035" s="193"/>
      <c r="D1035" s="178" t="s">
        <v>181</v>
      </c>
      <c r="E1035" s="194" t="s">
        <v>1</v>
      </c>
      <c r="F1035" s="195" t="s">
        <v>186</v>
      </c>
      <c r="H1035" s="196">
        <v>56.933</v>
      </c>
      <c r="I1035" s="197"/>
      <c r="L1035" s="193"/>
      <c r="M1035" s="198"/>
      <c r="N1035" s="199"/>
      <c r="O1035" s="199"/>
      <c r="P1035" s="199"/>
      <c r="Q1035" s="199"/>
      <c r="R1035" s="199"/>
      <c r="S1035" s="199"/>
      <c r="T1035" s="200"/>
      <c r="AT1035" s="194" t="s">
        <v>181</v>
      </c>
      <c r="AU1035" s="194" t="s">
        <v>87</v>
      </c>
      <c r="AV1035" s="15" t="s">
        <v>179</v>
      </c>
      <c r="AW1035" s="15" t="s">
        <v>29</v>
      </c>
      <c r="AX1035" s="15" t="s">
        <v>81</v>
      </c>
      <c r="AY1035" s="194" t="s">
        <v>167</v>
      </c>
    </row>
    <row r="1036" spans="1:65" s="2" customFormat="1" ht="33" customHeight="1">
      <c r="A1036" s="33"/>
      <c r="B1036" s="149"/>
      <c r="C1036" s="167" t="s">
        <v>1602</v>
      </c>
      <c r="D1036" s="167" t="s">
        <v>175</v>
      </c>
      <c r="E1036" s="168" t="s">
        <v>1603</v>
      </c>
      <c r="F1036" s="169" t="s">
        <v>1604</v>
      </c>
      <c r="G1036" s="170" t="s">
        <v>178</v>
      </c>
      <c r="H1036" s="171">
        <v>556.98699999999997</v>
      </c>
      <c r="I1036" s="172"/>
      <c r="J1036" s="173">
        <f>ROUND(I1036*H1036,2)</f>
        <v>0</v>
      </c>
      <c r="K1036" s="174"/>
      <c r="L1036" s="34"/>
      <c r="M1036" s="175" t="s">
        <v>1</v>
      </c>
      <c r="N1036" s="176" t="s">
        <v>40</v>
      </c>
      <c r="O1036" s="59"/>
      <c r="P1036" s="161">
        <f>O1036*H1036</f>
        <v>0</v>
      </c>
      <c r="Q1036" s="161">
        <v>5.0000000000000002E-5</v>
      </c>
      <c r="R1036" s="161">
        <f>Q1036*H1036</f>
        <v>2.7849349999999998E-2</v>
      </c>
      <c r="S1036" s="161">
        <v>0</v>
      </c>
      <c r="T1036" s="162">
        <f>S1036*H1036</f>
        <v>0</v>
      </c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  <c r="AR1036" s="163" t="s">
        <v>308</v>
      </c>
      <c r="AT1036" s="163" t="s">
        <v>175</v>
      </c>
      <c r="AU1036" s="163" t="s">
        <v>87</v>
      </c>
      <c r="AY1036" s="18" t="s">
        <v>167</v>
      </c>
      <c r="BE1036" s="164">
        <f>IF(N1036="základná",J1036,0)</f>
        <v>0</v>
      </c>
      <c r="BF1036" s="164">
        <f>IF(N1036="znížená",J1036,0)</f>
        <v>0</v>
      </c>
      <c r="BG1036" s="164">
        <f>IF(N1036="zákl. prenesená",J1036,0)</f>
        <v>0</v>
      </c>
      <c r="BH1036" s="164">
        <f>IF(N1036="zníž. prenesená",J1036,0)</f>
        <v>0</v>
      </c>
      <c r="BI1036" s="164">
        <f>IF(N1036="nulová",J1036,0)</f>
        <v>0</v>
      </c>
      <c r="BJ1036" s="18" t="s">
        <v>87</v>
      </c>
      <c r="BK1036" s="164">
        <f>ROUND(I1036*H1036,2)</f>
        <v>0</v>
      </c>
      <c r="BL1036" s="18" t="s">
        <v>308</v>
      </c>
      <c r="BM1036" s="163" t="s">
        <v>1605</v>
      </c>
    </row>
    <row r="1037" spans="1:65" s="13" customFormat="1" ht="12">
      <c r="B1037" s="177"/>
      <c r="D1037" s="178" t="s">
        <v>181</v>
      </c>
      <c r="E1037" s="179" t="s">
        <v>1</v>
      </c>
      <c r="F1037" s="180" t="s">
        <v>1606</v>
      </c>
      <c r="H1037" s="179" t="s">
        <v>1</v>
      </c>
      <c r="I1037" s="181"/>
      <c r="L1037" s="177"/>
      <c r="M1037" s="182"/>
      <c r="N1037" s="183"/>
      <c r="O1037" s="183"/>
      <c r="P1037" s="183"/>
      <c r="Q1037" s="183"/>
      <c r="R1037" s="183"/>
      <c r="S1037" s="183"/>
      <c r="T1037" s="184"/>
      <c r="AT1037" s="179" t="s">
        <v>181</v>
      </c>
      <c r="AU1037" s="179" t="s">
        <v>87</v>
      </c>
      <c r="AV1037" s="13" t="s">
        <v>81</v>
      </c>
      <c r="AW1037" s="13" t="s">
        <v>29</v>
      </c>
      <c r="AX1037" s="13" t="s">
        <v>74</v>
      </c>
      <c r="AY1037" s="179" t="s">
        <v>167</v>
      </c>
    </row>
    <row r="1038" spans="1:65" s="14" customFormat="1" ht="12">
      <c r="B1038" s="185"/>
      <c r="D1038" s="178" t="s">
        <v>181</v>
      </c>
      <c r="E1038" s="186" t="s">
        <v>1</v>
      </c>
      <c r="F1038" s="187" t="s">
        <v>1607</v>
      </c>
      <c r="H1038" s="188">
        <v>43.018999999999998</v>
      </c>
      <c r="I1038" s="189"/>
      <c r="L1038" s="185"/>
      <c r="M1038" s="190"/>
      <c r="N1038" s="191"/>
      <c r="O1038" s="191"/>
      <c r="P1038" s="191"/>
      <c r="Q1038" s="191"/>
      <c r="R1038" s="191"/>
      <c r="S1038" s="191"/>
      <c r="T1038" s="192"/>
      <c r="AT1038" s="186" t="s">
        <v>181</v>
      </c>
      <c r="AU1038" s="186" t="s">
        <v>87</v>
      </c>
      <c r="AV1038" s="14" t="s">
        <v>87</v>
      </c>
      <c r="AW1038" s="14" t="s">
        <v>29</v>
      </c>
      <c r="AX1038" s="14" t="s">
        <v>74</v>
      </c>
      <c r="AY1038" s="186" t="s">
        <v>167</v>
      </c>
    </row>
    <row r="1039" spans="1:65" s="14" customFormat="1" ht="12">
      <c r="B1039" s="185"/>
      <c r="D1039" s="178" t="s">
        <v>181</v>
      </c>
      <c r="E1039" s="186" t="s">
        <v>1</v>
      </c>
      <c r="F1039" s="187" t="s">
        <v>1608</v>
      </c>
      <c r="H1039" s="188">
        <v>63.814999999999998</v>
      </c>
      <c r="I1039" s="189"/>
      <c r="L1039" s="185"/>
      <c r="M1039" s="190"/>
      <c r="N1039" s="191"/>
      <c r="O1039" s="191"/>
      <c r="P1039" s="191"/>
      <c r="Q1039" s="191"/>
      <c r="R1039" s="191"/>
      <c r="S1039" s="191"/>
      <c r="T1039" s="192"/>
      <c r="AT1039" s="186" t="s">
        <v>181</v>
      </c>
      <c r="AU1039" s="186" t="s">
        <v>87</v>
      </c>
      <c r="AV1039" s="14" t="s">
        <v>87</v>
      </c>
      <c r="AW1039" s="14" t="s">
        <v>29</v>
      </c>
      <c r="AX1039" s="14" t="s">
        <v>74</v>
      </c>
      <c r="AY1039" s="186" t="s">
        <v>167</v>
      </c>
    </row>
    <row r="1040" spans="1:65" s="14" customFormat="1" ht="24">
      <c r="B1040" s="185"/>
      <c r="D1040" s="178" t="s">
        <v>181</v>
      </c>
      <c r="E1040" s="186" t="s">
        <v>1</v>
      </c>
      <c r="F1040" s="187" t="s">
        <v>1609</v>
      </c>
      <c r="H1040" s="188">
        <v>51.875999999999998</v>
      </c>
      <c r="I1040" s="189"/>
      <c r="L1040" s="185"/>
      <c r="M1040" s="190"/>
      <c r="N1040" s="191"/>
      <c r="O1040" s="191"/>
      <c r="P1040" s="191"/>
      <c r="Q1040" s="191"/>
      <c r="R1040" s="191"/>
      <c r="S1040" s="191"/>
      <c r="T1040" s="192"/>
      <c r="AT1040" s="186" t="s">
        <v>181</v>
      </c>
      <c r="AU1040" s="186" t="s">
        <v>87</v>
      </c>
      <c r="AV1040" s="14" t="s">
        <v>87</v>
      </c>
      <c r="AW1040" s="14" t="s">
        <v>29</v>
      </c>
      <c r="AX1040" s="14" t="s">
        <v>74</v>
      </c>
      <c r="AY1040" s="186" t="s">
        <v>167</v>
      </c>
    </row>
    <row r="1041" spans="1:65" s="14" customFormat="1" ht="12">
      <c r="B1041" s="185"/>
      <c r="D1041" s="178" t="s">
        <v>181</v>
      </c>
      <c r="E1041" s="186" t="s">
        <v>1</v>
      </c>
      <c r="F1041" s="187" t="s">
        <v>1610</v>
      </c>
      <c r="H1041" s="188">
        <v>14.065</v>
      </c>
      <c r="I1041" s="189"/>
      <c r="L1041" s="185"/>
      <c r="M1041" s="190"/>
      <c r="N1041" s="191"/>
      <c r="O1041" s="191"/>
      <c r="P1041" s="191"/>
      <c r="Q1041" s="191"/>
      <c r="R1041" s="191"/>
      <c r="S1041" s="191"/>
      <c r="T1041" s="192"/>
      <c r="AT1041" s="186" t="s">
        <v>181</v>
      </c>
      <c r="AU1041" s="186" t="s">
        <v>87</v>
      </c>
      <c r="AV1041" s="14" t="s">
        <v>87</v>
      </c>
      <c r="AW1041" s="14" t="s">
        <v>29</v>
      </c>
      <c r="AX1041" s="14" t="s">
        <v>74</v>
      </c>
      <c r="AY1041" s="186" t="s">
        <v>167</v>
      </c>
    </row>
    <row r="1042" spans="1:65" s="14" customFormat="1" ht="12">
      <c r="B1042" s="185"/>
      <c r="D1042" s="178" t="s">
        <v>181</v>
      </c>
      <c r="E1042" s="186" t="s">
        <v>1</v>
      </c>
      <c r="F1042" s="187" t="s">
        <v>1611</v>
      </c>
      <c r="H1042" s="188">
        <v>44.671999999999997</v>
      </c>
      <c r="I1042" s="189"/>
      <c r="L1042" s="185"/>
      <c r="M1042" s="190"/>
      <c r="N1042" s="191"/>
      <c r="O1042" s="191"/>
      <c r="P1042" s="191"/>
      <c r="Q1042" s="191"/>
      <c r="R1042" s="191"/>
      <c r="S1042" s="191"/>
      <c r="T1042" s="192"/>
      <c r="AT1042" s="186" t="s">
        <v>181</v>
      </c>
      <c r="AU1042" s="186" t="s">
        <v>87</v>
      </c>
      <c r="AV1042" s="14" t="s">
        <v>87</v>
      </c>
      <c r="AW1042" s="14" t="s">
        <v>29</v>
      </c>
      <c r="AX1042" s="14" t="s">
        <v>74</v>
      </c>
      <c r="AY1042" s="186" t="s">
        <v>167</v>
      </c>
    </row>
    <row r="1043" spans="1:65" s="14" customFormat="1" ht="12">
      <c r="B1043" s="185"/>
      <c r="D1043" s="178" t="s">
        <v>181</v>
      </c>
      <c r="E1043" s="186" t="s">
        <v>1</v>
      </c>
      <c r="F1043" s="187" t="s">
        <v>1612</v>
      </c>
      <c r="H1043" s="188">
        <v>28.763999999999999</v>
      </c>
      <c r="I1043" s="189"/>
      <c r="L1043" s="185"/>
      <c r="M1043" s="190"/>
      <c r="N1043" s="191"/>
      <c r="O1043" s="191"/>
      <c r="P1043" s="191"/>
      <c r="Q1043" s="191"/>
      <c r="R1043" s="191"/>
      <c r="S1043" s="191"/>
      <c r="T1043" s="192"/>
      <c r="AT1043" s="186" t="s">
        <v>181</v>
      </c>
      <c r="AU1043" s="186" t="s">
        <v>87</v>
      </c>
      <c r="AV1043" s="14" t="s">
        <v>87</v>
      </c>
      <c r="AW1043" s="14" t="s">
        <v>29</v>
      </c>
      <c r="AX1043" s="14" t="s">
        <v>74</v>
      </c>
      <c r="AY1043" s="186" t="s">
        <v>167</v>
      </c>
    </row>
    <row r="1044" spans="1:65" s="14" customFormat="1" ht="12">
      <c r="B1044" s="185"/>
      <c r="D1044" s="178" t="s">
        <v>181</v>
      </c>
      <c r="E1044" s="186" t="s">
        <v>1</v>
      </c>
      <c r="F1044" s="187" t="s">
        <v>1613</v>
      </c>
      <c r="H1044" s="188">
        <v>36.72</v>
      </c>
      <c r="I1044" s="189"/>
      <c r="L1044" s="185"/>
      <c r="M1044" s="190"/>
      <c r="N1044" s="191"/>
      <c r="O1044" s="191"/>
      <c r="P1044" s="191"/>
      <c r="Q1044" s="191"/>
      <c r="R1044" s="191"/>
      <c r="S1044" s="191"/>
      <c r="T1044" s="192"/>
      <c r="AT1044" s="186" t="s">
        <v>181</v>
      </c>
      <c r="AU1044" s="186" t="s">
        <v>87</v>
      </c>
      <c r="AV1044" s="14" t="s">
        <v>87</v>
      </c>
      <c r="AW1044" s="14" t="s">
        <v>29</v>
      </c>
      <c r="AX1044" s="14" t="s">
        <v>74</v>
      </c>
      <c r="AY1044" s="186" t="s">
        <v>167</v>
      </c>
    </row>
    <row r="1045" spans="1:65" s="14" customFormat="1" ht="12">
      <c r="B1045" s="185"/>
      <c r="D1045" s="178" t="s">
        <v>181</v>
      </c>
      <c r="E1045" s="186" t="s">
        <v>1</v>
      </c>
      <c r="F1045" s="187" t="s">
        <v>1614</v>
      </c>
      <c r="H1045" s="188">
        <v>233.71199999999999</v>
      </c>
      <c r="I1045" s="189"/>
      <c r="L1045" s="185"/>
      <c r="M1045" s="190"/>
      <c r="N1045" s="191"/>
      <c r="O1045" s="191"/>
      <c r="P1045" s="191"/>
      <c r="Q1045" s="191"/>
      <c r="R1045" s="191"/>
      <c r="S1045" s="191"/>
      <c r="T1045" s="192"/>
      <c r="AT1045" s="186" t="s">
        <v>181</v>
      </c>
      <c r="AU1045" s="186" t="s">
        <v>87</v>
      </c>
      <c r="AV1045" s="14" t="s">
        <v>87</v>
      </c>
      <c r="AW1045" s="14" t="s">
        <v>29</v>
      </c>
      <c r="AX1045" s="14" t="s">
        <v>74</v>
      </c>
      <c r="AY1045" s="186" t="s">
        <v>167</v>
      </c>
    </row>
    <row r="1046" spans="1:65" s="14" customFormat="1" ht="12">
      <c r="B1046" s="185"/>
      <c r="D1046" s="178" t="s">
        <v>181</v>
      </c>
      <c r="E1046" s="186" t="s">
        <v>1</v>
      </c>
      <c r="F1046" s="187" t="s">
        <v>1615</v>
      </c>
      <c r="H1046" s="188">
        <v>26.783999999999999</v>
      </c>
      <c r="I1046" s="189"/>
      <c r="L1046" s="185"/>
      <c r="M1046" s="190"/>
      <c r="N1046" s="191"/>
      <c r="O1046" s="191"/>
      <c r="P1046" s="191"/>
      <c r="Q1046" s="191"/>
      <c r="R1046" s="191"/>
      <c r="S1046" s="191"/>
      <c r="T1046" s="192"/>
      <c r="AT1046" s="186" t="s">
        <v>181</v>
      </c>
      <c r="AU1046" s="186" t="s">
        <v>87</v>
      </c>
      <c r="AV1046" s="14" t="s">
        <v>87</v>
      </c>
      <c r="AW1046" s="14" t="s">
        <v>29</v>
      </c>
      <c r="AX1046" s="14" t="s">
        <v>74</v>
      </c>
      <c r="AY1046" s="186" t="s">
        <v>167</v>
      </c>
    </row>
    <row r="1047" spans="1:65" s="14" customFormat="1" ht="12">
      <c r="B1047" s="185"/>
      <c r="D1047" s="178" t="s">
        <v>181</v>
      </c>
      <c r="E1047" s="186" t="s">
        <v>1</v>
      </c>
      <c r="F1047" s="187" t="s">
        <v>1616</v>
      </c>
      <c r="H1047" s="188">
        <v>13.56</v>
      </c>
      <c r="I1047" s="189"/>
      <c r="L1047" s="185"/>
      <c r="M1047" s="190"/>
      <c r="N1047" s="191"/>
      <c r="O1047" s="191"/>
      <c r="P1047" s="191"/>
      <c r="Q1047" s="191"/>
      <c r="R1047" s="191"/>
      <c r="S1047" s="191"/>
      <c r="T1047" s="192"/>
      <c r="AT1047" s="186" t="s">
        <v>181</v>
      </c>
      <c r="AU1047" s="186" t="s">
        <v>87</v>
      </c>
      <c r="AV1047" s="14" t="s">
        <v>87</v>
      </c>
      <c r="AW1047" s="14" t="s">
        <v>29</v>
      </c>
      <c r="AX1047" s="14" t="s">
        <v>74</v>
      </c>
      <c r="AY1047" s="186" t="s">
        <v>167</v>
      </c>
    </row>
    <row r="1048" spans="1:65" s="16" customFormat="1" ht="12">
      <c r="B1048" s="201"/>
      <c r="D1048" s="178" t="s">
        <v>181</v>
      </c>
      <c r="E1048" s="202" t="s">
        <v>1</v>
      </c>
      <c r="F1048" s="203" t="s">
        <v>1617</v>
      </c>
      <c r="H1048" s="204">
        <v>556.98699999999997</v>
      </c>
      <c r="I1048" s="205"/>
      <c r="L1048" s="201"/>
      <c r="M1048" s="206"/>
      <c r="N1048" s="207"/>
      <c r="O1048" s="207"/>
      <c r="P1048" s="207"/>
      <c r="Q1048" s="207"/>
      <c r="R1048" s="207"/>
      <c r="S1048" s="207"/>
      <c r="T1048" s="208"/>
      <c r="AT1048" s="202" t="s">
        <v>181</v>
      </c>
      <c r="AU1048" s="202" t="s">
        <v>87</v>
      </c>
      <c r="AV1048" s="16" t="s">
        <v>187</v>
      </c>
      <c r="AW1048" s="16" t="s">
        <v>29</v>
      </c>
      <c r="AX1048" s="16" t="s">
        <v>74</v>
      </c>
      <c r="AY1048" s="202" t="s">
        <v>167</v>
      </c>
    </row>
    <row r="1049" spans="1:65" s="15" customFormat="1" ht="12">
      <c r="B1049" s="193"/>
      <c r="D1049" s="178" t="s">
        <v>181</v>
      </c>
      <c r="E1049" s="194" t="s">
        <v>1</v>
      </c>
      <c r="F1049" s="195" t="s">
        <v>1618</v>
      </c>
      <c r="H1049" s="196">
        <v>556.98699999999997</v>
      </c>
      <c r="I1049" s="197"/>
      <c r="L1049" s="193"/>
      <c r="M1049" s="198"/>
      <c r="N1049" s="199"/>
      <c r="O1049" s="199"/>
      <c r="P1049" s="199"/>
      <c r="Q1049" s="199"/>
      <c r="R1049" s="199"/>
      <c r="S1049" s="199"/>
      <c r="T1049" s="200"/>
      <c r="AT1049" s="194" t="s">
        <v>181</v>
      </c>
      <c r="AU1049" s="194" t="s">
        <v>87</v>
      </c>
      <c r="AV1049" s="15" t="s">
        <v>179</v>
      </c>
      <c r="AW1049" s="15" t="s">
        <v>29</v>
      </c>
      <c r="AX1049" s="15" t="s">
        <v>81</v>
      </c>
      <c r="AY1049" s="194" t="s">
        <v>167</v>
      </c>
    </row>
    <row r="1050" spans="1:65" s="12" customFormat="1" ht="23" customHeight="1">
      <c r="B1050" s="138"/>
      <c r="D1050" s="139" t="s">
        <v>73</v>
      </c>
      <c r="E1050" s="165" t="s">
        <v>1619</v>
      </c>
      <c r="F1050" s="165" t="s">
        <v>1620</v>
      </c>
      <c r="I1050" s="141"/>
      <c r="J1050" s="166">
        <f>BK1050</f>
        <v>0</v>
      </c>
      <c r="L1050" s="138"/>
      <c r="M1050" s="143"/>
      <c r="N1050" s="144"/>
      <c r="O1050" s="144"/>
      <c r="P1050" s="145">
        <f>SUM(P1051:P1074)</f>
        <v>0</v>
      </c>
      <c r="Q1050" s="144"/>
      <c r="R1050" s="145">
        <f>SUM(R1051:R1074)</f>
        <v>0.14936963999999997</v>
      </c>
      <c r="S1050" s="144"/>
      <c r="T1050" s="146">
        <f>SUM(T1051:T1074)</f>
        <v>0</v>
      </c>
      <c r="AR1050" s="139" t="s">
        <v>87</v>
      </c>
      <c r="AT1050" s="147" t="s">
        <v>73</v>
      </c>
      <c r="AU1050" s="147" t="s">
        <v>81</v>
      </c>
      <c r="AY1050" s="139" t="s">
        <v>167</v>
      </c>
      <c r="BK1050" s="148">
        <f>SUM(BK1051:BK1074)</f>
        <v>0</v>
      </c>
    </row>
    <row r="1051" spans="1:65" s="2" customFormat="1" ht="21.75" customHeight="1">
      <c r="A1051" s="33"/>
      <c r="B1051" s="149"/>
      <c r="C1051" s="167" t="s">
        <v>1621</v>
      </c>
      <c r="D1051" s="167" t="s">
        <v>175</v>
      </c>
      <c r="E1051" s="168" t="s">
        <v>1622</v>
      </c>
      <c r="F1051" s="169" t="s">
        <v>1623</v>
      </c>
      <c r="G1051" s="170" t="s">
        <v>178</v>
      </c>
      <c r="H1051" s="171">
        <v>393.07799999999997</v>
      </c>
      <c r="I1051" s="172"/>
      <c r="J1051" s="173">
        <f>ROUND(I1051*H1051,2)</f>
        <v>0</v>
      </c>
      <c r="K1051" s="174"/>
      <c r="L1051" s="34"/>
      <c r="M1051" s="175" t="s">
        <v>1</v>
      </c>
      <c r="N1051" s="176" t="s">
        <v>40</v>
      </c>
      <c r="O1051" s="59"/>
      <c r="P1051" s="161">
        <f>O1051*H1051</f>
        <v>0</v>
      </c>
      <c r="Q1051" s="161">
        <v>1E-4</v>
      </c>
      <c r="R1051" s="161">
        <f>Q1051*H1051</f>
        <v>3.9307799999999997E-2</v>
      </c>
      <c r="S1051" s="161">
        <v>0</v>
      </c>
      <c r="T1051" s="162">
        <f>S1051*H1051</f>
        <v>0</v>
      </c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  <c r="AR1051" s="163" t="s">
        <v>308</v>
      </c>
      <c r="AT1051" s="163" t="s">
        <v>175</v>
      </c>
      <c r="AU1051" s="163" t="s">
        <v>87</v>
      </c>
      <c r="AY1051" s="18" t="s">
        <v>167</v>
      </c>
      <c r="BE1051" s="164">
        <f>IF(N1051="základná",J1051,0)</f>
        <v>0</v>
      </c>
      <c r="BF1051" s="164">
        <f>IF(N1051="znížená",J1051,0)</f>
        <v>0</v>
      </c>
      <c r="BG1051" s="164">
        <f>IF(N1051="zákl. prenesená",J1051,0)</f>
        <v>0</v>
      </c>
      <c r="BH1051" s="164">
        <f>IF(N1051="zníž. prenesená",J1051,0)</f>
        <v>0</v>
      </c>
      <c r="BI1051" s="164">
        <f>IF(N1051="nulová",J1051,0)</f>
        <v>0</v>
      </c>
      <c r="BJ1051" s="18" t="s">
        <v>87</v>
      </c>
      <c r="BK1051" s="164">
        <f>ROUND(I1051*H1051,2)</f>
        <v>0</v>
      </c>
      <c r="BL1051" s="18" t="s">
        <v>308</v>
      </c>
      <c r="BM1051" s="163" t="s">
        <v>1624</v>
      </c>
    </row>
    <row r="1052" spans="1:65" s="13" customFormat="1" ht="12">
      <c r="B1052" s="177"/>
      <c r="D1052" s="178" t="s">
        <v>181</v>
      </c>
      <c r="E1052" s="179" t="s">
        <v>1</v>
      </c>
      <c r="F1052" s="180" t="s">
        <v>852</v>
      </c>
      <c r="H1052" s="179" t="s">
        <v>1</v>
      </c>
      <c r="I1052" s="181"/>
      <c r="L1052" s="177"/>
      <c r="M1052" s="182"/>
      <c r="N1052" s="183"/>
      <c r="O1052" s="183"/>
      <c r="P1052" s="183"/>
      <c r="Q1052" s="183"/>
      <c r="R1052" s="183"/>
      <c r="S1052" s="183"/>
      <c r="T1052" s="184"/>
      <c r="AT1052" s="179" t="s">
        <v>181</v>
      </c>
      <c r="AU1052" s="179" t="s">
        <v>87</v>
      </c>
      <c r="AV1052" s="13" t="s">
        <v>81</v>
      </c>
      <c r="AW1052" s="13" t="s">
        <v>29</v>
      </c>
      <c r="AX1052" s="13" t="s">
        <v>74</v>
      </c>
      <c r="AY1052" s="179" t="s">
        <v>167</v>
      </c>
    </row>
    <row r="1053" spans="1:65" s="13" customFormat="1" ht="24">
      <c r="B1053" s="177"/>
      <c r="D1053" s="178" t="s">
        <v>181</v>
      </c>
      <c r="E1053" s="179" t="s">
        <v>1</v>
      </c>
      <c r="F1053" s="180" t="s">
        <v>853</v>
      </c>
      <c r="H1053" s="179" t="s">
        <v>1</v>
      </c>
      <c r="I1053" s="181"/>
      <c r="L1053" s="177"/>
      <c r="M1053" s="182"/>
      <c r="N1053" s="183"/>
      <c r="O1053" s="183"/>
      <c r="P1053" s="183"/>
      <c r="Q1053" s="183"/>
      <c r="R1053" s="183"/>
      <c r="S1053" s="183"/>
      <c r="T1053" s="184"/>
      <c r="AT1053" s="179" t="s">
        <v>181</v>
      </c>
      <c r="AU1053" s="179" t="s">
        <v>87</v>
      </c>
      <c r="AV1053" s="13" t="s">
        <v>81</v>
      </c>
      <c r="AW1053" s="13" t="s">
        <v>29</v>
      </c>
      <c r="AX1053" s="13" t="s">
        <v>74</v>
      </c>
      <c r="AY1053" s="179" t="s">
        <v>167</v>
      </c>
    </row>
    <row r="1054" spans="1:65" s="14" customFormat="1" ht="12">
      <c r="B1054" s="185"/>
      <c r="D1054" s="178" t="s">
        <v>181</v>
      </c>
      <c r="E1054" s="186" t="s">
        <v>1</v>
      </c>
      <c r="F1054" s="187" t="s">
        <v>854</v>
      </c>
      <c r="H1054" s="188">
        <v>245.90299999999999</v>
      </c>
      <c r="I1054" s="189"/>
      <c r="L1054" s="185"/>
      <c r="M1054" s="190"/>
      <c r="N1054" s="191"/>
      <c r="O1054" s="191"/>
      <c r="P1054" s="191"/>
      <c r="Q1054" s="191"/>
      <c r="R1054" s="191"/>
      <c r="S1054" s="191"/>
      <c r="T1054" s="192"/>
      <c r="AT1054" s="186" t="s">
        <v>181</v>
      </c>
      <c r="AU1054" s="186" t="s">
        <v>87</v>
      </c>
      <c r="AV1054" s="14" t="s">
        <v>87</v>
      </c>
      <c r="AW1054" s="14" t="s">
        <v>29</v>
      </c>
      <c r="AX1054" s="14" t="s">
        <v>74</v>
      </c>
      <c r="AY1054" s="186" t="s">
        <v>167</v>
      </c>
    </row>
    <row r="1055" spans="1:65" s="16" customFormat="1" ht="12">
      <c r="B1055" s="201"/>
      <c r="D1055" s="178" t="s">
        <v>181</v>
      </c>
      <c r="E1055" s="202" t="s">
        <v>1</v>
      </c>
      <c r="F1055" s="203" t="s">
        <v>390</v>
      </c>
      <c r="H1055" s="204">
        <v>245.90299999999999</v>
      </c>
      <c r="I1055" s="205"/>
      <c r="L1055" s="201"/>
      <c r="M1055" s="206"/>
      <c r="N1055" s="207"/>
      <c r="O1055" s="207"/>
      <c r="P1055" s="207"/>
      <c r="Q1055" s="207"/>
      <c r="R1055" s="207"/>
      <c r="S1055" s="207"/>
      <c r="T1055" s="208"/>
      <c r="AT1055" s="202" t="s">
        <v>181</v>
      </c>
      <c r="AU1055" s="202" t="s">
        <v>87</v>
      </c>
      <c r="AV1055" s="16" t="s">
        <v>187</v>
      </c>
      <c r="AW1055" s="16" t="s">
        <v>29</v>
      </c>
      <c r="AX1055" s="16" t="s">
        <v>74</v>
      </c>
      <c r="AY1055" s="202" t="s">
        <v>167</v>
      </c>
    </row>
    <row r="1056" spans="1:65" s="13" customFormat="1" ht="12">
      <c r="B1056" s="177"/>
      <c r="D1056" s="178" t="s">
        <v>181</v>
      </c>
      <c r="E1056" s="179" t="s">
        <v>1</v>
      </c>
      <c r="F1056" s="180" t="s">
        <v>763</v>
      </c>
      <c r="H1056" s="179" t="s">
        <v>1</v>
      </c>
      <c r="I1056" s="181"/>
      <c r="L1056" s="177"/>
      <c r="M1056" s="182"/>
      <c r="N1056" s="183"/>
      <c r="O1056" s="183"/>
      <c r="P1056" s="183"/>
      <c r="Q1056" s="183"/>
      <c r="R1056" s="183"/>
      <c r="S1056" s="183"/>
      <c r="T1056" s="184"/>
      <c r="AT1056" s="179" t="s">
        <v>181</v>
      </c>
      <c r="AU1056" s="179" t="s">
        <v>87</v>
      </c>
      <c r="AV1056" s="13" t="s">
        <v>81</v>
      </c>
      <c r="AW1056" s="13" t="s">
        <v>29</v>
      </c>
      <c r="AX1056" s="13" t="s">
        <v>74</v>
      </c>
      <c r="AY1056" s="179" t="s">
        <v>167</v>
      </c>
    </row>
    <row r="1057" spans="1:65" s="14" customFormat="1" ht="12">
      <c r="B1057" s="185"/>
      <c r="D1057" s="178" t="s">
        <v>181</v>
      </c>
      <c r="E1057" s="186" t="s">
        <v>1</v>
      </c>
      <c r="F1057" s="187" t="s">
        <v>837</v>
      </c>
      <c r="H1057" s="188">
        <v>19.375</v>
      </c>
      <c r="I1057" s="189"/>
      <c r="L1057" s="185"/>
      <c r="M1057" s="190"/>
      <c r="N1057" s="191"/>
      <c r="O1057" s="191"/>
      <c r="P1057" s="191"/>
      <c r="Q1057" s="191"/>
      <c r="R1057" s="191"/>
      <c r="S1057" s="191"/>
      <c r="T1057" s="192"/>
      <c r="AT1057" s="186" t="s">
        <v>181</v>
      </c>
      <c r="AU1057" s="186" t="s">
        <v>87</v>
      </c>
      <c r="AV1057" s="14" t="s">
        <v>87</v>
      </c>
      <c r="AW1057" s="14" t="s">
        <v>29</v>
      </c>
      <c r="AX1057" s="14" t="s">
        <v>74</v>
      </c>
      <c r="AY1057" s="186" t="s">
        <v>167</v>
      </c>
    </row>
    <row r="1058" spans="1:65" s="14" customFormat="1" ht="12">
      <c r="B1058" s="185"/>
      <c r="D1058" s="178" t="s">
        <v>181</v>
      </c>
      <c r="E1058" s="186" t="s">
        <v>1</v>
      </c>
      <c r="F1058" s="187" t="s">
        <v>838</v>
      </c>
      <c r="H1058" s="188">
        <v>-4.2</v>
      </c>
      <c r="I1058" s="189"/>
      <c r="L1058" s="185"/>
      <c r="M1058" s="190"/>
      <c r="N1058" s="191"/>
      <c r="O1058" s="191"/>
      <c r="P1058" s="191"/>
      <c r="Q1058" s="191"/>
      <c r="R1058" s="191"/>
      <c r="S1058" s="191"/>
      <c r="T1058" s="192"/>
      <c r="AT1058" s="186" t="s">
        <v>181</v>
      </c>
      <c r="AU1058" s="186" t="s">
        <v>87</v>
      </c>
      <c r="AV1058" s="14" t="s">
        <v>87</v>
      </c>
      <c r="AW1058" s="14" t="s">
        <v>29</v>
      </c>
      <c r="AX1058" s="14" t="s">
        <v>74</v>
      </c>
      <c r="AY1058" s="186" t="s">
        <v>167</v>
      </c>
    </row>
    <row r="1059" spans="1:65" s="16" customFormat="1" ht="12">
      <c r="B1059" s="201"/>
      <c r="D1059" s="178" t="s">
        <v>181</v>
      </c>
      <c r="E1059" s="202" t="s">
        <v>1</v>
      </c>
      <c r="F1059" s="203" t="s">
        <v>390</v>
      </c>
      <c r="H1059" s="204">
        <v>15.175000000000001</v>
      </c>
      <c r="I1059" s="205"/>
      <c r="L1059" s="201"/>
      <c r="M1059" s="206"/>
      <c r="N1059" s="207"/>
      <c r="O1059" s="207"/>
      <c r="P1059" s="207"/>
      <c r="Q1059" s="207"/>
      <c r="R1059" s="207"/>
      <c r="S1059" s="207"/>
      <c r="T1059" s="208"/>
      <c r="AT1059" s="202" t="s">
        <v>181</v>
      </c>
      <c r="AU1059" s="202" t="s">
        <v>87</v>
      </c>
      <c r="AV1059" s="16" t="s">
        <v>187</v>
      </c>
      <c r="AW1059" s="16" t="s">
        <v>29</v>
      </c>
      <c r="AX1059" s="16" t="s">
        <v>74</v>
      </c>
      <c r="AY1059" s="202" t="s">
        <v>167</v>
      </c>
    </row>
    <row r="1060" spans="1:65" s="14" customFormat="1" ht="12">
      <c r="B1060" s="185"/>
      <c r="D1060" s="178" t="s">
        <v>181</v>
      </c>
      <c r="E1060" s="186" t="s">
        <v>1</v>
      </c>
      <c r="F1060" s="187" t="s">
        <v>1625</v>
      </c>
      <c r="H1060" s="188">
        <v>132</v>
      </c>
      <c r="I1060" s="189"/>
      <c r="L1060" s="185"/>
      <c r="M1060" s="190"/>
      <c r="N1060" s="191"/>
      <c r="O1060" s="191"/>
      <c r="P1060" s="191"/>
      <c r="Q1060" s="191"/>
      <c r="R1060" s="191"/>
      <c r="S1060" s="191"/>
      <c r="T1060" s="192"/>
      <c r="AT1060" s="186" t="s">
        <v>181</v>
      </c>
      <c r="AU1060" s="186" t="s">
        <v>87</v>
      </c>
      <c r="AV1060" s="14" t="s">
        <v>87</v>
      </c>
      <c r="AW1060" s="14" t="s">
        <v>29</v>
      </c>
      <c r="AX1060" s="14" t="s">
        <v>74</v>
      </c>
      <c r="AY1060" s="186" t="s">
        <v>167</v>
      </c>
    </row>
    <row r="1061" spans="1:65" s="16" customFormat="1" ht="12">
      <c r="B1061" s="201"/>
      <c r="D1061" s="178" t="s">
        <v>181</v>
      </c>
      <c r="E1061" s="202" t="s">
        <v>1</v>
      </c>
      <c r="F1061" s="203" t="s">
        <v>390</v>
      </c>
      <c r="H1061" s="204">
        <v>132</v>
      </c>
      <c r="I1061" s="205"/>
      <c r="L1061" s="201"/>
      <c r="M1061" s="206"/>
      <c r="N1061" s="207"/>
      <c r="O1061" s="207"/>
      <c r="P1061" s="207"/>
      <c r="Q1061" s="207"/>
      <c r="R1061" s="207"/>
      <c r="S1061" s="207"/>
      <c r="T1061" s="208"/>
      <c r="AT1061" s="202" t="s">
        <v>181</v>
      </c>
      <c r="AU1061" s="202" t="s">
        <v>87</v>
      </c>
      <c r="AV1061" s="16" t="s">
        <v>187</v>
      </c>
      <c r="AW1061" s="16" t="s">
        <v>29</v>
      </c>
      <c r="AX1061" s="16" t="s">
        <v>74</v>
      </c>
      <c r="AY1061" s="202" t="s">
        <v>167</v>
      </c>
    </row>
    <row r="1062" spans="1:65" s="15" customFormat="1" ht="12">
      <c r="B1062" s="193"/>
      <c r="D1062" s="178" t="s">
        <v>181</v>
      </c>
      <c r="E1062" s="194" t="s">
        <v>1</v>
      </c>
      <c r="F1062" s="195" t="s">
        <v>186</v>
      </c>
      <c r="H1062" s="196">
        <v>393.07799999999997</v>
      </c>
      <c r="I1062" s="197"/>
      <c r="L1062" s="193"/>
      <c r="M1062" s="198"/>
      <c r="N1062" s="199"/>
      <c r="O1062" s="199"/>
      <c r="P1062" s="199"/>
      <c r="Q1062" s="199"/>
      <c r="R1062" s="199"/>
      <c r="S1062" s="199"/>
      <c r="T1062" s="200"/>
      <c r="AT1062" s="194" t="s">
        <v>181</v>
      </c>
      <c r="AU1062" s="194" t="s">
        <v>87</v>
      </c>
      <c r="AV1062" s="15" t="s">
        <v>179</v>
      </c>
      <c r="AW1062" s="15" t="s">
        <v>29</v>
      </c>
      <c r="AX1062" s="15" t="s">
        <v>81</v>
      </c>
      <c r="AY1062" s="194" t="s">
        <v>167</v>
      </c>
    </row>
    <row r="1063" spans="1:65" s="2" customFormat="1" ht="33" customHeight="1">
      <c r="A1063" s="33"/>
      <c r="B1063" s="149"/>
      <c r="C1063" s="167" t="s">
        <v>1626</v>
      </c>
      <c r="D1063" s="167" t="s">
        <v>175</v>
      </c>
      <c r="E1063" s="168" t="s">
        <v>1627</v>
      </c>
      <c r="F1063" s="169" t="s">
        <v>1628</v>
      </c>
      <c r="G1063" s="170" t="s">
        <v>178</v>
      </c>
      <c r="H1063" s="171">
        <v>393.07799999999997</v>
      </c>
      <c r="I1063" s="172"/>
      <c r="J1063" s="173">
        <f>ROUND(I1063*H1063,2)</f>
        <v>0</v>
      </c>
      <c r="K1063" s="174"/>
      <c r="L1063" s="34"/>
      <c r="M1063" s="175" t="s">
        <v>1</v>
      </c>
      <c r="N1063" s="176" t="s">
        <v>40</v>
      </c>
      <c r="O1063" s="59"/>
      <c r="P1063" s="161">
        <f>O1063*H1063</f>
        <v>0</v>
      </c>
      <c r="Q1063" s="161">
        <v>2.7999999999999998E-4</v>
      </c>
      <c r="R1063" s="161">
        <f>Q1063*H1063</f>
        <v>0.11006183999999998</v>
      </c>
      <c r="S1063" s="161">
        <v>0</v>
      </c>
      <c r="T1063" s="162">
        <f>S1063*H1063</f>
        <v>0</v>
      </c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  <c r="AR1063" s="163" t="s">
        <v>308</v>
      </c>
      <c r="AT1063" s="163" t="s">
        <v>175</v>
      </c>
      <c r="AU1063" s="163" t="s">
        <v>87</v>
      </c>
      <c r="AY1063" s="18" t="s">
        <v>167</v>
      </c>
      <c r="BE1063" s="164">
        <f>IF(N1063="základná",J1063,0)</f>
        <v>0</v>
      </c>
      <c r="BF1063" s="164">
        <f>IF(N1063="znížená",J1063,0)</f>
        <v>0</v>
      </c>
      <c r="BG1063" s="164">
        <f>IF(N1063="zákl. prenesená",J1063,0)</f>
        <v>0</v>
      </c>
      <c r="BH1063" s="164">
        <f>IF(N1063="zníž. prenesená",J1063,0)</f>
        <v>0</v>
      </c>
      <c r="BI1063" s="164">
        <f>IF(N1063="nulová",J1063,0)</f>
        <v>0</v>
      </c>
      <c r="BJ1063" s="18" t="s">
        <v>87</v>
      </c>
      <c r="BK1063" s="164">
        <f>ROUND(I1063*H1063,2)</f>
        <v>0</v>
      </c>
      <c r="BL1063" s="18" t="s">
        <v>308</v>
      </c>
      <c r="BM1063" s="163" t="s">
        <v>1629</v>
      </c>
    </row>
    <row r="1064" spans="1:65" s="13" customFormat="1" ht="12">
      <c r="B1064" s="177"/>
      <c r="D1064" s="178" t="s">
        <v>181</v>
      </c>
      <c r="E1064" s="179" t="s">
        <v>1</v>
      </c>
      <c r="F1064" s="180" t="s">
        <v>852</v>
      </c>
      <c r="H1064" s="179" t="s">
        <v>1</v>
      </c>
      <c r="I1064" s="181"/>
      <c r="L1064" s="177"/>
      <c r="M1064" s="182"/>
      <c r="N1064" s="183"/>
      <c r="O1064" s="183"/>
      <c r="P1064" s="183"/>
      <c r="Q1064" s="183"/>
      <c r="R1064" s="183"/>
      <c r="S1064" s="183"/>
      <c r="T1064" s="184"/>
      <c r="AT1064" s="179" t="s">
        <v>181</v>
      </c>
      <c r="AU1064" s="179" t="s">
        <v>87</v>
      </c>
      <c r="AV1064" s="13" t="s">
        <v>81</v>
      </c>
      <c r="AW1064" s="13" t="s">
        <v>29</v>
      </c>
      <c r="AX1064" s="13" t="s">
        <v>74</v>
      </c>
      <c r="AY1064" s="179" t="s">
        <v>167</v>
      </c>
    </row>
    <row r="1065" spans="1:65" s="13" customFormat="1" ht="24">
      <c r="B1065" s="177"/>
      <c r="D1065" s="178" t="s">
        <v>181</v>
      </c>
      <c r="E1065" s="179" t="s">
        <v>1</v>
      </c>
      <c r="F1065" s="180" t="s">
        <v>853</v>
      </c>
      <c r="H1065" s="179" t="s">
        <v>1</v>
      </c>
      <c r="I1065" s="181"/>
      <c r="L1065" s="177"/>
      <c r="M1065" s="182"/>
      <c r="N1065" s="183"/>
      <c r="O1065" s="183"/>
      <c r="P1065" s="183"/>
      <c r="Q1065" s="183"/>
      <c r="R1065" s="183"/>
      <c r="S1065" s="183"/>
      <c r="T1065" s="184"/>
      <c r="AT1065" s="179" t="s">
        <v>181</v>
      </c>
      <c r="AU1065" s="179" t="s">
        <v>87</v>
      </c>
      <c r="AV1065" s="13" t="s">
        <v>81</v>
      </c>
      <c r="AW1065" s="13" t="s">
        <v>29</v>
      </c>
      <c r="AX1065" s="13" t="s">
        <v>74</v>
      </c>
      <c r="AY1065" s="179" t="s">
        <v>167</v>
      </c>
    </row>
    <row r="1066" spans="1:65" s="14" customFormat="1" ht="12">
      <c r="B1066" s="185"/>
      <c r="D1066" s="178" t="s">
        <v>181</v>
      </c>
      <c r="E1066" s="186" t="s">
        <v>1</v>
      </c>
      <c r="F1066" s="187" t="s">
        <v>854</v>
      </c>
      <c r="H1066" s="188">
        <v>245.90299999999999</v>
      </c>
      <c r="I1066" s="189"/>
      <c r="L1066" s="185"/>
      <c r="M1066" s="190"/>
      <c r="N1066" s="191"/>
      <c r="O1066" s="191"/>
      <c r="P1066" s="191"/>
      <c r="Q1066" s="191"/>
      <c r="R1066" s="191"/>
      <c r="S1066" s="191"/>
      <c r="T1066" s="192"/>
      <c r="AT1066" s="186" t="s">
        <v>181</v>
      </c>
      <c r="AU1066" s="186" t="s">
        <v>87</v>
      </c>
      <c r="AV1066" s="14" t="s">
        <v>87</v>
      </c>
      <c r="AW1066" s="14" t="s">
        <v>29</v>
      </c>
      <c r="AX1066" s="14" t="s">
        <v>74</v>
      </c>
      <c r="AY1066" s="186" t="s">
        <v>167</v>
      </c>
    </row>
    <row r="1067" spans="1:65" s="16" customFormat="1" ht="12">
      <c r="B1067" s="201"/>
      <c r="D1067" s="178" t="s">
        <v>181</v>
      </c>
      <c r="E1067" s="202" t="s">
        <v>1</v>
      </c>
      <c r="F1067" s="203" t="s">
        <v>390</v>
      </c>
      <c r="H1067" s="204">
        <v>245.90299999999999</v>
      </c>
      <c r="I1067" s="205"/>
      <c r="L1067" s="201"/>
      <c r="M1067" s="206"/>
      <c r="N1067" s="207"/>
      <c r="O1067" s="207"/>
      <c r="P1067" s="207"/>
      <c r="Q1067" s="207"/>
      <c r="R1067" s="207"/>
      <c r="S1067" s="207"/>
      <c r="T1067" s="208"/>
      <c r="AT1067" s="202" t="s">
        <v>181</v>
      </c>
      <c r="AU1067" s="202" t="s">
        <v>87</v>
      </c>
      <c r="AV1067" s="16" t="s">
        <v>187</v>
      </c>
      <c r="AW1067" s="16" t="s">
        <v>29</v>
      </c>
      <c r="AX1067" s="16" t="s">
        <v>74</v>
      </c>
      <c r="AY1067" s="202" t="s">
        <v>167</v>
      </c>
    </row>
    <row r="1068" spans="1:65" s="13" customFormat="1" ht="12">
      <c r="B1068" s="177"/>
      <c r="D1068" s="178" t="s">
        <v>181</v>
      </c>
      <c r="E1068" s="179" t="s">
        <v>1</v>
      </c>
      <c r="F1068" s="180" t="s">
        <v>763</v>
      </c>
      <c r="H1068" s="179" t="s">
        <v>1</v>
      </c>
      <c r="I1068" s="181"/>
      <c r="L1068" s="177"/>
      <c r="M1068" s="182"/>
      <c r="N1068" s="183"/>
      <c r="O1068" s="183"/>
      <c r="P1068" s="183"/>
      <c r="Q1068" s="183"/>
      <c r="R1068" s="183"/>
      <c r="S1068" s="183"/>
      <c r="T1068" s="184"/>
      <c r="AT1068" s="179" t="s">
        <v>181</v>
      </c>
      <c r="AU1068" s="179" t="s">
        <v>87</v>
      </c>
      <c r="AV1068" s="13" t="s">
        <v>81</v>
      </c>
      <c r="AW1068" s="13" t="s">
        <v>29</v>
      </c>
      <c r="AX1068" s="13" t="s">
        <v>74</v>
      </c>
      <c r="AY1068" s="179" t="s">
        <v>167</v>
      </c>
    </row>
    <row r="1069" spans="1:65" s="14" customFormat="1" ht="12">
      <c r="B1069" s="185"/>
      <c r="D1069" s="178" t="s">
        <v>181</v>
      </c>
      <c r="E1069" s="186" t="s">
        <v>1</v>
      </c>
      <c r="F1069" s="187" t="s">
        <v>837</v>
      </c>
      <c r="H1069" s="188">
        <v>19.375</v>
      </c>
      <c r="I1069" s="189"/>
      <c r="L1069" s="185"/>
      <c r="M1069" s="190"/>
      <c r="N1069" s="191"/>
      <c r="O1069" s="191"/>
      <c r="P1069" s="191"/>
      <c r="Q1069" s="191"/>
      <c r="R1069" s="191"/>
      <c r="S1069" s="191"/>
      <c r="T1069" s="192"/>
      <c r="AT1069" s="186" t="s">
        <v>181</v>
      </c>
      <c r="AU1069" s="186" t="s">
        <v>87</v>
      </c>
      <c r="AV1069" s="14" t="s">
        <v>87</v>
      </c>
      <c r="AW1069" s="14" t="s">
        <v>29</v>
      </c>
      <c r="AX1069" s="14" t="s">
        <v>74</v>
      </c>
      <c r="AY1069" s="186" t="s">
        <v>167</v>
      </c>
    </row>
    <row r="1070" spans="1:65" s="14" customFormat="1" ht="12">
      <c r="B1070" s="185"/>
      <c r="D1070" s="178" t="s">
        <v>181</v>
      </c>
      <c r="E1070" s="186" t="s">
        <v>1</v>
      </c>
      <c r="F1070" s="187" t="s">
        <v>838</v>
      </c>
      <c r="H1070" s="188">
        <v>-4.2</v>
      </c>
      <c r="I1070" s="189"/>
      <c r="L1070" s="185"/>
      <c r="M1070" s="190"/>
      <c r="N1070" s="191"/>
      <c r="O1070" s="191"/>
      <c r="P1070" s="191"/>
      <c r="Q1070" s="191"/>
      <c r="R1070" s="191"/>
      <c r="S1070" s="191"/>
      <c r="T1070" s="192"/>
      <c r="AT1070" s="186" t="s">
        <v>181</v>
      </c>
      <c r="AU1070" s="186" t="s">
        <v>87</v>
      </c>
      <c r="AV1070" s="14" t="s">
        <v>87</v>
      </c>
      <c r="AW1070" s="14" t="s">
        <v>29</v>
      </c>
      <c r="AX1070" s="14" t="s">
        <v>74</v>
      </c>
      <c r="AY1070" s="186" t="s">
        <v>167</v>
      </c>
    </row>
    <row r="1071" spans="1:65" s="16" customFormat="1" ht="12">
      <c r="B1071" s="201"/>
      <c r="D1071" s="178" t="s">
        <v>181</v>
      </c>
      <c r="E1071" s="202" t="s">
        <v>1</v>
      </c>
      <c r="F1071" s="203" t="s">
        <v>390</v>
      </c>
      <c r="H1071" s="204">
        <v>15.175000000000001</v>
      </c>
      <c r="I1071" s="205"/>
      <c r="L1071" s="201"/>
      <c r="M1071" s="206"/>
      <c r="N1071" s="207"/>
      <c r="O1071" s="207"/>
      <c r="P1071" s="207"/>
      <c r="Q1071" s="207"/>
      <c r="R1071" s="207"/>
      <c r="S1071" s="207"/>
      <c r="T1071" s="208"/>
      <c r="AT1071" s="202" t="s">
        <v>181</v>
      </c>
      <c r="AU1071" s="202" t="s">
        <v>87</v>
      </c>
      <c r="AV1071" s="16" t="s">
        <v>187</v>
      </c>
      <c r="AW1071" s="16" t="s">
        <v>29</v>
      </c>
      <c r="AX1071" s="16" t="s">
        <v>74</v>
      </c>
      <c r="AY1071" s="202" t="s">
        <v>167</v>
      </c>
    </row>
    <row r="1072" spans="1:65" s="14" customFormat="1" ht="12">
      <c r="B1072" s="185"/>
      <c r="D1072" s="178" t="s">
        <v>181</v>
      </c>
      <c r="E1072" s="186" t="s">
        <v>1</v>
      </c>
      <c r="F1072" s="187" t="s">
        <v>1625</v>
      </c>
      <c r="H1072" s="188">
        <v>132</v>
      </c>
      <c r="I1072" s="189"/>
      <c r="L1072" s="185"/>
      <c r="M1072" s="190"/>
      <c r="N1072" s="191"/>
      <c r="O1072" s="191"/>
      <c r="P1072" s="191"/>
      <c r="Q1072" s="191"/>
      <c r="R1072" s="191"/>
      <c r="S1072" s="191"/>
      <c r="T1072" s="192"/>
      <c r="AT1072" s="186" t="s">
        <v>181</v>
      </c>
      <c r="AU1072" s="186" t="s">
        <v>87</v>
      </c>
      <c r="AV1072" s="14" t="s">
        <v>87</v>
      </c>
      <c r="AW1072" s="14" t="s">
        <v>29</v>
      </c>
      <c r="AX1072" s="14" t="s">
        <v>74</v>
      </c>
      <c r="AY1072" s="186" t="s">
        <v>167</v>
      </c>
    </row>
    <row r="1073" spans="1:51" s="16" customFormat="1" ht="12">
      <c r="B1073" s="201"/>
      <c r="D1073" s="178" t="s">
        <v>181</v>
      </c>
      <c r="E1073" s="202" t="s">
        <v>1</v>
      </c>
      <c r="F1073" s="203" t="s">
        <v>390</v>
      </c>
      <c r="H1073" s="204">
        <v>132</v>
      </c>
      <c r="I1073" s="205"/>
      <c r="L1073" s="201"/>
      <c r="M1073" s="206"/>
      <c r="N1073" s="207"/>
      <c r="O1073" s="207"/>
      <c r="P1073" s="207"/>
      <c r="Q1073" s="207"/>
      <c r="R1073" s="207"/>
      <c r="S1073" s="207"/>
      <c r="T1073" s="208"/>
      <c r="AT1073" s="202" t="s">
        <v>181</v>
      </c>
      <c r="AU1073" s="202" t="s">
        <v>87</v>
      </c>
      <c r="AV1073" s="16" t="s">
        <v>187</v>
      </c>
      <c r="AW1073" s="16" t="s">
        <v>29</v>
      </c>
      <c r="AX1073" s="16" t="s">
        <v>74</v>
      </c>
      <c r="AY1073" s="202" t="s">
        <v>167</v>
      </c>
    </row>
    <row r="1074" spans="1:51" s="15" customFormat="1" ht="12">
      <c r="B1074" s="193"/>
      <c r="D1074" s="178" t="s">
        <v>181</v>
      </c>
      <c r="E1074" s="194" t="s">
        <v>1</v>
      </c>
      <c r="F1074" s="195" t="s">
        <v>186</v>
      </c>
      <c r="H1074" s="196">
        <v>393.07800000000003</v>
      </c>
      <c r="I1074" s="197"/>
      <c r="L1074" s="193"/>
      <c r="M1074" s="209"/>
      <c r="N1074" s="210"/>
      <c r="O1074" s="210"/>
      <c r="P1074" s="210"/>
      <c r="Q1074" s="210"/>
      <c r="R1074" s="210"/>
      <c r="S1074" s="210"/>
      <c r="T1074" s="211"/>
      <c r="AT1074" s="194" t="s">
        <v>181</v>
      </c>
      <c r="AU1074" s="194" t="s">
        <v>87</v>
      </c>
      <c r="AV1074" s="15" t="s">
        <v>179</v>
      </c>
      <c r="AW1074" s="15" t="s">
        <v>29</v>
      </c>
      <c r="AX1074" s="15" t="s">
        <v>81</v>
      </c>
      <c r="AY1074" s="194" t="s">
        <v>167</v>
      </c>
    </row>
    <row r="1075" spans="1:51" s="2" customFormat="1" ht="7" customHeight="1">
      <c r="A1075" s="33"/>
      <c r="B1075" s="48"/>
      <c r="C1075" s="49"/>
      <c r="D1075" s="49"/>
      <c r="E1075" s="49"/>
      <c r="F1075" s="49"/>
      <c r="G1075" s="49"/>
      <c r="H1075" s="49"/>
      <c r="I1075" s="49"/>
      <c r="J1075" s="49"/>
      <c r="K1075" s="49"/>
      <c r="L1075" s="34"/>
      <c r="M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</row>
  </sheetData>
  <autoFilter ref="C145:K1074" xr:uid="{00000000-0009-0000-0000-000002000000}"/>
  <mergeCells count="12">
    <mergeCell ref="E138:H138"/>
    <mergeCell ref="L2:V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50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94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1" customFormat="1" ht="12" customHeight="1">
      <c r="B8" s="21"/>
      <c r="D8" s="28" t="s">
        <v>124</v>
      </c>
      <c r="L8" s="21"/>
    </row>
    <row r="9" spans="1:4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2" t="s">
        <v>1630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ROUND((SUM(BE126:BE249)),  2)</f>
        <v>0</v>
      </c>
      <c r="G35" s="33"/>
      <c r="H35" s="33"/>
      <c r="I35" s="107">
        <v>0.2</v>
      </c>
      <c r="J35" s="106">
        <f>ROUND(((SUM(BE126:BE249))*I35),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ROUND((SUM(BF126:BF249)),  2)</f>
        <v>0</v>
      </c>
      <c r="G36" s="33"/>
      <c r="H36" s="33"/>
      <c r="I36" s="107">
        <v>0.2</v>
      </c>
      <c r="J36" s="106">
        <f>ROUND(((SUM(BF126:BF249))*I36),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ROUND((SUM(BG126:BG249)),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ROUND((SUM(BH126:BH249)),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ROUND((SUM(BI126:BI249)),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SO01.3 - SO01.3  Zdravotechnika -rozvody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141</v>
      </c>
      <c r="E99" s="121"/>
      <c r="F99" s="121"/>
      <c r="G99" s="121"/>
      <c r="H99" s="121"/>
      <c r="I99" s="121"/>
      <c r="J99" s="122">
        <f>J127</f>
        <v>0</v>
      </c>
      <c r="L99" s="119"/>
    </row>
    <row r="100" spans="1:47" s="10" customFormat="1" ht="20" customHeight="1">
      <c r="B100" s="123"/>
      <c r="D100" s="124" t="s">
        <v>635</v>
      </c>
      <c r="E100" s="125"/>
      <c r="F100" s="125"/>
      <c r="G100" s="125"/>
      <c r="H100" s="125"/>
      <c r="I100" s="125"/>
      <c r="J100" s="126">
        <f>J129</f>
        <v>0</v>
      </c>
      <c r="L100" s="123"/>
    </row>
    <row r="101" spans="1:47" s="10" customFormat="1" ht="20" customHeight="1">
      <c r="B101" s="123"/>
      <c r="D101" s="124" t="s">
        <v>1631</v>
      </c>
      <c r="E101" s="125"/>
      <c r="F101" s="125"/>
      <c r="G101" s="125"/>
      <c r="H101" s="125"/>
      <c r="I101" s="125"/>
      <c r="J101" s="126">
        <f>J156</f>
        <v>0</v>
      </c>
      <c r="L101" s="123"/>
    </row>
    <row r="102" spans="1:47" s="10" customFormat="1" ht="20" customHeight="1">
      <c r="B102" s="123"/>
      <c r="D102" s="124" t="s">
        <v>142</v>
      </c>
      <c r="E102" s="125"/>
      <c r="F102" s="125"/>
      <c r="G102" s="125"/>
      <c r="H102" s="125"/>
      <c r="I102" s="125"/>
      <c r="J102" s="126">
        <f>J164</f>
        <v>0</v>
      </c>
      <c r="L102" s="123"/>
    </row>
    <row r="103" spans="1:47" s="10" customFormat="1" ht="20" customHeight="1">
      <c r="B103" s="123"/>
      <c r="D103" s="124" t="s">
        <v>143</v>
      </c>
      <c r="E103" s="125"/>
      <c r="F103" s="125"/>
      <c r="G103" s="125"/>
      <c r="H103" s="125"/>
      <c r="I103" s="125"/>
      <c r="J103" s="126">
        <f>J239</f>
        <v>0</v>
      </c>
      <c r="L103" s="123"/>
    </row>
    <row r="104" spans="1:47" s="9" customFormat="1" ht="25" customHeight="1">
      <c r="B104" s="119"/>
      <c r="D104" s="120" t="s">
        <v>152</v>
      </c>
      <c r="E104" s="121"/>
      <c r="F104" s="121"/>
      <c r="G104" s="121"/>
      <c r="H104" s="121"/>
      <c r="I104" s="121"/>
      <c r="J104" s="122">
        <f>J245</f>
        <v>0</v>
      </c>
      <c r="L104" s="119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153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6.25" customHeight="1">
      <c r="A114" s="33"/>
      <c r="B114" s="34"/>
      <c r="C114" s="33"/>
      <c r="D114" s="33"/>
      <c r="E114" s="269" t="str">
        <f>E7</f>
        <v>RP pre zníženie energetickej náročnosti budovy ZŠ a MŠ ČADCA -Podzávoz</v>
      </c>
      <c r="F114" s="270"/>
      <c r="G114" s="270"/>
      <c r="H114" s="270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1" customFormat="1" ht="12" customHeight="1">
      <c r="B115" s="21"/>
      <c r="C115" s="28" t="s">
        <v>124</v>
      </c>
      <c r="L115" s="21"/>
    </row>
    <row r="116" spans="1:65" s="2" customFormat="1" ht="16.5" customHeight="1">
      <c r="A116" s="33"/>
      <c r="B116" s="34"/>
      <c r="C116" s="33"/>
      <c r="D116" s="33"/>
      <c r="E116" s="269" t="s">
        <v>125</v>
      </c>
      <c r="F116" s="268"/>
      <c r="G116" s="268"/>
      <c r="H116" s="268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126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6.5" customHeight="1">
      <c r="A118" s="33"/>
      <c r="B118" s="34"/>
      <c r="C118" s="33"/>
      <c r="D118" s="33"/>
      <c r="E118" s="262" t="str">
        <f>E11</f>
        <v>SO01.3 - SO01.3  Zdravotechnika -rozvody</v>
      </c>
      <c r="F118" s="268"/>
      <c r="G118" s="268"/>
      <c r="H118" s="268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2" customHeight="1">
      <c r="A120" s="33"/>
      <c r="B120" s="34"/>
      <c r="C120" s="28" t="s">
        <v>18</v>
      </c>
      <c r="D120" s="33"/>
      <c r="E120" s="33"/>
      <c r="F120" s="26" t="str">
        <f>F14</f>
        <v>Podzávoz  2739, Čadca</v>
      </c>
      <c r="G120" s="33"/>
      <c r="H120" s="33"/>
      <c r="I120" s="28" t="s">
        <v>20</v>
      </c>
      <c r="J120" s="56" t="str">
        <f>IF(J14="","",J14)</f>
        <v/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40.25" customHeight="1">
      <c r="A122" s="33"/>
      <c r="B122" s="34"/>
      <c r="C122" s="28" t="s">
        <v>21</v>
      </c>
      <c r="D122" s="33"/>
      <c r="E122" s="33"/>
      <c r="F122" s="26" t="str">
        <f>E17</f>
        <v>Mesto Čadca ,MU Námestie Slobody 30, ČADCA 02201</v>
      </c>
      <c r="G122" s="33"/>
      <c r="H122" s="33"/>
      <c r="I122" s="28" t="s">
        <v>27</v>
      </c>
      <c r="J122" s="31" t="str">
        <f>E23</f>
        <v xml:space="preserve">Mbarch Ing.Arch.Matej Babuliak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5.25" customHeight="1">
      <c r="A123" s="33"/>
      <c r="B123" s="34"/>
      <c r="C123" s="28" t="s">
        <v>25</v>
      </c>
      <c r="D123" s="33"/>
      <c r="E123" s="33"/>
      <c r="F123" s="26" t="str">
        <f>IF(E20="","",E20)</f>
        <v>Vyplň údaj</v>
      </c>
      <c r="G123" s="33"/>
      <c r="H123" s="33"/>
      <c r="I123" s="28" t="s">
        <v>30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11" customFormat="1" ht="29.25" customHeight="1">
      <c r="A125" s="127"/>
      <c r="B125" s="128"/>
      <c r="C125" s="129" t="s">
        <v>154</v>
      </c>
      <c r="D125" s="130" t="s">
        <v>59</v>
      </c>
      <c r="E125" s="130" t="s">
        <v>55</v>
      </c>
      <c r="F125" s="130" t="s">
        <v>56</v>
      </c>
      <c r="G125" s="130" t="s">
        <v>155</v>
      </c>
      <c r="H125" s="130" t="s">
        <v>156</v>
      </c>
      <c r="I125" s="130" t="s">
        <v>157</v>
      </c>
      <c r="J125" s="131" t="s">
        <v>130</v>
      </c>
      <c r="K125" s="132" t="s">
        <v>158</v>
      </c>
      <c r="L125" s="133"/>
      <c r="M125" s="63" t="s">
        <v>1</v>
      </c>
      <c r="N125" s="64" t="s">
        <v>38</v>
      </c>
      <c r="O125" s="64" t="s">
        <v>159</v>
      </c>
      <c r="P125" s="64" t="s">
        <v>160</v>
      </c>
      <c r="Q125" s="64" t="s">
        <v>161</v>
      </c>
      <c r="R125" s="64" t="s">
        <v>162</v>
      </c>
      <c r="S125" s="64" t="s">
        <v>163</v>
      </c>
      <c r="T125" s="65" t="s">
        <v>164</v>
      </c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</row>
    <row r="126" spans="1:65" s="2" customFormat="1" ht="23" customHeight="1">
      <c r="A126" s="33"/>
      <c r="B126" s="34"/>
      <c r="C126" s="70" t="s">
        <v>131</v>
      </c>
      <c r="D126" s="33"/>
      <c r="E126" s="33"/>
      <c r="F126" s="33"/>
      <c r="G126" s="33"/>
      <c r="H126" s="33"/>
      <c r="I126" s="33"/>
      <c r="J126" s="134">
        <f>BK126</f>
        <v>0</v>
      </c>
      <c r="K126" s="33"/>
      <c r="L126" s="34"/>
      <c r="M126" s="66"/>
      <c r="N126" s="57"/>
      <c r="O126" s="67"/>
      <c r="P126" s="135">
        <f>P127+P245</f>
        <v>0</v>
      </c>
      <c r="Q126" s="67"/>
      <c r="R126" s="135">
        <f>R127+R245</f>
        <v>0.17310680000000001</v>
      </c>
      <c r="S126" s="67"/>
      <c r="T126" s="136">
        <f>T127+T245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132</v>
      </c>
      <c r="BK126" s="137">
        <f>BK127+BK245</f>
        <v>0</v>
      </c>
    </row>
    <row r="127" spans="1:65" s="12" customFormat="1" ht="26" customHeight="1">
      <c r="B127" s="138"/>
      <c r="D127" s="139" t="s">
        <v>73</v>
      </c>
      <c r="E127" s="140" t="s">
        <v>453</v>
      </c>
      <c r="F127" s="140" t="s">
        <v>454</v>
      </c>
      <c r="I127" s="141"/>
      <c r="J127" s="142">
        <f>BK127</f>
        <v>0</v>
      </c>
      <c r="L127" s="138"/>
      <c r="M127" s="143"/>
      <c r="N127" s="144"/>
      <c r="O127" s="144"/>
      <c r="P127" s="145">
        <f>P128+P129+P156+P164+P239</f>
        <v>0</v>
      </c>
      <c r="Q127" s="144"/>
      <c r="R127" s="145">
        <f>R128+R129+R156+R164+R239</f>
        <v>0.17310680000000001</v>
      </c>
      <c r="S127" s="144"/>
      <c r="T127" s="146">
        <f>T128+T129+T156+T164+T239</f>
        <v>0</v>
      </c>
      <c r="AR127" s="139" t="s">
        <v>87</v>
      </c>
      <c r="AT127" s="147" t="s">
        <v>73</v>
      </c>
      <c r="AU127" s="147" t="s">
        <v>74</v>
      </c>
      <c r="AY127" s="139" t="s">
        <v>167</v>
      </c>
      <c r="BK127" s="148">
        <f>BK128+BK129+BK156+BK164+BK239</f>
        <v>0</v>
      </c>
    </row>
    <row r="128" spans="1:65" s="2" customFormat="1" ht="66.75" customHeight="1">
      <c r="A128" s="33"/>
      <c r="B128" s="149"/>
      <c r="C128" s="150" t="s">
        <v>81</v>
      </c>
      <c r="D128" s="150" t="s">
        <v>168</v>
      </c>
      <c r="E128" s="151" t="s">
        <v>169</v>
      </c>
      <c r="F128" s="152" t="s">
        <v>170</v>
      </c>
      <c r="G128" s="153" t="s">
        <v>1</v>
      </c>
      <c r="H128" s="154">
        <v>0</v>
      </c>
      <c r="I128" s="155"/>
      <c r="J128" s="156">
        <f>ROUND(I128*H128,2)</f>
        <v>0</v>
      </c>
      <c r="K128" s="157"/>
      <c r="L128" s="158"/>
      <c r="M128" s="159" t="s">
        <v>1</v>
      </c>
      <c r="N128" s="160" t="s">
        <v>40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171</v>
      </c>
      <c r="AT128" s="163" t="s">
        <v>168</v>
      </c>
      <c r="AU128" s="163" t="s">
        <v>81</v>
      </c>
      <c r="AY128" s="18" t="s">
        <v>167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172</v>
      </c>
      <c r="BM128" s="163" t="s">
        <v>1632</v>
      </c>
    </row>
    <row r="129" spans="1:65" s="12" customFormat="1" ht="23" customHeight="1">
      <c r="B129" s="138"/>
      <c r="D129" s="139" t="s">
        <v>73</v>
      </c>
      <c r="E129" s="165" t="s">
        <v>1148</v>
      </c>
      <c r="F129" s="165" t="s">
        <v>1149</v>
      </c>
      <c r="I129" s="141"/>
      <c r="J129" s="166">
        <f>BK129</f>
        <v>0</v>
      </c>
      <c r="L129" s="138"/>
      <c r="M129" s="143"/>
      <c r="N129" s="144"/>
      <c r="O129" s="144"/>
      <c r="P129" s="145">
        <f>SUM(P130:P155)</f>
        <v>0</v>
      </c>
      <c r="Q129" s="144"/>
      <c r="R129" s="145">
        <f>SUM(R130:R155)</f>
        <v>1.2246800000000002E-2</v>
      </c>
      <c r="S129" s="144"/>
      <c r="T129" s="146">
        <f>SUM(T130:T155)</f>
        <v>0</v>
      </c>
      <c r="AR129" s="139" t="s">
        <v>87</v>
      </c>
      <c r="AT129" s="147" t="s">
        <v>73</v>
      </c>
      <c r="AU129" s="147" t="s">
        <v>81</v>
      </c>
      <c r="AY129" s="139" t="s">
        <v>167</v>
      </c>
      <c r="BK129" s="148">
        <f>SUM(BK130:BK155)</f>
        <v>0</v>
      </c>
    </row>
    <row r="130" spans="1:65" s="2" customFormat="1" ht="21.75" customHeight="1">
      <c r="A130" s="33"/>
      <c r="B130" s="149"/>
      <c r="C130" s="167" t="s">
        <v>87</v>
      </c>
      <c r="D130" s="167" t="s">
        <v>175</v>
      </c>
      <c r="E130" s="168" t="s">
        <v>1633</v>
      </c>
      <c r="F130" s="169" t="s">
        <v>1634</v>
      </c>
      <c r="G130" s="170" t="s">
        <v>213</v>
      </c>
      <c r="H130" s="171">
        <v>21</v>
      </c>
      <c r="I130" s="172"/>
      <c r="J130" s="173">
        <f>ROUND(I130*H130,2)</f>
        <v>0</v>
      </c>
      <c r="K130" s="174"/>
      <c r="L130" s="34"/>
      <c r="M130" s="175" t="s">
        <v>1</v>
      </c>
      <c r="N130" s="176" t="s">
        <v>40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308</v>
      </c>
      <c r="AT130" s="163" t="s">
        <v>175</v>
      </c>
      <c r="AU130" s="163" t="s">
        <v>87</v>
      </c>
      <c r="AY130" s="18" t="s">
        <v>167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308</v>
      </c>
      <c r="BM130" s="163" t="s">
        <v>1635</v>
      </c>
    </row>
    <row r="131" spans="1:65" s="14" customFormat="1" ht="12">
      <c r="B131" s="185"/>
      <c r="D131" s="178" t="s">
        <v>181</v>
      </c>
      <c r="E131" s="186" t="s">
        <v>1</v>
      </c>
      <c r="F131" s="187" t="s">
        <v>1636</v>
      </c>
      <c r="H131" s="188">
        <v>21</v>
      </c>
      <c r="I131" s="189"/>
      <c r="L131" s="185"/>
      <c r="M131" s="190"/>
      <c r="N131" s="191"/>
      <c r="O131" s="191"/>
      <c r="P131" s="191"/>
      <c r="Q131" s="191"/>
      <c r="R131" s="191"/>
      <c r="S131" s="191"/>
      <c r="T131" s="192"/>
      <c r="AT131" s="186" t="s">
        <v>181</v>
      </c>
      <c r="AU131" s="186" t="s">
        <v>87</v>
      </c>
      <c r="AV131" s="14" t="s">
        <v>87</v>
      </c>
      <c r="AW131" s="14" t="s">
        <v>29</v>
      </c>
      <c r="AX131" s="14" t="s">
        <v>74</v>
      </c>
      <c r="AY131" s="186" t="s">
        <v>167</v>
      </c>
    </row>
    <row r="132" spans="1:65" s="15" customFormat="1" ht="12">
      <c r="B132" s="193"/>
      <c r="D132" s="178" t="s">
        <v>181</v>
      </c>
      <c r="E132" s="194" t="s">
        <v>1</v>
      </c>
      <c r="F132" s="195" t="s">
        <v>186</v>
      </c>
      <c r="H132" s="196">
        <v>21</v>
      </c>
      <c r="I132" s="197"/>
      <c r="L132" s="193"/>
      <c r="M132" s="198"/>
      <c r="N132" s="199"/>
      <c r="O132" s="199"/>
      <c r="P132" s="199"/>
      <c r="Q132" s="199"/>
      <c r="R132" s="199"/>
      <c r="S132" s="199"/>
      <c r="T132" s="200"/>
      <c r="AT132" s="194" t="s">
        <v>181</v>
      </c>
      <c r="AU132" s="194" t="s">
        <v>87</v>
      </c>
      <c r="AV132" s="15" t="s">
        <v>179</v>
      </c>
      <c r="AW132" s="15" t="s">
        <v>29</v>
      </c>
      <c r="AX132" s="15" t="s">
        <v>81</v>
      </c>
      <c r="AY132" s="194" t="s">
        <v>167</v>
      </c>
    </row>
    <row r="133" spans="1:65" s="2" customFormat="1" ht="21.75" customHeight="1">
      <c r="A133" s="33"/>
      <c r="B133" s="149"/>
      <c r="C133" s="150" t="s">
        <v>187</v>
      </c>
      <c r="D133" s="150" t="s">
        <v>168</v>
      </c>
      <c r="E133" s="151" t="s">
        <v>1637</v>
      </c>
      <c r="F133" s="152" t="s">
        <v>1638</v>
      </c>
      <c r="G133" s="153" t="s">
        <v>213</v>
      </c>
      <c r="H133" s="154">
        <v>21.42</v>
      </c>
      <c r="I133" s="155"/>
      <c r="J133" s="156">
        <f>ROUND(I133*H133,2)</f>
        <v>0</v>
      </c>
      <c r="K133" s="157"/>
      <c r="L133" s="158"/>
      <c r="M133" s="159" t="s">
        <v>1</v>
      </c>
      <c r="N133" s="160" t="s">
        <v>40</v>
      </c>
      <c r="O133" s="59"/>
      <c r="P133" s="161">
        <f>O133*H133</f>
        <v>0</v>
      </c>
      <c r="Q133" s="161">
        <v>4.0000000000000003E-5</v>
      </c>
      <c r="R133" s="161">
        <f>Q133*H133</f>
        <v>8.5680000000000012E-4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416</v>
      </c>
      <c r="AT133" s="163" t="s">
        <v>168</v>
      </c>
      <c r="AU133" s="163" t="s">
        <v>87</v>
      </c>
      <c r="AY133" s="18" t="s">
        <v>167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308</v>
      </c>
      <c r="BM133" s="163" t="s">
        <v>1639</v>
      </c>
    </row>
    <row r="134" spans="1:65" s="14" customFormat="1" ht="12">
      <c r="B134" s="185"/>
      <c r="D134" s="178" t="s">
        <v>181</v>
      </c>
      <c r="F134" s="187" t="s">
        <v>1640</v>
      </c>
      <c r="H134" s="188">
        <v>21.42</v>
      </c>
      <c r="I134" s="189"/>
      <c r="L134" s="185"/>
      <c r="M134" s="190"/>
      <c r="N134" s="191"/>
      <c r="O134" s="191"/>
      <c r="P134" s="191"/>
      <c r="Q134" s="191"/>
      <c r="R134" s="191"/>
      <c r="S134" s="191"/>
      <c r="T134" s="192"/>
      <c r="AT134" s="186" t="s">
        <v>181</v>
      </c>
      <c r="AU134" s="186" t="s">
        <v>87</v>
      </c>
      <c r="AV134" s="14" t="s">
        <v>87</v>
      </c>
      <c r="AW134" s="14" t="s">
        <v>3</v>
      </c>
      <c r="AX134" s="14" t="s">
        <v>81</v>
      </c>
      <c r="AY134" s="186" t="s">
        <v>167</v>
      </c>
    </row>
    <row r="135" spans="1:65" s="2" customFormat="1" ht="21.75" customHeight="1">
      <c r="A135" s="33"/>
      <c r="B135" s="149"/>
      <c r="C135" s="167" t="s">
        <v>179</v>
      </c>
      <c r="D135" s="167" t="s">
        <v>175</v>
      </c>
      <c r="E135" s="168" t="s">
        <v>1641</v>
      </c>
      <c r="F135" s="169" t="s">
        <v>1642</v>
      </c>
      <c r="G135" s="170" t="s">
        <v>213</v>
      </c>
      <c r="H135" s="171">
        <v>10</v>
      </c>
      <c r="I135" s="172"/>
      <c r="J135" s="173">
        <f>ROUND(I135*H135,2)</f>
        <v>0</v>
      </c>
      <c r="K135" s="174"/>
      <c r="L135" s="34"/>
      <c r="M135" s="175" t="s">
        <v>1</v>
      </c>
      <c r="N135" s="176" t="s">
        <v>40</v>
      </c>
      <c r="O135" s="59"/>
      <c r="P135" s="161">
        <f>O135*H135</f>
        <v>0</v>
      </c>
      <c r="Q135" s="161">
        <v>2.0000000000000002E-5</v>
      </c>
      <c r="R135" s="161">
        <f>Q135*H135</f>
        <v>2.0000000000000001E-4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308</v>
      </c>
      <c r="AT135" s="163" t="s">
        <v>175</v>
      </c>
      <c r="AU135" s="163" t="s">
        <v>87</v>
      </c>
      <c r="AY135" s="18" t="s">
        <v>167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308</v>
      </c>
      <c r="BM135" s="163" t="s">
        <v>1643</v>
      </c>
    </row>
    <row r="136" spans="1:65" s="14" customFormat="1" ht="12">
      <c r="B136" s="185"/>
      <c r="D136" s="178" t="s">
        <v>181</v>
      </c>
      <c r="E136" s="186" t="s">
        <v>1</v>
      </c>
      <c r="F136" s="187" t="s">
        <v>262</v>
      </c>
      <c r="H136" s="188">
        <v>10</v>
      </c>
      <c r="I136" s="189"/>
      <c r="L136" s="185"/>
      <c r="M136" s="190"/>
      <c r="N136" s="191"/>
      <c r="O136" s="191"/>
      <c r="P136" s="191"/>
      <c r="Q136" s="191"/>
      <c r="R136" s="191"/>
      <c r="S136" s="191"/>
      <c r="T136" s="192"/>
      <c r="AT136" s="186" t="s">
        <v>181</v>
      </c>
      <c r="AU136" s="186" t="s">
        <v>87</v>
      </c>
      <c r="AV136" s="14" t="s">
        <v>87</v>
      </c>
      <c r="AW136" s="14" t="s">
        <v>29</v>
      </c>
      <c r="AX136" s="14" t="s">
        <v>74</v>
      </c>
      <c r="AY136" s="186" t="s">
        <v>167</v>
      </c>
    </row>
    <row r="137" spans="1:65" s="15" customFormat="1" ht="12">
      <c r="B137" s="193"/>
      <c r="D137" s="178" t="s">
        <v>181</v>
      </c>
      <c r="E137" s="194" t="s">
        <v>1</v>
      </c>
      <c r="F137" s="195" t="s">
        <v>186</v>
      </c>
      <c r="H137" s="196">
        <v>10</v>
      </c>
      <c r="I137" s="197"/>
      <c r="L137" s="193"/>
      <c r="M137" s="198"/>
      <c r="N137" s="199"/>
      <c r="O137" s="199"/>
      <c r="P137" s="199"/>
      <c r="Q137" s="199"/>
      <c r="R137" s="199"/>
      <c r="S137" s="199"/>
      <c r="T137" s="200"/>
      <c r="AT137" s="194" t="s">
        <v>181</v>
      </c>
      <c r="AU137" s="194" t="s">
        <v>87</v>
      </c>
      <c r="AV137" s="15" t="s">
        <v>179</v>
      </c>
      <c r="AW137" s="15" t="s">
        <v>29</v>
      </c>
      <c r="AX137" s="15" t="s">
        <v>81</v>
      </c>
      <c r="AY137" s="194" t="s">
        <v>167</v>
      </c>
    </row>
    <row r="138" spans="1:65" s="2" customFormat="1" ht="21.75" customHeight="1">
      <c r="A138" s="33"/>
      <c r="B138" s="149"/>
      <c r="C138" s="150" t="s">
        <v>210</v>
      </c>
      <c r="D138" s="150" t="s">
        <v>168</v>
      </c>
      <c r="E138" s="151" t="s">
        <v>1644</v>
      </c>
      <c r="F138" s="152" t="s">
        <v>1645</v>
      </c>
      <c r="G138" s="153" t="s">
        <v>213</v>
      </c>
      <c r="H138" s="154">
        <v>10.199999999999999</v>
      </c>
      <c r="I138" s="155"/>
      <c r="J138" s="156">
        <f>ROUND(I138*H138,2)</f>
        <v>0</v>
      </c>
      <c r="K138" s="157"/>
      <c r="L138" s="158"/>
      <c r="M138" s="159" t="s">
        <v>1</v>
      </c>
      <c r="N138" s="160" t="s">
        <v>40</v>
      </c>
      <c r="O138" s="59"/>
      <c r="P138" s="161">
        <f>O138*H138</f>
        <v>0</v>
      </c>
      <c r="Q138" s="161">
        <v>4.0000000000000003E-5</v>
      </c>
      <c r="R138" s="161">
        <f>Q138*H138</f>
        <v>4.08E-4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416</v>
      </c>
      <c r="AT138" s="163" t="s">
        <v>168</v>
      </c>
      <c r="AU138" s="163" t="s">
        <v>87</v>
      </c>
      <c r="AY138" s="18" t="s">
        <v>167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308</v>
      </c>
      <c r="BM138" s="163" t="s">
        <v>1646</v>
      </c>
    </row>
    <row r="139" spans="1:65" s="14" customFormat="1" ht="12">
      <c r="B139" s="185"/>
      <c r="D139" s="178" t="s">
        <v>181</v>
      </c>
      <c r="F139" s="187" t="s">
        <v>1647</v>
      </c>
      <c r="H139" s="188">
        <v>10.199999999999999</v>
      </c>
      <c r="I139" s="189"/>
      <c r="L139" s="185"/>
      <c r="M139" s="190"/>
      <c r="N139" s="191"/>
      <c r="O139" s="191"/>
      <c r="P139" s="191"/>
      <c r="Q139" s="191"/>
      <c r="R139" s="191"/>
      <c r="S139" s="191"/>
      <c r="T139" s="192"/>
      <c r="AT139" s="186" t="s">
        <v>181</v>
      </c>
      <c r="AU139" s="186" t="s">
        <v>87</v>
      </c>
      <c r="AV139" s="14" t="s">
        <v>87</v>
      </c>
      <c r="AW139" s="14" t="s">
        <v>3</v>
      </c>
      <c r="AX139" s="14" t="s">
        <v>81</v>
      </c>
      <c r="AY139" s="186" t="s">
        <v>167</v>
      </c>
    </row>
    <row r="140" spans="1:65" s="2" customFormat="1" ht="21.75" customHeight="1">
      <c r="A140" s="33"/>
      <c r="B140" s="149"/>
      <c r="C140" s="167" t="s">
        <v>192</v>
      </c>
      <c r="D140" s="167" t="s">
        <v>175</v>
      </c>
      <c r="E140" s="168" t="s">
        <v>1641</v>
      </c>
      <c r="F140" s="169" t="s">
        <v>1642</v>
      </c>
      <c r="G140" s="170" t="s">
        <v>213</v>
      </c>
      <c r="H140" s="171">
        <v>42</v>
      </c>
      <c r="I140" s="172"/>
      <c r="J140" s="173">
        <f>ROUND(I140*H140,2)</f>
        <v>0</v>
      </c>
      <c r="K140" s="174"/>
      <c r="L140" s="34"/>
      <c r="M140" s="175" t="s">
        <v>1</v>
      </c>
      <c r="N140" s="176" t="s">
        <v>40</v>
      </c>
      <c r="O140" s="59"/>
      <c r="P140" s="161">
        <f>O140*H140</f>
        <v>0</v>
      </c>
      <c r="Q140" s="161">
        <v>2.0000000000000002E-5</v>
      </c>
      <c r="R140" s="161">
        <f>Q140*H140</f>
        <v>8.4000000000000003E-4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308</v>
      </c>
      <c r="AT140" s="163" t="s">
        <v>175</v>
      </c>
      <c r="AU140" s="163" t="s">
        <v>87</v>
      </c>
      <c r="AY140" s="18" t="s">
        <v>167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308</v>
      </c>
      <c r="BM140" s="163" t="s">
        <v>1648</v>
      </c>
    </row>
    <row r="141" spans="1:65" s="14" customFormat="1" ht="12">
      <c r="B141" s="185"/>
      <c r="D141" s="178" t="s">
        <v>181</v>
      </c>
      <c r="E141" s="186" t="s">
        <v>1</v>
      </c>
      <c r="F141" s="187" t="s">
        <v>480</v>
      </c>
      <c r="H141" s="188">
        <v>42</v>
      </c>
      <c r="I141" s="189"/>
      <c r="L141" s="185"/>
      <c r="M141" s="190"/>
      <c r="N141" s="191"/>
      <c r="O141" s="191"/>
      <c r="P141" s="191"/>
      <c r="Q141" s="191"/>
      <c r="R141" s="191"/>
      <c r="S141" s="191"/>
      <c r="T141" s="192"/>
      <c r="AT141" s="186" t="s">
        <v>181</v>
      </c>
      <c r="AU141" s="186" t="s">
        <v>87</v>
      </c>
      <c r="AV141" s="14" t="s">
        <v>87</v>
      </c>
      <c r="AW141" s="14" t="s">
        <v>29</v>
      </c>
      <c r="AX141" s="14" t="s">
        <v>74</v>
      </c>
      <c r="AY141" s="186" t="s">
        <v>167</v>
      </c>
    </row>
    <row r="142" spans="1:65" s="15" customFormat="1" ht="12">
      <c r="B142" s="193"/>
      <c r="D142" s="178" t="s">
        <v>181</v>
      </c>
      <c r="E142" s="194" t="s">
        <v>1</v>
      </c>
      <c r="F142" s="195" t="s">
        <v>186</v>
      </c>
      <c r="H142" s="196">
        <v>42</v>
      </c>
      <c r="I142" s="197"/>
      <c r="L142" s="193"/>
      <c r="M142" s="198"/>
      <c r="N142" s="199"/>
      <c r="O142" s="199"/>
      <c r="P142" s="199"/>
      <c r="Q142" s="199"/>
      <c r="R142" s="199"/>
      <c r="S142" s="199"/>
      <c r="T142" s="200"/>
      <c r="AT142" s="194" t="s">
        <v>181</v>
      </c>
      <c r="AU142" s="194" t="s">
        <v>87</v>
      </c>
      <c r="AV142" s="15" t="s">
        <v>179</v>
      </c>
      <c r="AW142" s="15" t="s">
        <v>29</v>
      </c>
      <c r="AX142" s="15" t="s">
        <v>81</v>
      </c>
      <c r="AY142" s="194" t="s">
        <v>167</v>
      </c>
    </row>
    <row r="143" spans="1:65" s="2" customFormat="1" ht="21.75" customHeight="1">
      <c r="A143" s="33"/>
      <c r="B143" s="149"/>
      <c r="C143" s="150" t="s">
        <v>236</v>
      </c>
      <c r="D143" s="150" t="s">
        <v>168</v>
      </c>
      <c r="E143" s="151" t="s">
        <v>1649</v>
      </c>
      <c r="F143" s="152" t="s">
        <v>1650</v>
      </c>
      <c r="G143" s="153" t="s">
        <v>213</v>
      </c>
      <c r="H143" s="154">
        <v>42.84</v>
      </c>
      <c r="I143" s="155"/>
      <c r="J143" s="156">
        <f>ROUND(I143*H143,2)</f>
        <v>0</v>
      </c>
      <c r="K143" s="157"/>
      <c r="L143" s="158"/>
      <c r="M143" s="159" t="s">
        <v>1</v>
      </c>
      <c r="N143" s="160" t="s">
        <v>40</v>
      </c>
      <c r="O143" s="59"/>
      <c r="P143" s="161">
        <f>O143*H143</f>
        <v>0</v>
      </c>
      <c r="Q143" s="161">
        <v>2.0000000000000002E-5</v>
      </c>
      <c r="R143" s="161">
        <f>Q143*H143</f>
        <v>8.5680000000000012E-4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416</v>
      </c>
      <c r="AT143" s="163" t="s">
        <v>168</v>
      </c>
      <c r="AU143" s="163" t="s">
        <v>87</v>
      </c>
      <c r="AY143" s="18" t="s">
        <v>167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308</v>
      </c>
      <c r="BM143" s="163" t="s">
        <v>1651</v>
      </c>
    </row>
    <row r="144" spans="1:65" s="14" customFormat="1" ht="12">
      <c r="B144" s="185"/>
      <c r="D144" s="178" t="s">
        <v>181</v>
      </c>
      <c r="F144" s="187" t="s">
        <v>1652</v>
      </c>
      <c r="H144" s="188">
        <v>42.84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181</v>
      </c>
      <c r="AU144" s="186" t="s">
        <v>87</v>
      </c>
      <c r="AV144" s="14" t="s">
        <v>87</v>
      </c>
      <c r="AW144" s="14" t="s">
        <v>3</v>
      </c>
      <c r="AX144" s="14" t="s">
        <v>81</v>
      </c>
      <c r="AY144" s="186" t="s">
        <v>167</v>
      </c>
    </row>
    <row r="145" spans="1:65" s="2" customFormat="1" ht="21.75" customHeight="1">
      <c r="A145" s="33"/>
      <c r="B145" s="149"/>
      <c r="C145" s="167" t="s">
        <v>249</v>
      </c>
      <c r="D145" s="167" t="s">
        <v>175</v>
      </c>
      <c r="E145" s="168" t="s">
        <v>1653</v>
      </c>
      <c r="F145" s="169" t="s">
        <v>1654</v>
      </c>
      <c r="G145" s="170" t="s">
        <v>213</v>
      </c>
      <c r="H145" s="171">
        <v>30</v>
      </c>
      <c r="I145" s="172"/>
      <c r="J145" s="173">
        <f>ROUND(I145*H145,2)</f>
        <v>0</v>
      </c>
      <c r="K145" s="174"/>
      <c r="L145" s="34"/>
      <c r="M145" s="175" t="s">
        <v>1</v>
      </c>
      <c r="N145" s="176" t="s">
        <v>40</v>
      </c>
      <c r="O145" s="59"/>
      <c r="P145" s="161">
        <f>O145*H145</f>
        <v>0</v>
      </c>
      <c r="Q145" s="161">
        <v>4.0000000000000003E-5</v>
      </c>
      <c r="R145" s="161">
        <f>Q145*H145</f>
        <v>1.2000000000000001E-3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308</v>
      </c>
      <c r="AT145" s="163" t="s">
        <v>175</v>
      </c>
      <c r="AU145" s="163" t="s">
        <v>87</v>
      </c>
      <c r="AY145" s="18" t="s">
        <v>167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308</v>
      </c>
      <c r="BM145" s="163" t="s">
        <v>1655</v>
      </c>
    </row>
    <row r="146" spans="1:65" s="14" customFormat="1" ht="12">
      <c r="B146" s="185"/>
      <c r="D146" s="178" t="s">
        <v>181</v>
      </c>
      <c r="E146" s="186" t="s">
        <v>1</v>
      </c>
      <c r="F146" s="187" t="s">
        <v>407</v>
      </c>
      <c r="H146" s="188">
        <v>30</v>
      </c>
      <c r="I146" s="189"/>
      <c r="L146" s="185"/>
      <c r="M146" s="190"/>
      <c r="N146" s="191"/>
      <c r="O146" s="191"/>
      <c r="P146" s="191"/>
      <c r="Q146" s="191"/>
      <c r="R146" s="191"/>
      <c r="S146" s="191"/>
      <c r="T146" s="192"/>
      <c r="AT146" s="186" t="s">
        <v>181</v>
      </c>
      <c r="AU146" s="186" t="s">
        <v>87</v>
      </c>
      <c r="AV146" s="14" t="s">
        <v>87</v>
      </c>
      <c r="AW146" s="14" t="s">
        <v>29</v>
      </c>
      <c r="AX146" s="14" t="s">
        <v>74</v>
      </c>
      <c r="AY146" s="186" t="s">
        <v>167</v>
      </c>
    </row>
    <row r="147" spans="1:65" s="15" customFormat="1" ht="12">
      <c r="B147" s="193"/>
      <c r="D147" s="178" t="s">
        <v>181</v>
      </c>
      <c r="E147" s="194" t="s">
        <v>1</v>
      </c>
      <c r="F147" s="195" t="s">
        <v>186</v>
      </c>
      <c r="H147" s="196">
        <v>30</v>
      </c>
      <c r="I147" s="197"/>
      <c r="L147" s="193"/>
      <c r="M147" s="198"/>
      <c r="N147" s="199"/>
      <c r="O147" s="199"/>
      <c r="P147" s="199"/>
      <c r="Q147" s="199"/>
      <c r="R147" s="199"/>
      <c r="S147" s="199"/>
      <c r="T147" s="200"/>
      <c r="AT147" s="194" t="s">
        <v>181</v>
      </c>
      <c r="AU147" s="194" t="s">
        <v>87</v>
      </c>
      <c r="AV147" s="15" t="s">
        <v>179</v>
      </c>
      <c r="AW147" s="15" t="s">
        <v>29</v>
      </c>
      <c r="AX147" s="15" t="s">
        <v>81</v>
      </c>
      <c r="AY147" s="194" t="s">
        <v>167</v>
      </c>
    </row>
    <row r="148" spans="1:65" s="2" customFormat="1" ht="21.75" customHeight="1">
      <c r="A148" s="33"/>
      <c r="B148" s="149"/>
      <c r="C148" s="150" t="s">
        <v>226</v>
      </c>
      <c r="D148" s="150" t="s">
        <v>168</v>
      </c>
      <c r="E148" s="151" t="s">
        <v>1656</v>
      </c>
      <c r="F148" s="152" t="s">
        <v>1657</v>
      </c>
      <c r="G148" s="153" t="s">
        <v>213</v>
      </c>
      <c r="H148" s="154">
        <v>30.6</v>
      </c>
      <c r="I148" s="155"/>
      <c r="J148" s="156">
        <f>ROUND(I148*H148,2)</f>
        <v>0</v>
      </c>
      <c r="K148" s="157"/>
      <c r="L148" s="158"/>
      <c r="M148" s="159" t="s">
        <v>1</v>
      </c>
      <c r="N148" s="160" t="s">
        <v>40</v>
      </c>
      <c r="O148" s="59"/>
      <c r="P148" s="161">
        <f>O148*H148</f>
        <v>0</v>
      </c>
      <c r="Q148" s="161">
        <v>1.7000000000000001E-4</v>
      </c>
      <c r="R148" s="161">
        <f>Q148*H148</f>
        <v>5.2020000000000009E-3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416</v>
      </c>
      <c r="AT148" s="163" t="s">
        <v>168</v>
      </c>
      <c r="AU148" s="163" t="s">
        <v>87</v>
      </c>
      <c r="AY148" s="18" t="s">
        <v>167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308</v>
      </c>
      <c r="BM148" s="163" t="s">
        <v>1658</v>
      </c>
    </row>
    <row r="149" spans="1:65" s="14" customFormat="1" ht="12">
      <c r="B149" s="185"/>
      <c r="D149" s="178" t="s">
        <v>181</v>
      </c>
      <c r="F149" s="187" t="s">
        <v>1659</v>
      </c>
      <c r="H149" s="188">
        <v>30.6</v>
      </c>
      <c r="I149" s="189"/>
      <c r="L149" s="185"/>
      <c r="M149" s="190"/>
      <c r="N149" s="191"/>
      <c r="O149" s="191"/>
      <c r="P149" s="191"/>
      <c r="Q149" s="191"/>
      <c r="R149" s="191"/>
      <c r="S149" s="191"/>
      <c r="T149" s="192"/>
      <c r="AT149" s="186" t="s">
        <v>181</v>
      </c>
      <c r="AU149" s="186" t="s">
        <v>87</v>
      </c>
      <c r="AV149" s="14" t="s">
        <v>87</v>
      </c>
      <c r="AW149" s="14" t="s">
        <v>3</v>
      </c>
      <c r="AX149" s="14" t="s">
        <v>81</v>
      </c>
      <c r="AY149" s="186" t="s">
        <v>167</v>
      </c>
    </row>
    <row r="150" spans="1:65" s="2" customFormat="1" ht="21.75" customHeight="1">
      <c r="A150" s="33"/>
      <c r="B150" s="149"/>
      <c r="C150" s="167" t="s">
        <v>262</v>
      </c>
      <c r="D150" s="167" t="s">
        <v>175</v>
      </c>
      <c r="E150" s="168" t="s">
        <v>1660</v>
      </c>
      <c r="F150" s="169" t="s">
        <v>1661</v>
      </c>
      <c r="G150" s="170" t="s">
        <v>213</v>
      </c>
      <c r="H150" s="171">
        <v>12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40</v>
      </c>
      <c r="O150" s="59"/>
      <c r="P150" s="161">
        <f>O150*H150</f>
        <v>0</v>
      </c>
      <c r="Q150" s="161">
        <v>4.0000000000000003E-5</v>
      </c>
      <c r="R150" s="161">
        <f>Q150*H150</f>
        <v>4.8000000000000007E-4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308</v>
      </c>
      <c r="AT150" s="163" t="s">
        <v>175</v>
      </c>
      <c r="AU150" s="163" t="s">
        <v>87</v>
      </c>
      <c r="AY150" s="18" t="s">
        <v>167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308</v>
      </c>
      <c r="BM150" s="163" t="s">
        <v>1662</v>
      </c>
    </row>
    <row r="151" spans="1:65" s="14" customFormat="1" ht="12">
      <c r="B151" s="185"/>
      <c r="D151" s="178" t="s">
        <v>181</v>
      </c>
      <c r="E151" s="186" t="s">
        <v>1</v>
      </c>
      <c r="F151" s="187" t="s">
        <v>277</v>
      </c>
      <c r="H151" s="188">
        <v>12</v>
      </c>
      <c r="I151" s="189"/>
      <c r="L151" s="185"/>
      <c r="M151" s="190"/>
      <c r="N151" s="191"/>
      <c r="O151" s="191"/>
      <c r="P151" s="191"/>
      <c r="Q151" s="191"/>
      <c r="R151" s="191"/>
      <c r="S151" s="191"/>
      <c r="T151" s="192"/>
      <c r="AT151" s="186" t="s">
        <v>181</v>
      </c>
      <c r="AU151" s="186" t="s">
        <v>87</v>
      </c>
      <c r="AV151" s="14" t="s">
        <v>87</v>
      </c>
      <c r="AW151" s="14" t="s">
        <v>29</v>
      </c>
      <c r="AX151" s="14" t="s">
        <v>74</v>
      </c>
      <c r="AY151" s="186" t="s">
        <v>167</v>
      </c>
    </row>
    <row r="152" spans="1:65" s="15" customFormat="1" ht="12">
      <c r="B152" s="193"/>
      <c r="D152" s="178" t="s">
        <v>181</v>
      </c>
      <c r="E152" s="194" t="s">
        <v>1</v>
      </c>
      <c r="F152" s="195" t="s">
        <v>186</v>
      </c>
      <c r="H152" s="196">
        <v>12</v>
      </c>
      <c r="I152" s="197"/>
      <c r="L152" s="193"/>
      <c r="M152" s="198"/>
      <c r="N152" s="199"/>
      <c r="O152" s="199"/>
      <c r="P152" s="199"/>
      <c r="Q152" s="199"/>
      <c r="R152" s="199"/>
      <c r="S152" s="199"/>
      <c r="T152" s="200"/>
      <c r="AT152" s="194" t="s">
        <v>181</v>
      </c>
      <c r="AU152" s="194" t="s">
        <v>87</v>
      </c>
      <c r="AV152" s="15" t="s">
        <v>179</v>
      </c>
      <c r="AW152" s="15" t="s">
        <v>29</v>
      </c>
      <c r="AX152" s="15" t="s">
        <v>81</v>
      </c>
      <c r="AY152" s="194" t="s">
        <v>167</v>
      </c>
    </row>
    <row r="153" spans="1:65" s="2" customFormat="1" ht="21.75" customHeight="1">
      <c r="A153" s="33"/>
      <c r="B153" s="149"/>
      <c r="C153" s="150" t="s">
        <v>271</v>
      </c>
      <c r="D153" s="150" t="s">
        <v>168</v>
      </c>
      <c r="E153" s="151" t="s">
        <v>1663</v>
      </c>
      <c r="F153" s="152" t="s">
        <v>1664</v>
      </c>
      <c r="G153" s="153" t="s">
        <v>213</v>
      </c>
      <c r="H153" s="154">
        <v>12.24</v>
      </c>
      <c r="I153" s="155"/>
      <c r="J153" s="156">
        <f>ROUND(I153*H153,2)</f>
        <v>0</v>
      </c>
      <c r="K153" s="157"/>
      <c r="L153" s="158"/>
      <c r="M153" s="159" t="s">
        <v>1</v>
      </c>
      <c r="N153" s="160" t="s">
        <v>40</v>
      </c>
      <c r="O153" s="59"/>
      <c r="P153" s="161">
        <f>O153*H153</f>
        <v>0</v>
      </c>
      <c r="Q153" s="161">
        <v>1.8000000000000001E-4</v>
      </c>
      <c r="R153" s="161">
        <f>Q153*H153</f>
        <v>2.2032000000000002E-3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416</v>
      </c>
      <c r="AT153" s="163" t="s">
        <v>168</v>
      </c>
      <c r="AU153" s="163" t="s">
        <v>87</v>
      </c>
      <c r="AY153" s="18" t="s">
        <v>167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87</v>
      </c>
      <c r="BK153" s="164">
        <f>ROUND(I153*H153,2)</f>
        <v>0</v>
      </c>
      <c r="BL153" s="18" t="s">
        <v>308</v>
      </c>
      <c r="BM153" s="163" t="s">
        <v>1665</v>
      </c>
    </row>
    <row r="154" spans="1:65" s="14" customFormat="1" ht="12">
      <c r="B154" s="185"/>
      <c r="D154" s="178" t="s">
        <v>181</v>
      </c>
      <c r="F154" s="187" t="s">
        <v>1666</v>
      </c>
      <c r="H154" s="188">
        <v>12.24</v>
      </c>
      <c r="I154" s="189"/>
      <c r="L154" s="185"/>
      <c r="M154" s="190"/>
      <c r="N154" s="191"/>
      <c r="O154" s="191"/>
      <c r="P154" s="191"/>
      <c r="Q154" s="191"/>
      <c r="R154" s="191"/>
      <c r="S154" s="191"/>
      <c r="T154" s="192"/>
      <c r="AT154" s="186" t="s">
        <v>181</v>
      </c>
      <c r="AU154" s="186" t="s">
        <v>87</v>
      </c>
      <c r="AV154" s="14" t="s">
        <v>87</v>
      </c>
      <c r="AW154" s="14" t="s">
        <v>3</v>
      </c>
      <c r="AX154" s="14" t="s">
        <v>81</v>
      </c>
      <c r="AY154" s="186" t="s">
        <v>167</v>
      </c>
    </row>
    <row r="155" spans="1:65" s="2" customFormat="1" ht="21.75" customHeight="1">
      <c r="A155" s="33"/>
      <c r="B155" s="149"/>
      <c r="C155" s="167" t="s">
        <v>277</v>
      </c>
      <c r="D155" s="167" t="s">
        <v>175</v>
      </c>
      <c r="E155" s="168" t="s">
        <v>1233</v>
      </c>
      <c r="F155" s="169" t="s">
        <v>1234</v>
      </c>
      <c r="G155" s="170" t="s">
        <v>396</v>
      </c>
      <c r="H155" s="171">
        <v>1.2E-2</v>
      </c>
      <c r="I155" s="172"/>
      <c r="J155" s="173">
        <f>ROUND(I155*H155,2)</f>
        <v>0</v>
      </c>
      <c r="K155" s="174"/>
      <c r="L155" s="34"/>
      <c r="M155" s="175" t="s">
        <v>1</v>
      </c>
      <c r="N155" s="176" t="s">
        <v>40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308</v>
      </c>
      <c r="AT155" s="163" t="s">
        <v>175</v>
      </c>
      <c r="AU155" s="163" t="s">
        <v>87</v>
      </c>
      <c r="AY155" s="18" t="s">
        <v>167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308</v>
      </c>
      <c r="BM155" s="163" t="s">
        <v>1667</v>
      </c>
    </row>
    <row r="156" spans="1:65" s="12" customFormat="1" ht="23" customHeight="1">
      <c r="B156" s="138"/>
      <c r="D156" s="139" t="s">
        <v>73</v>
      </c>
      <c r="E156" s="165" t="s">
        <v>1668</v>
      </c>
      <c r="F156" s="165" t="s">
        <v>1669</v>
      </c>
      <c r="I156" s="141"/>
      <c r="J156" s="166">
        <f>BK156</f>
        <v>0</v>
      </c>
      <c r="L156" s="138"/>
      <c r="M156" s="143"/>
      <c r="N156" s="144"/>
      <c r="O156" s="144"/>
      <c r="P156" s="145">
        <f>SUM(P157:P163)</f>
        <v>0</v>
      </c>
      <c r="Q156" s="144"/>
      <c r="R156" s="145">
        <f>SUM(R157:R163)</f>
        <v>2.7099999999999997E-3</v>
      </c>
      <c r="S156" s="144"/>
      <c r="T156" s="146">
        <f>SUM(T157:T163)</f>
        <v>0</v>
      </c>
      <c r="AR156" s="139" t="s">
        <v>87</v>
      </c>
      <c r="AT156" s="147" t="s">
        <v>73</v>
      </c>
      <c r="AU156" s="147" t="s">
        <v>81</v>
      </c>
      <c r="AY156" s="139" t="s">
        <v>167</v>
      </c>
      <c r="BK156" s="148">
        <f>SUM(BK157:BK163)</f>
        <v>0</v>
      </c>
    </row>
    <row r="157" spans="1:65" s="2" customFormat="1" ht="21.75" customHeight="1">
      <c r="A157" s="33"/>
      <c r="B157" s="149"/>
      <c r="C157" s="167" t="s">
        <v>283</v>
      </c>
      <c r="D157" s="167" t="s">
        <v>175</v>
      </c>
      <c r="E157" s="168" t="s">
        <v>1670</v>
      </c>
      <c r="F157" s="169" t="s">
        <v>1671</v>
      </c>
      <c r="G157" s="170" t="s">
        <v>340</v>
      </c>
      <c r="H157" s="171">
        <v>3</v>
      </c>
      <c r="I157" s="172"/>
      <c r="J157" s="173">
        <f>ROUND(I157*H157,2)</f>
        <v>0</v>
      </c>
      <c r="K157" s="174"/>
      <c r="L157" s="34"/>
      <c r="M157" s="175" t="s">
        <v>1</v>
      </c>
      <c r="N157" s="176" t="s">
        <v>40</v>
      </c>
      <c r="O157" s="59"/>
      <c r="P157" s="161">
        <f>O157*H157</f>
        <v>0</v>
      </c>
      <c r="Q157" s="161">
        <v>2.3000000000000001E-4</v>
      </c>
      <c r="R157" s="161">
        <f>Q157*H157</f>
        <v>6.9000000000000008E-4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308</v>
      </c>
      <c r="AT157" s="163" t="s">
        <v>175</v>
      </c>
      <c r="AU157" s="163" t="s">
        <v>87</v>
      </c>
      <c r="AY157" s="18" t="s">
        <v>167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308</v>
      </c>
      <c r="BM157" s="163" t="s">
        <v>1672</v>
      </c>
    </row>
    <row r="158" spans="1:65" s="2" customFormat="1" ht="21.75" customHeight="1">
      <c r="A158" s="33"/>
      <c r="B158" s="149"/>
      <c r="C158" s="167" t="s">
        <v>287</v>
      </c>
      <c r="D158" s="167" t="s">
        <v>175</v>
      </c>
      <c r="E158" s="168" t="s">
        <v>1673</v>
      </c>
      <c r="F158" s="169" t="s">
        <v>1674</v>
      </c>
      <c r="G158" s="170" t="s">
        <v>340</v>
      </c>
      <c r="H158" s="171">
        <v>1</v>
      </c>
      <c r="I158" s="172"/>
      <c r="J158" s="173">
        <f>ROUND(I158*H158,2)</f>
        <v>0</v>
      </c>
      <c r="K158" s="174"/>
      <c r="L158" s="34"/>
      <c r="M158" s="175" t="s">
        <v>1</v>
      </c>
      <c r="N158" s="176" t="s">
        <v>40</v>
      </c>
      <c r="O158" s="59"/>
      <c r="P158" s="161">
        <f>O158*H158</f>
        <v>0</v>
      </c>
      <c r="Q158" s="161">
        <v>8.9999999999999998E-4</v>
      </c>
      <c r="R158" s="161">
        <f>Q158*H158</f>
        <v>8.9999999999999998E-4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308</v>
      </c>
      <c r="AT158" s="163" t="s">
        <v>175</v>
      </c>
      <c r="AU158" s="163" t="s">
        <v>87</v>
      </c>
      <c r="AY158" s="18" t="s">
        <v>167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87</v>
      </c>
      <c r="BK158" s="164">
        <f>ROUND(I158*H158,2)</f>
        <v>0</v>
      </c>
      <c r="BL158" s="18" t="s">
        <v>308</v>
      </c>
      <c r="BM158" s="163" t="s">
        <v>1675</v>
      </c>
    </row>
    <row r="159" spans="1:65" s="2" customFormat="1" ht="21.75" customHeight="1">
      <c r="A159" s="33"/>
      <c r="B159" s="149"/>
      <c r="C159" s="167" t="s">
        <v>302</v>
      </c>
      <c r="D159" s="167" t="s">
        <v>175</v>
      </c>
      <c r="E159" s="168" t="s">
        <v>1676</v>
      </c>
      <c r="F159" s="169" t="s">
        <v>1677</v>
      </c>
      <c r="G159" s="170" t="s">
        <v>340</v>
      </c>
      <c r="H159" s="171">
        <v>4</v>
      </c>
      <c r="I159" s="172"/>
      <c r="J159" s="173">
        <f>ROUND(I159*H159,2)</f>
        <v>0</v>
      </c>
      <c r="K159" s="174"/>
      <c r="L159" s="34"/>
      <c r="M159" s="175" t="s">
        <v>1</v>
      </c>
      <c r="N159" s="176" t="s">
        <v>40</v>
      </c>
      <c r="O159" s="59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308</v>
      </c>
      <c r="AT159" s="163" t="s">
        <v>175</v>
      </c>
      <c r="AU159" s="163" t="s">
        <v>87</v>
      </c>
      <c r="AY159" s="18" t="s">
        <v>167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87</v>
      </c>
      <c r="BK159" s="164">
        <f>ROUND(I159*H159,2)</f>
        <v>0</v>
      </c>
      <c r="BL159" s="18" t="s">
        <v>308</v>
      </c>
      <c r="BM159" s="163" t="s">
        <v>1678</v>
      </c>
    </row>
    <row r="160" spans="1:65" s="14" customFormat="1" ht="12">
      <c r="B160" s="185"/>
      <c r="D160" s="178" t="s">
        <v>181</v>
      </c>
      <c r="E160" s="186" t="s">
        <v>1</v>
      </c>
      <c r="F160" s="187" t="s">
        <v>179</v>
      </c>
      <c r="H160" s="188">
        <v>4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6" t="s">
        <v>181</v>
      </c>
      <c r="AU160" s="186" t="s">
        <v>87</v>
      </c>
      <c r="AV160" s="14" t="s">
        <v>87</v>
      </c>
      <c r="AW160" s="14" t="s">
        <v>29</v>
      </c>
      <c r="AX160" s="14" t="s">
        <v>74</v>
      </c>
      <c r="AY160" s="186" t="s">
        <v>167</v>
      </c>
    </row>
    <row r="161" spans="1:65" s="15" customFormat="1" ht="12">
      <c r="B161" s="193"/>
      <c r="D161" s="178" t="s">
        <v>181</v>
      </c>
      <c r="E161" s="194" t="s">
        <v>1</v>
      </c>
      <c r="F161" s="195" t="s">
        <v>186</v>
      </c>
      <c r="H161" s="196">
        <v>4</v>
      </c>
      <c r="I161" s="197"/>
      <c r="L161" s="193"/>
      <c r="M161" s="198"/>
      <c r="N161" s="199"/>
      <c r="O161" s="199"/>
      <c r="P161" s="199"/>
      <c r="Q161" s="199"/>
      <c r="R161" s="199"/>
      <c r="S161" s="199"/>
      <c r="T161" s="200"/>
      <c r="AT161" s="194" t="s">
        <v>181</v>
      </c>
      <c r="AU161" s="194" t="s">
        <v>87</v>
      </c>
      <c r="AV161" s="15" t="s">
        <v>179</v>
      </c>
      <c r="AW161" s="15" t="s">
        <v>29</v>
      </c>
      <c r="AX161" s="15" t="s">
        <v>81</v>
      </c>
      <c r="AY161" s="194" t="s">
        <v>167</v>
      </c>
    </row>
    <row r="162" spans="1:65" s="2" customFormat="1" ht="33" customHeight="1">
      <c r="A162" s="33"/>
      <c r="B162" s="149"/>
      <c r="C162" s="150" t="s">
        <v>308</v>
      </c>
      <c r="D162" s="150" t="s">
        <v>168</v>
      </c>
      <c r="E162" s="151" t="s">
        <v>1679</v>
      </c>
      <c r="F162" s="152" t="s">
        <v>1680</v>
      </c>
      <c r="G162" s="153" t="s">
        <v>340</v>
      </c>
      <c r="H162" s="154">
        <v>4</v>
      </c>
      <c r="I162" s="155"/>
      <c r="J162" s="156">
        <f>ROUND(I162*H162,2)</f>
        <v>0</v>
      </c>
      <c r="K162" s="157"/>
      <c r="L162" s="158"/>
      <c r="M162" s="159" t="s">
        <v>1</v>
      </c>
      <c r="N162" s="160" t="s">
        <v>40</v>
      </c>
      <c r="O162" s="59"/>
      <c r="P162" s="161">
        <f>O162*H162</f>
        <v>0</v>
      </c>
      <c r="Q162" s="161">
        <v>2.7999999999999998E-4</v>
      </c>
      <c r="R162" s="161">
        <f>Q162*H162</f>
        <v>1.1199999999999999E-3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416</v>
      </c>
      <c r="AT162" s="163" t="s">
        <v>168</v>
      </c>
      <c r="AU162" s="163" t="s">
        <v>87</v>
      </c>
      <c r="AY162" s="18" t="s">
        <v>167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308</v>
      </c>
      <c r="BM162" s="163" t="s">
        <v>1681</v>
      </c>
    </row>
    <row r="163" spans="1:65" s="2" customFormat="1" ht="21.75" customHeight="1">
      <c r="A163" s="33"/>
      <c r="B163" s="149"/>
      <c r="C163" s="167" t="s">
        <v>313</v>
      </c>
      <c r="D163" s="167" t="s">
        <v>175</v>
      </c>
      <c r="E163" s="168" t="s">
        <v>1682</v>
      </c>
      <c r="F163" s="169" t="s">
        <v>1683</v>
      </c>
      <c r="G163" s="170" t="s">
        <v>396</v>
      </c>
      <c r="H163" s="171">
        <v>3.0000000000000001E-3</v>
      </c>
      <c r="I163" s="172"/>
      <c r="J163" s="173">
        <f>ROUND(I163*H163,2)</f>
        <v>0</v>
      </c>
      <c r="K163" s="174"/>
      <c r="L163" s="34"/>
      <c r="M163" s="175" t="s">
        <v>1</v>
      </c>
      <c r="N163" s="176" t="s">
        <v>40</v>
      </c>
      <c r="O163" s="59"/>
      <c r="P163" s="161">
        <f>O163*H163</f>
        <v>0</v>
      </c>
      <c r="Q163" s="161">
        <v>0</v>
      </c>
      <c r="R163" s="161">
        <f>Q163*H163</f>
        <v>0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308</v>
      </c>
      <c r="AT163" s="163" t="s">
        <v>175</v>
      </c>
      <c r="AU163" s="163" t="s">
        <v>87</v>
      </c>
      <c r="AY163" s="18" t="s">
        <v>167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0</v>
      </c>
      <c r="BL163" s="18" t="s">
        <v>308</v>
      </c>
      <c r="BM163" s="163" t="s">
        <v>1684</v>
      </c>
    </row>
    <row r="164" spans="1:65" s="12" customFormat="1" ht="23" customHeight="1">
      <c r="B164" s="138"/>
      <c r="D164" s="139" t="s">
        <v>73</v>
      </c>
      <c r="E164" s="165" t="s">
        <v>455</v>
      </c>
      <c r="F164" s="165" t="s">
        <v>456</v>
      </c>
      <c r="I164" s="141"/>
      <c r="J164" s="166">
        <f>BK164</f>
        <v>0</v>
      </c>
      <c r="L164" s="138"/>
      <c r="M164" s="143"/>
      <c r="N164" s="144"/>
      <c r="O164" s="144"/>
      <c r="P164" s="145">
        <f>SUM(P165:P238)</f>
        <v>0</v>
      </c>
      <c r="Q164" s="144"/>
      <c r="R164" s="145">
        <f>SUM(R165:R238)</f>
        <v>0.15507000000000001</v>
      </c>
      <c r="S164" s="144"/>
      <c r="T164" s="146">
        <f>SUM(T165:T238)</f>
        <v>0</v>
      </c>
      <c r="AR164" s="139" t="s">
        <v>87</v>
      </c>
      <c r="AT164" s="147" t="s">
        <v>73</v>
      </c>
      <c r="AU164" s="147" t="s">
        <v>81</v>
      </c>
      <c r="AY164" s="139" t="s">
        <v>167</v>
      </c>
      <c r="BK164" s="148">
        <f>SUM(BK165:BK238)</f>
        <v>0</v>
      </c>
    </row>
    <row r="165" spans="1:65" s="2" customFormat="1" ht="21.75" customHeight="1">
      <c r="A165" s="33"/>
      <c r="B165" s="149"/>
      <c r="C165" s="167" t="s">
        <v>318</v>
      </c>
      <c r="D165" s="167" t="s">
        <v>175</v>
      </c>
      <c r="E165" s="168" t="s">
        <v>1685</v>
      </c>
      <c r="F165" s="169" t="s">
        <v>1686</v>
      </c>
      <c r="G165" s="170" t="s">
        <v>471</v>
      </c>
      <c r="H165" s="171">
        <v>1</v>
      </c>
      <c r="I165" s="172"/>
      <c r="J165" s="173">
        <f>ROUND(I165*H165,2)</f>
        <v>0</v>
      </c>
      <c r="K165" s="174"/>
      <c r="L165" s="34"/>
      <c r="M165" s="175" t="s">
        <v>1</v>
      </c>
      <c r="N165" s="176" t="s">
        <v>40</v>
      </c>
      <c r="O165" s="59"/>
      <c r="P165" s="161">
        <f>O165*H165</f>
        <v>0</v>
      </c>
      <c r="Q165" s="161">
        <v>5.2500000000000003E-3</v>
      </c>
      <c r="R165" s="161">
        <f>Q165*H165</f>
        <v>5.2500000000000003E-3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308</v>
      </c>
      <c r="AT165" s="163" t="s">
        <v>175</v>
      </c>
      <c r="AU165" s="163" t="s">
        <v>87</v>
      </c>
      <c r="AY165" s="18" t="s">
        <v>167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308</v>
      </c>
      <c r="BM165" s="163" t="s">
        <v>1687</v>
      </c>
    </row>
    <row r="166" spans="1:65" s="2" customFormat="1" ht="21.75" customHeight="1">
      <c r="A166" s="33"/>
      <c r="B166" s="149"/>
      <c r="C166" s="167" t="s">
        <v>324</v>
      </c>
      <c r="D166" s="167" t="s">
        <v>175</v>
      </c>
      <c r="E166" s="168" t="s">
        <v>1688</v>
      </c>
      <c r="F166" s="169" t="s">
        <v>1689</v>
      </c>
      <c r="G166" s="170" t="s">
        <v>340</v>
      </c>
      <c r="H166" s="171">
        <v>5</v>
      </c>
      <c r="I166" s="172"/>
      <c r="J166" s="173">
        <f>ROUND(I166*H166,2)</f>
        <v>0</v>
      </c>
      <c r="K166" s="174"/>
      <c r="L166" s="34"/>
      <c r="M166" s="175" t="s">
        <v>1</v>
      </c>
      <c r="N166" s="176" t="s">
        <v>40</v>
      </c>
      <c r="O166" s="59"/>
      <c r="P166" s="161">
        <f>O166*H166</f>
        <v>0</v>
      </c>
      <c r="Q166" s="161">
        <v>4.4000000000000002E-4</v>
      </c>
      <c r="R166" s="161">
        <f>Q166*H166</f>
        <v>2.2000000000000001E-3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308</v>
      </c>
      <c r="AT166" s="163" t="s">
        <v>175</v>
      </c>
      <c r="AU166" s="163" t="s">
        <v>87</v>
      </c>
      <c r="AY166" s="18" t="s">
        <v>167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308</v>
      </c>
      <c r="BM166" s="163" t="s">
        <v>1690</v>
      </c>
    </row>
    <row r="167" spans="1:65" s="2" customFormat="1" ht="21.75" customHeight="1">
      <c r="A167" s="33"/>
      <c r="B167" s="149"/>
      <c r="C167" s="167" t="s">
        <v>7</v>
      </c>
      <c r="D167" s="167" t="s">
        <v>175</v>
      </c>
      <c r="E167" s="168" t="s">
        <v>1691</v>
      </c>
      <c r="F167" s="169" t="s">
        <v>1692</v>
      </c>
      <c r="G167" s="170" t="s">
        <v>213</v>
      </c>
      <c r="H167" s="171">
        <v>21</v>
      </c>
      <c r="I167" s="172"/>
      <c r="J167" s="173">
        <f>ROUND(I167*H167,2)</f>
        <v>0</v>
      </c>
      <c r="K167" s="174"/>
      <c r="L167" s="34"/>
      <c r="M167" s="175" t="s">
        <v>1</v>
      </c>
      <c r="N167" s="176" t="s">
        <v>40</v>
      </c>
      <c r="O167" s="59"/>
      <c r="P167" s="161">
        <f>O167*H167</f>
        <v>0</v>
      </c>
      <c r="Q167" s="161">
        <v>8.5999999999999998E-4</v>
      </c>
      <c r="R167" s="161">
        <f>Q167*H167</f>
        <v>1.806E-2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308</v>
      </c>
      <c r="AT167" s="163" t="s">
        <v>175</v>
      </c>
      <c r="AU167" s="163" t="s">
        <v>87</v>
      </c>
      <c r="AY167" s="18" t="s">
        <v>167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308</v>
      </c>
      <c r="BM167" s="163" t="s">
        <v>1693</v>
      </c>
    </row>
    <row r="168" spans="1:65" s="14" customFormat="1" ht="12">
      <c r="B168" s="185"/>
      <c r="D168" s="178" t="s">
        <v>181</v>
      </c>
      <c r="E168" s="186" t="s">
        <v>1</v>
      </c>
      <c r="F168" s="187" t="s">
        <v>1636</v>
      </c>
      <c r="H168" s="188">
        <v>21</v>
      </c>
      <c r="I168" s="189"/>
      <c r="L168" s="185"/>
      <c r="M168" s="190"/>
      <c r="N168" s="191"/>
      <c r="O168" s="191"/>
      <c r="P168" s="191"/>
      <c r="Q168" s="191"/>
      <c r="R168" s="191"/>
      <c r="S168" s="191"/>
      <c r="T168" s="192"/>
      <c r="AT168" s="186" t="s">
        <v>181</v>
      </c>
      <c r="AU168" s="186" t="s">
        <v>87</v>
      </c>
      <c r="AV168" s="14" t="s">
        <v>87</v>
      </c>
      <c r="AW168" s="14" t="s">
        <v>29</v>
      </c>
      <c r="AX168" s="14" t="s">
        <v>74</v>
      </c>
      <c r="AY168" s="186" t="s">
        <v>167</v>
      </c>
    </row>
    <row r="169" spans="1:65" s="15" customFormat="1" ht="12">
      <c r="B169" s="193"/>
      <c r="D169" s="178" t="s">
        <v>181</v>
      </c>
      <c r="E169" s="194" t="s">
        <v>1</v>
      </c>
      <c r="F169" s="195" t="s">
        <v>186</v>
      </c>
      <c r="H169" s="196">
        <v>21</v>
      </c>
      <c r="I169" s="197"/>
      <c r="L169" s="193"/>
      <c r="M169" s="198"/>
      <c r="N169" s="199"/>
      <c r="O169" s="199"/>
      <c r="P169" s="199"/>
      <c r="Q169" s="199"/>
      <c r="R169" s="199"/>
      <c r="S169" s="199"/>
      <c r="T169" s="200"/>
      <c r="AT169" s="194" t="s">
        <v>181</v>
      </c>
      <c r="AU169" s="194" t="s">
        <v>87</v>
      </c>
      <c r="AV169" s="15" t="s">
        <v>179</v>
      </c>
      <c r="AW169" s="15" t="s">
        <v>29</v>
      </c>
      <c r="AX169" s="15" t="s">
        <v>81</v>
      </c>
      <c r="AY169" s="194" t="s">
        <v>167</v>
      </c>
    </row>
    <row r="170" spans="1:65" s="2" customFormat="1" ht="21.75" customHeight="1">
      <c r="A170" s="33"/>
      <c r="B170" s="149"/>
      <c r="C170" s="167" t="s">
        <v>351</v>
      </c>
      <c r="D170" s="167" t="s">
        <v>175</v>
      </c>
      <c r="E170" s="168" t="s">
        <v>1694</v>
      </c>
      <c r="F170" s="169" t="s">
        <v>1695</v>
      </c>
      <c r="G170" s="170" t="s">
        <v>213</v>
      </c>
      <c r="H170" s="171">
        <v>10</v>
      </c>
      <c r="I170" s="172"/>
      <c r="J170" s="173">
        <f>ROUND(I170*H170,2)</f>
        <v>0</v>
      </c>
      <c r="K170" s="174"/>
      <c r="L170" s="34"/>
      <c r="M170" s="175" t="s">
        <v>1</v>
      </c>
      <c r="N170" s="176" t="s">
        <v>40</v>
      </c>
      <c r="O170" s="59"/>
      <c r="P170" s="161">
        <f>O170*H170</f>
        <v>0</v>
      </c>
      <c r="Q170" s="161">
        <v>2.2000000000000001E-4</v>
      </c>
      <c r="R170" s="161">
        <f>Q170*H170</f>
        <v>2.2000000000000001E-3</v>
      </c>
      <c r="S170" s="161">
        <v>0</v>
      </c>
      <c r="T170" s="16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308</v>
      </c>
      <c r="AT170" s="163" t="s">
        <v>175</v>
      </c>
      <c r="AU170" s="163" t="s">
        <v>87</v>
      </c>
      <c r="AY170" s="18" t="s">
        <v>167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308</v>
      </c>
      <c r="BM170" s="163" t="s">
        <v>1696</v>
      </c>
    </row>
    <row r="171" spans="1:65" s="14" customFormat="1" ht="12">
      <c r="B171" s="185"/>
      <c r="D171" s="178" t="s">
        <v>181</v>
      </c>
      <c r="E171" s="186" t="s">
        <v>1</v>
      </c>
      <c r="F171" s="187" t="s">
        <v>262</v>
      </c>
      <c r="H171" s="188">
        <v>10</v>
      </c>
      <c r="I171" s="189"/>
      <c r="L171" s="185"/>
      <c r="M171" s="190"/>
      <c r="N171" s="191"/>
      <c r="O171" s="191"/>
      <c r="P171" s="191"/>
      <c r="Q171" s="191"/>
      <c r="R171" s="191"/>
      <c r="S171" s="191"/>
      <c r="T171" s="192"/>
      <c r="AT171" s="186" t="s">
        <v>181</v>
      </c>
      <c r="AU171" s="186" t="s">
        <v>87</v>
      </c>
      <c r="AV171" s="14" t="s">
        <v>87</v>
      </c>
      <c r="AW171" s="14" t="s">
        <v>29</v>
      </c>
      <c r="AX171" s="14" t="s">
        <v>74</v>
      </c>
      <c r="AY171" s="186" t="s">
        <v>167</v>
      </c>
    </row>
    <row r="172" spans="1:65" s="15" customFormat="1" ht="12">
      <c r="B172" s="193"/>
      <c r="D172" s="178" t="s">
        <v>181</v>
      </c>
      <c r="E172" s="194" t="s">
        <v>1</v>
      </c>
      <c r="F172" s="195" t="s">
        <v>186</v>
      </c>
      <c r="H172" s="196">
        <v>10</v>
      </c>
      <c r="I172" s="197"/>
      <c r="L172" s="193"/>
      <c r="M172" s="198"/>
      <c r="N172" s="199"/>
      <c r="O172" s="199"/>
      <c r="P172" s="199"/>
      <c r="Q172" s="199"/>
      <c r="R172" s="199"/>
      <c r="S172" s="199"/>
      <c r="T172" s="200"/>
      <c r="AT172" s="194" t="s">
        <v>181</v>
      </c>
      <c r="AU172" s="194" t="s">
        <v>87</v>
      </c>
      <c r="AV172" s="15" t="s">
        <v>179</v>
      </c>
      <c r="AW172" s="15" t="s">
        <v>29</v>
      </c>
      <c r="AX172" s="15" t="s">
        <v>81</v>
      </c>
      <c r="AY172" s="194" t="s">
        <v>167</v>
      </c>
    </row>
    <row r="173" spans="1:65" s="2" customFormat="1" ht="21.75" customHeight="1">
      <c r="A173" s="33"/>
      <c r="B173" s="149"/>
      <c r="C173" s="167" t="s">
        <v>358</v>
      </c>
      <c r="D173" s="167" t="s">
        <v>175</v>
      </c>
      <c r="E173" s="168" t="s">
        <v>1697</v>
      </c>
      <c r="F173" s="169" t="s">
        <v>1698</v>
      </c>
      <c r="G173" s="170" t="s">
        <v>213</v>
      </c>
      <c r="H173" s="171">
        <v>42</v>
      </c>
      <c r="I173" s="172"/>
      <c r="J173" s="173">
        <f>ROUND(I173*H173,2)</f>
        <v>0</v>
      </c>
      <c r="K173" s="174"/>
      <c r="L173" s="34"/>
      <c r="M173" s="175" t="s">
        <v>1</v>
      </c>
      <c r="N173" s="176" t="s">
        <v>40</v>
      </c>
      <c r="O173" s="59"/>
      <c r="P173" s="161">
        <f>O173*H173</f>
        <v>0</v>
      </c>
      <c r="Q173" s="161">
        <v>3.8999999999999999E-4</v>
      </c>
      <c r="R173" s="161">
        <f>Q173*H173</f>
        <v>1.6379999999999999E-2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308</v>
      </c>
      <c r="AT173" s="163" t="s">
        <v>175</v>
      </c>
      <c r="AU173" s="163" t="s">
        <v>87</v>
      </c>
      <c r="AY173" s="18" t="s">
        <v>167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308</v>
      </c>
      <c r="BM173" s="163" t="s">
        <v>1699</v>
      </c>
    </row>
    <row r="174" spans="1:65" s="14" customFormat="1" ht="12">
      <c r="B174" s="185"/>
      <c r="D174" s="178" t="s">
        <v>181</v>
      </c>
      <c r="E174" s="186" t="s">
        <v>1</v>
      </c>
      <c r="F174" s="187" t="s">
        <v>480</v>
      </c>
      <c r="H174" s="188">
        <v>42</v>
      </c>
      <c r="I174" s="189"/>
      <c r="L174" s="185"/>
      <c r="M174" s="190"/>
      <c r="N174" s="191"/>
      <c r="O174" s="191"/>
      <c r="P174" s="191"/>
      <c r="Q174" s="191"/>
      <c r="R174" s="191"/>
      <c r="S174" s="191"/>
      <c r="T174" s="192"/>
      <c r="AT174" s="186" t="s">
        <v>181</v>
      </c>
      <c r="AU174" s="186" t="s">
        <v>87</v>
      </c>
      <c r="AV174" s="14" t="s">
        <v>87</v>
      </c>
      <c r="AW174" s="14" t="s">
        <v>29</v>
      </c>
      <c r="AX174" s="14" t="s">
        <v>74</v>
      </c>
      <c r="AY174" s="186" t="s">
        <v>167</v>
      </c>
    </row>
    <row r="175" spans="1:65" s="15" customFormat="1" ht="12">
      <c r="B175" s="193"/>
      <c r="D175" s="178" t="s">
        <v>181</v>
      </c>
      <c r="E175" s="194" t="s">
        <v>1</v>
      </c>
      <c r="F175" s="195" t="s">
        <v>186</v>
      </c>
      <c r="H175" s="196">
        <v>42</v>
      </c>
      <c r="I175" s="197"/>
      <c r="L175" s="193"/>
      <c r="M175" s="198"/>
      <c r="N175" s="199"/>
      <c r="O175" s="199"/>
      <c r="P175" s="199"/>
      <c r="Q175" s="199"/>
      <c r="R175" s="199"/>
      <c r="S175" s="199"/>
      <c r="T175" s="200"/>
      <c r="AT175" s="194" t="s">
        <v>181</v>
      </c>
      <c r="AU175" s="194" t="s">
        <v>87</v>
      </c>
      <c r="AV175" s="15" t="s">
        <v>179</v>
      </c>
      <c r="AW175" s="15" t="s">
        <v>29</v>
      </c>
      <c r="AX175" s="15" t="s">
        <v>81</v>
      </c>
      <c r="AY175" s="194" t="s">
        <v>167</v>
      </c>
    </row>
    <row r="176" spans="1:65" s="2" customFormat="1" ht="21.75" customHeight="1">
      <c r="A176" s="33"/>
      <c r="B176" s="149"/>
      <c r="C176" s="167" t="s">
        <v>364</v>
      </c>
      <c r="D176" s="167" t="s">
        <v>175</v>
      </c>
      <c r="E176" s="168" t="s">
        <v>1700</v>
      </c>
      <c r="F176" s="169" t="s">
        <v>1701</v>
      </c>
      <c r="G176" s="170" t="s">
        <v>213</v>
      </c>
      <c r="H176" s="171">
        <v>30</v>
      </c>
      <c r="I176" s="172"/>
      <c r="J176" s="173">
        <f>ROUND(I176*H176,2)</f>
        <v>0</v>
      </c>
      <c r="K176" s="174"/>
      <c r="L176" s="34"/>
      <c r="M176" s="175" t="s">
        <v>1</v>
      </c>
      <c r="N176" s="176" t="s">
        <v>40</v>
      </c>
      <c r="O176" s="59"/>
      <c r="P176" s="161">
        <f>O176*H176</f>
        <v>0</v>
      </c>
      <c r="Q176" s="161">
        <v>5.1000000000000004E-4</v>
      </c>
      <c r="R176" s="161">
        <f>Q176*H176</f>
        <v>1.5300000000000001E-2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308</v>
      </c>
      <c r="AT176" s="163" t="s">
        <v>175</v>
      </c>
      <c r="AU176" s="163" t="s">
        <v>87</v>
      </c>
      <c r="AY176" s="18" t="s">
        <v>167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308</v>
      </c>
      <c r="BM176" s="163" t="s">
        <v>1702</v>
      </c>
    </row>
    <row r="177" spans="1:65" s="14" customFormat="1" ht="12">
      <c r="B177" s="185"/>
      <c r="D177" s="178" t="s">
        <v>181</v>
      </c>
      <c r="E177" s="186" t="s">
        <v>1</v>
      </c>
      <c r="F177" s="187" t="s">
        <v>1703</v>
      </c>
      <c r="H177" s="188">
        <v>30</v>
      </c>
      <c r="I177" s="189"/>
      <c r="L177" s="185"/>
      <c r="M177" s="190"/>
      <c r="N177" s="191"/>
      <c r="O177" s="191"/>
      <c r="P177" s="191"/>
      <c r="Q177" s="191"/>
      <c r="R177" s="191"/>
      <c r="S177" s="191"/>
      <c r="T177" s="192"/>
      <c r="AT177" s="186" t="s">
        <v>181</v>
      </c>
      <c r="AU177" s="186" t="s">
        <v>87</v>
      </c>
      <c r="AV177" s="14" t="s">
        <v>87</v>
      </c>
      <c r="AW177" s="14" t="s">
        <v>29</v>
      </c>
      <c r="AX177" s="14" t="s">
        <v>74</v>
      </c>
      <c r="AY177" s="186" t="s">
        <v>167</v>
      </c>
    </row>
    <row r="178" spans="1:65" s="15" customFormat="1" ht="12">
      <c r="B178" s="193"/>
      <c r="D178" s="178" t="s">
        <v>181</v>
      </c>
      <c r="E178" s="194" t="s">
        <v>1</v>
      </c>
      <c r="F178" s="195" t="s">
        <v>186</v>
      </c>
      <c r="H178" s="196">
        <v>30</v>
      </c>
      <c r="I178" s="197"/>
      <c r="L178" s="193"/>
      <c r="M178" s="198"/>
      <c r="N178" s="199"/>
      <c r="O178" s="199"/>
      <c r="P178" s="199"/>
      <c r="Q178" s="199"/>
      <c r="R178" s="199"/>
      <c r="S178" s="199"/>
      <c r="T178" s="200"/>
      <c r="AT178" s="194" t="s">
        <v>181</v>
      </c>
      <c r="AU178" s="194" t="s">
        <v>87</v>
      </c>
      <c r="AV178" s="15" t="s">
        <v>179</v>
      </c>
      <c r="AW178" s="15" t="s">
        <v>29</v>
      </c>
      <c r="AX178" s="15" t="s">
        <v>81</v>
      </c>
      <c r="AY178" s="194" t="s">
        <v>167</v>
      </c>
    </row>
    <row r="179" spans="1:65" s="2" customFormat="1" ht="21.75" customHeight="1">
      <c r="A179" s="33"/>
      <c r="B179" s="149"/>
      <c r="C179" s="167" t="s">
        <v>370</v>
      </c>
      <c r="D179" s="167" t="s">
        <v>175</v>
      </c>
      <c r="E179" s="168" t="s">
        <v>1704</v>
      </c>
      <c r="F179" s="169" t="s">
        <v>1705</v>
      </c>
      <c r="G179" s="170" t="s">
        <v>213</v>
      </c>
      <c r="H179" s="171">
        <v>12</v>
      </c>
      <c r="I179" s="172"/>
      <c r="J179" s="173">
        <f>ROUND(I179*H179,2)</f>
        <v>0</v>
      </c>
      <c r="K179" s="174"/>
      <c r="L179" s="34"/>
      <c r="M179" s="175" t="s">
        <v>1</v>
      </c>
      <c r="N179" s="176" t="s">
        <v>40</v>
      </c>
      <c r="O179" s="59"/>
      <c r="P179" s="161">
        <f>O179*H179</f>
        <v>0</v>
      </c>
      <c r="Q179" s="161">
        <v>8.5999999999999998E-4</v>
      </c>
      <c r="R179" s="161">
        <f>Q179*H179</f>
        <v>1.0319999999999999E-2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308</v>
      </c>
      <c r="AT179" s="163" t="s">
        <v>175</v>
      </c>
      <c r="AU179" s="163" t="s">
        <v>87</v>
      </c>
      <c r="AY179" s="18" t="s">
        <v>167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87</v>
      </c>
      <c r="BK179" s="164">
        <f>ROUND(I179*H179,2)</f>
        <v>0</v>
      </c>
      <c r="BL179" s="18" t="s">
        <v>308</v>
      </c>
      <c r="BM179" s="163" t="s">
        <v>1706</v>
      </c>
    </row>
    <row r="180" spans="1:65" s="14" customFormat="1" ht="12">
      <c r="B180" s="185"/>
      <c r="D180" s="178" t="s">
        <v>181</v>
      </c>
      <c r="E180" s="186" t="s">
        <v>1</v>
      </c>
      <c r="F180" s="187" t="s">
        <v>277</v>
      </c>
      <c r="H180" s="188">
        <v>12</v>
      </c>
      <c r="I180" s="189"/>
      <c r="L180" s="185"/>
      <c r="M180" s="190"/>
      <c r="N180" s="191"/>
      <c r="O180" s="191"/>
      <c r="P180" s="191"/>
      <c r="Q180" s="191"/>
      <c r="R180" s="191"/>
      <c r="S180" s="191"/>
      <c r="T180" s="192"/>
      <c r="AT180" s="186" t="s">
        <v>181</v>
      </c>
      <c r="AU180" s="186" t="s">
        <v>87</v>
      </c>
      <c r="AV180" s="14" t="s">
        <v>87</v>
      </c>
      <c r="AW180" s="14" t="s">
        <v>29</v>
      </c>
      <c r="AX180" s="14" t="s">
        <v>74</v>
      </c>
      <c r="AY180" s="186" t="s">
        <v>167</v>
      </c>
    </row>
    <row r="181" spans="1:65" s="15" customFormat="1" ht="12">
      <c r="B181" s="193"/>
      <c r="D181" s="178" t="s">
        <v>181</v>
      </c>
      <c r="E181" s="194" t="s">
        <v>1</v>
      </c>
      <c r="F181" s="195" t="s">
        <v>186</v>
      </c>
      <c r="H181" s="196">
        <v>12</v>
      </c>
      <c r="I181" s="197"/>
      <c r="L181" s="193"/>
      <c r="M181" s="198"/>
      <c r="N181" s="199"/>
      <c r="O181" s="199"/>
      <c r="P181" s="199"/>
      <c r="Q181" s="199"/>
      <c r="R181" s="199"/>
      <c r="S181" s="199"/>
      <c r="T181" s="200"/>
      <c r="AT181" s="194" t="s">
        <v>181</v>
      </c>
      <c r="AU181" s="194" t="s">
        <v>87</v>
      </c>
      <c r="AV181" s="15" t="s">
        <v>179</v>
      </c>
      <c r="AW181" s="15" t="s">
        <v>29</v>
      </c>
      <c r="AX181" s="15" t="s">
        <v>81</v>
      </c>
      <c r="AY181" s="194" t="s">
        <v>167</v>
      </c>
    </row>
    <row r="182" spans="1:65" s="2" customFormat="1" ht="21.75" customHeight="1">
      <c r="A182" s="33"/>
      <c r="B182" s="149"/>
      <c r="C182" s="167" t="s">
        <v>377</v>
      </c>
      <c r="D182" s="167" t="s">
        <v>175</v>
      </c>
      <c r="E182" s="168" t="s">
        <v>1707</v>
      </c>
      <c r="F182" s="169" t="s">
        <v>1708</v>
      </c>
      <c r="G182" s="170" t="s">
        <v>213</v>
      </c>
      <c r="H182" s="171">
        <v>80</v>
      </c>
      <c r="I182" s="172"/>
      <c r="J182" s="173">
        <f>ROUND(I182*H182,2)</f>
        <v>0</v>
      </c>
      <c r="K182" s="174"/>
      <c r="L182" s="34"/>
      <c r="M182" s="175" t="s">
        <v>1</v>
      </c>
      <c r="N182" s="176" t="s">
        <v>40</v>
      </c>
      <c r="O182" s="59"/>
      <c r="P182" s="161">
        <f>O182*H182</f>
        <v>0</v>
      </c>
      <c r="Q182" s="161">
        <v>3.8999999999999999E-4</v>
      </c>
      <c r="R182" s="161">
        <f>Q182*H182</f>
        <v>3.1199999999999999E-2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308</v>
      </c>
      <c r="AT182" s="163" t="s">
        <v>175</v>
      </c>
      <c r="AU182" s="163" t="s">
        <v>87</v>
      </c>
      <c r="AY182" s="18" t="s">
        <v>167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308</v>
      </c>
      <c r="BM182" s="163" t="s">
        <v>1709</v>
      </c>
    </row>
    <row r="183" spans="1:65" s="14" customFormat="1" ht="12">
      <c r="B183" s="185"/>
      <c r="D183" s="178" t="s">
        <v>181</v>
      </c>
      <c r="E183" s="186" t="s">
        <v>1</v>
      </c>
      <c r="F183" s="187" t="s">
        <v>1135</v>
      </c>
      <c r="H183" s="188">
        <v>80</v>
      </c>
      <c r="I183" s="189"/>
      <c r="L183" s="185"/>
      <c r="M183" s="190"/>
      <c r="N183" s="191"/>
      <c r="O183" s="191"/>
      <c r="P183" s="191"/>
      <c r="Q183" s="191"/>
      <c r="R183" s="191"/>
      <c r="S183" s="191"/>
      <c r="T183" s="192"/>
      <c r="AT183" s="186" t="s">
        <v>181</v>
      </c>
      <c r="AU183" s="186" t="s">
        <v>87</v>
      </c>
      <c r="AV183" s="14" t="s">
        <v>87</v>
      </c>
      <c r="AW183" s="14" t="s">
        <v>29</v>
      </c>
      <c r="AX183" s="14" t="s">
        <v>74</v>
      </c>
      <c r="AY183" s="186" t="s">
        <v>167</v>
      </c>
    </row>
    <row r="184" spans="1:65" s="15" customFormat="1" ht="12">
      <c r="B184" s="193"/>
      <c r="D184" s="178" t="s">
        <v>181</v>
      </c>
      <c r="E184" s="194" t="s">
        <v>1</v>
      </c>
      <c r="F184" s="195" t="s">
        <v>186</v>
      </c>
      <c r="H184" s="196">
        <v>80</v>
      </c>
      <c r="I184" s="197"/>
      <c r="L184" s="193"/>
      <c r="M184" s="198"/>
      <c r="N184" s="199"/>
      <c r="O184" s="199"/>
      <c r="P184" s="199"/>
      <c r="Q184" s="199"/>
      <c r="R184" s="199"/>
      <c r="S184" s="199"/>
      <c r="T184" s="200"/>
      <c r="AT184" s="194" t="s">
        <v>181</v>
      </c>
      <c r="AU184" s="194" t="s">
        <v>87</v>
      </c>
      <c r="AV184" s="15" t="s">
        <v>179</v>
      </c>
      <c r="AW184" s="15" t="s">
        <v>29</v>
      </c>
      <c r="AX184" s="15" t="s">
        <v>81</v>
      </c>
      <c r="AY184" s="194" t="s">
        <v>167</v>
      </c>
    </row>
    <row r="185" spans="1:65" s="2" customFormat="1" ht="16.5" customHeight="1">
      <c r="A185" s="33"/>
      <c r="B185" s="149"/>
      <c r="C185" s="167" t="s">
        <v>385</v>
      </c>
      <c r="D185" s="167" t="s">
        <v>175</v>
      </c>
      <c r="E185" s="168" t="s">
        <v>1710</v>
      </c>
      <c r="F185" s="169" t="s">
        <v>1711</v>
      </c>
      <c r="G185" s="170" t="s">
        <v>340</v>
      </c>
      <c r="H185" s="171">
        <v>4</v>
      </c>
      <c r="I185" s="172"/>
      <c r="J185" s="173">
        <f>ROUND(I185*H185,2)</f>
        <v>0</v>
      </c>
      <c r="K185" s="174"/>
      <c r="L185" s="34"/>
      <c r="M185" s="175" t="s">
        <v>1</v>
      </c>
      <c r="N185" s="176" t="s">
        <v>40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308</v>
      </c>
      <c r="AT185" s="163" t="s">
        <v>175</v>
      </c>
      <c r="AU185" s="163" t="s">
        <v>87</v>
      </c>
      <c r="AY185" s="18" t="s">
        <v>167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87</v>
      </c>
      <c r="BK185" s="164">
        <f>ROUND(I185*H185,2)</f>
        <v>0</v>
      </c>
      <c r="BL185" s="18" t="s">
        <v>308</v>
      </c>
      <c r="BM185" s="163" t="s">
        <v>1712</v>
      </c>
    </row>
    <row r="186" spans="1:65" s="14" customFormat="1" ht="12">
      <c r="B186" s="185"/>
      <c r="D186" s="178" t="s">
        <v>181</v>
      </c>
      <c r="E186" s="186" t="s">
        <v>1</v>
      </c>
      <c r="F186" s="187" t="s">
        <v>179</v>
      </c>
      <c r="H186" s="188">
        <v>4</v>
      </c>
      <c r="I186" s="189"/>
      <c r="L186" s="185"/>
      <c r="M186" s="190"/>
      <c r="N186" s="191"/>
      <c r="O186" s="191"/>
      <c r="P186" s="191"/>
      <c r="Q186" s="191"/>
      <c r="R186" s="191"/>
      <c r="S186" s="191"/>
      <c r="T186" s="192"/>
      <c r="AT186" s="186" t="s">
        <v>181</v>
      </c>
      <c r="AU186" s="186" t="s">
        <v>87</v>
      </c>
      <c r="AV186" s="14" t="s">
        <v>87</v>
      </c>
      <c r="AW186" s="14" t="s">
        <v>29</v>
      </c>
      <c r="AX186" s="14" t="s">
        <v>74</v>
      </c>
      <c r="AY186" s="186" t="s">
        <v>167</v>
      </c>
    </row>
    <row r="187" spans="1:65" s="15" customFormat="1" ht="12">
      <c r="B187" s="193"/>
      <c r="D187" s="178" t="s">
        <v>181</v>
      </c>
      <c r="E187" s="194" t="s">
        <v>1</v>
      </c>
      <c r="F187" s="195" t="s">
        <v>186</v>
      </c>
      <c r="H187" s="196">
        <v>4</v>
      </c>
      <c r="I187" s="197"/>
      <c r="L187" s="193"/>
      <c r="M187" s="198"/>
      <c r="N187" s="199"/>
      <c r="O187" s="199"/>
      <c r="P187" s="199"/>
      <c r="Q187" s="199"/>
      <c r="R187" s="199"/>
      <c r="S187" s="199"/>
      <c r="T187" s="200"/>
      <c r="AT187" s="194" t="s">
        <v>181</v>
      </c>
      <c r="AU187" s="194" t="s">
        <v>87</v>
      </c>
      <c r="AV187" s="15" t="s">
        <v>179</v>
      </c>
      <c r="AW187" s="15" t="s">
        <v>29</v>
      </c>
      <c r="AX187" s="15" t="s">
        <v>81</v>
      </c>
      <c r="AY187" s="194" t="s">
        <v>167</v>
      </c>
    </row>
    <row r="188" spans="1:65" s="2" customFormat="1" ht="21.75" customHeight="1">
      <c r="A188" s="33"/>
      <c r="B188" s="149"/>
      <c r="C188" s="167" t="s">
        <v>393</v>
      </c>
      <c r="D188" s="167" t="s">
        <v>175</v>
      </c>
      <c r="E188" s="168" t="s">
        <v>1713</v>
      </c>
      <c r="F188" s="169" t="s">
        <v>1714</v>
      </c>
      <c r="G188" s="170" t="s">
        <v>1715</v>
      </c>
      <c r="H188" s="171">
        <v>2</v>
      </c>
      <c r="I188" s="172"/>
      <c r="J188" s="173">
        <f>ROUND(I188*H188,2)</f>
        <v>0</v>
      </c>
      <c r="K188" s="174"/>
      <c r="L188" s="34"/>
      <c r="M188" s="175" t="s">
        <v>1</v>
      </c>
      <c r="N188" s="176" t="s">
        <v>40</v>
      </c>
      <c r="O188" s="59"/>
      <c r="P188" s="161">
        <f>O188*H188</f>
        <v>0</v>
      </c>
      <c r="Q188" s="161">
        <v>2.5999999999999998E-4</v>
      </c>
      <c r="R188" s="161">
        <f>Q188*H188</f>
        <v>5.1999999999999995E-4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308</v>
      </c>
      <c r="AT188" s="163" t="s">
        <v>175</v>
      </c>
      <c r="AU188" s="163" t="s">
        <v>87</v>
      </c>
      <c r="AY188" s="18" t="s">
        <v>167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87</v>
      </c>
      <c r="BK188" s="164">
        <f>ROUND(I188*H188,2)</f>
        <v>0</v>
      </c>
      <c r="BL188" s="18" t="s">
        <v>308</v>
      </c>
      <c r="BM188" s="163" t="s">
        <v>1716</v>
      </c>
    </row>
    <row r="189" spans="1:65" s="14" customFormat="1" ht="12">
      <c r="B189" s="185"/>
      <c r="D189" s="178" t="s">
        <v>181</v>
      </c>
      <c r="E189" s="186" t="s">
        <v>1</v>
      </c>
      <c r="F189" s="187" t="s">
        <v>87</v>
      </c>
      <c r="H189" s="188">
        <v>2</v>
      </c>
      <c r="I189" s="189"/>
      <c r="L189" s="185"/>
      <c r="M189" s="190"/>
      <c r="N189" s="191"/>
      <c r="O189" s="191"/>
      <c r="P189" s="191"/>
      <c r="Q189" s="191"/>
      <c r="R189" s="191"/>
      <c r="S189" s="191"/>
      <c r="T189" s="192"/>
      <c r="AT189" s="186" t="s">
        <v>181</v>
      </c>
      <c r="AU189" s="186" t="s">
        <v>87</v>
      </c>
      <c r="AV189" s="14" t="s">
        <v>87</v>
      </c>
      <c r="AW189" s="14" t="s">
        <v>29</v>
      </c>
      <c r="AX189" s="14" t="s">
        <v>74</v>
      </c>
      <c r="AY189" s="186" t="s">
        <v>167</v>
      </c>
    </row>
    <row r="190" spans="1:65" s="15" customFormat="1" ht="12">
      <c r="B190" s="193"/>
      <c r="D190" s="178" t="s">
        <v>181</v>
      </c>
      <c r="E190" s="194" t="s">
        <v>1</v>
      </c>
      <c r="F190" s="195" t="s">
        <v>186</v>
      </c>
      <c r="H190" s="196">
        <v>2</v>
      </c>
      <c r="I190" s="197"/>
      <c r="L190" s="193"/>
      <c r="M190" s="198"/>
      <c r="N190" s="199"/>
      <c r="O190" s="199"/>
      <c r="P190" s="199"/>
      <c r="Q190" s="199"/>
      <c r="R190" s="199"/>
      <c r="S190" s="199"/>
      <c r="T190" s="200"/>
      <c r="AT190" s="194" t="s">
        <v>181</v>
      </c>
      <c r="AU190" s="194" t="s">
        <v>87</v>
      </c>
      <c r="AV190" s="15" t="s">
        <v>179</v>
      </c>
      <c r="AW190" s="15" t="s">
        <v>29</v>
      </c>
      <c r="AX190" s="15" t="s">
        <v>81</v>
      </c>
      <c r="AY190" s="194" t="s">
        <v>167</v>
      </c>
    </row>
    <row r="191" spans="1:65" s="2" customFormat="1" ht="21.75" customHeight="1">
      <c r="A191" s="33"/>
      <c r="B191" s="149"/>
      <c r="C191" s="167" t="s">
        <v>398</v>
      </c>
      <c r="D191" s="167" t="s">
        <v>175</v>
      </c>
      <c r="E191" s="168" t="s">
        <v>1717</v>
      </c>
      <c r="F191" s="169" t="s">
        <v>1718</v>
      </c>
      <c r="G191" s="170" t="s">
        <v>340</v>
      </c>
      <c r="H191" s="171">
        <v>2</v>
      </c>
      <c r="I191" s="172"/>
      <c r="J191" s="173">
        <f>ROUND(I191*H191,2)</f>
        <v>0</v>
      </c>
      <c r="K191" s="174"/>
      <c r="L191" s="34"/>
      <c r="M191" s="175" t="s">
        <v>1</v>
      </c>
      <c r="N191" s="176" t="s">
        <v>40</v>
      </c>
      <c r="O191" s="59"/>
      <c r="P191" s="161">
        <f>O191*H191</f>
        <v>0</v>
      </c>
      <c r="Q191" s="161">
        <v>2.0000000000000002E-5</v>
      </c>
      <c r="R191" s="161">
        <f>Q191*H191</f>
        <v>4.0000000000000003E-5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308</v>
      </c>
      <c r="AT191" s="163" t="s">
        <v>175</v>
      </c>
      <c r="AU191" s="163" t="s">
        <v>87</v>
      </c>
      <c r="AY191" s="18" t="s">
        <v>167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308</v>
      </c>
      <c r="BM191" s="163" t="s">
        <v>1719</v>
      </c>
    </row>
    <row r="192" spans="1:65" s="14" customFormat="1" ht="12">
      <c r="B192" s="185"/>
      <c r="D192" s="178" t="s">
        <v>181</v>
      </c>
      <c r="E192" s="186" t="s">
        <v>1</v>
      </c>
      <c r="F192" s="187" t="s">
        <v>87</v>
      </c>
      <c r="H192" s="188">
        <v>2</v>
      </c>
      <c r="I192" s="189"/>
      <c r="L192" s="185"/>
      <c r="M192" s="190"/>
      <c r="N192" s="191"/>
      <c r="O192" s="191"/>
      <c r="P192" s="191"/>
      <c r="Q192" s="191"/>
      <c r="R192" s="191"/>
      <c r="S192" s="191"/>
      <c r="T192" s="192"/>
      <c r="AT192" s="186" t="s">
        <v>181</v>
      </c>
      <c r="AU192" s="186" t="s">
        <v>87</v>
      </c>
      <c r="AV192" s="14" t="s">
        <v>87</v>
      </c>
      <c r="AW192" s="14" t="s">
        <v>29</v>
      </c>
      <c r="AX192" s="14" t="s">
        <v>74</v>
      </c>
      <c r="AY192" s="186" t="s">
        <v>167</v>
      </c>
    </row>
    <row r="193" spans="1:65" s="15" customFormat="1" ht="12">
      <c r="B193" s="193"/>
      <c r="D193" s="178" t="s">
        <v>181</v>
      </c>
      <c r="E193" s="194" t="s">
        <v>1</v>
      </c>
      <c r="F193" s="195" t="s">
        <v>186</v>
      </c>
      <c r="H193" s="196">
        <v>2</v>
      </c>
      <c r="I193" s="197"/>
      <c r="L193" s="193"/>
      <c r="M193" s="198"/>
      <c r="N193" s="199"/>
      <c r="O193" s="199"/>
      <c r="P193" s="199"/>
      <c r="Q193" s="199"/>
      <c r="R193" s="199"/>
      <c r="S193" s="199"/>
      <c r="T193" s="200"/>
      <c r="AT193" s="194" t="s">
        <v>181</v>
      </c>
      <c r="AU193" s="194" t="s">
        <v>87</v>
      </c>
      <c r="AV193" s="15" t="s">
        <v>179</v>
      </c>
      <c r="AW193" s="15" t="s">
        <v>29</v>
      </c>
      <c r="AX193" s="15" t="s">
        <v>81</v>
      </c>
      <c r="AY193" s="194" t="s">
        <v>167</v>
      </c>
    </row>
    <row r="194" spans="1:65" s="2" customFormat="1" ht="21.75" customHeight="1">
      <c r="A194" s="33"/>
      <c r="B194" s="149"/>
      <c r="C194" s="150" t="s">
        <v>403</v>
      </c>
      <c r="D194" s="150" t="s">
        <v>168</v>
      </c>
      <c r="E194" s="151" t="s">
        <v>1720</v>
      </c>
      <c r="F194" s="152" t="s">
        <v>1721</v>
      </c>
      <c r="G194" s="153" t="s">
        <v>340</v>
      </c>
      <c r="H194" s="154">
        <v>2</v>
      </c>
      <c r="I194" s="155"/>
      <c r="J194" s="156">
        <f>ROUND(I194*H194,2)</f>
        <v>0</v>
      </c>
      <c r="K194" s="157"/>
      <c r="L194" s="158"/>
      <c r="M194" s="159" t="s">
        <v>1</v>
      </c>
      <c r="N194" s="160" t="s">
        <v>40</v>
      </c>
      <c r="O194" s="59"/>
      <c r="P194" s="161">
        <f>O194*H194</f>
        <v>0</v>
      </c>
      <c r="Q194" s="161">
        <v>3.0000000000000001E-5</v>
      </c>
      <c r="R194" s="161">
        <f>Q194*H194</f>
        <v>6.0000000000000002E-5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416</v>
      </c>
      <c r="AT194" s="163" t="s">
        <v>168</v>
      </c>
      <c r="AU194" s="163" t="s">
        <v>87</v>
      </c>
      <c r="AY194" s="18" t="s">
        <v>167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87</v>
      </c>
      <c r="BK194" s="164">
        <f>ROUND(I194*H194,2)</f>
        <v>0</v>
      </c>
      <c r="BL194" s="18" t="s">
        <v>308</v>
      </c>
      <c r="BM194" s="163" t="s">
        <v>1722</v>
      </c>
    </row>
    <row r="195" spans="1:65" s="14" customFormat="1" ht="12">
      <c r="B195" s="185"/>
      <c r="D195" s="178" t="s">
        <v>181</v>
      </c>
      <c r="E195" s="186" t="s">
        <v>1</v>
      </c>
      <c r="F195" s="187" t="s">
        <v>87</v>
      </c>
      <c r="H195" s="188">
        <v>2</v>
      </c>
      <c r="I195" s="189"/>
      <c r="L195" s="185"/>
      <c r="M195" s="190"/>
      <c r="N195" s="191"/>
      <c r="O195" s="191"/>
      <c r="P195" s="191"/>
      <c r="Q195" s="191"/>
      <c r="R195" s="191"/>
      <c r="S195" s="191"/>
      <c r="T195" s="192"/>
      <c r="AT195" s="186" t="s">
        <v>181</v>
      </c>
      <c r="AU195" s="186" t="s">
        <v>87</v>
      </c>
      <c r="AV195" s="14" t="s">
        <v>87</v>
      </c>
      <c r="AW195" s="14" t="s">
        <v>29</v>
      </c>
      <c r="AX195" s="14" t="s">
        <v>74</v>
      </c>
      <c r="AY195" s="186" t="s">
        <v>167</v>
      </c>
    </row>
    <row r="196" spans="1:65" s="15" customFormat="1" ht="12">
      <c r="B196" s="193"/>
      <c r="D196" s="178" t="s">
        <v>181</v>
      </c>
      <c r="E196" s="194" t="s">
        <v>1</v>
      </c>
      <c r="F196" s="195" t="s">
        <v>186</v>
      </c>
      <c r="H196" s="196">
        <v>2</v>
      </c>
      <c r="I196" s="197"/>
      <c r="L196" s="193"/>
      <c r="M196" s="198"/>
      <c r="N196" s="199"/>
      <c r="O196" s="199"/>
      <c r="P196" s="199"/>
      <c r="Q196" s="199"/>
      <c r="R196" s="199"/>
      <c r="S196" s="199"/>
      <c r="T196" s="200"/>
      <c r="AT196" s="194" t="s">
        <v>181</v>
      </c>
      <c r="AU196" s="194" t="s">
        <v>87</v>
      </c>
      <c r="AV196" s="15" t="s">
        <v>179</v>
      </c>
      <c r="AW196" s="15" t="s">
        <v>29</v>
      </c>
      <c r="AX196" s="15" t="s">
        <v>81</v>
      </c>
      <c r="AY196" s="194" t="s">
        <v>167</v>
      </c>
    </row>
    <row r="197" spans="1:65" s="2" customFormat="1" ht="21.75" customHeight="1">
      <c r="A197" s="33"/>
      <c r="B197" s="149"/>
      <c r="C197" s="167" t="s">
        <v>407</v>
      </c>
      <c r="D197" s="167" t="s">
        <v>175</v>
      </c>
      <c r="E197" s="168" t="s">
        <v>1723</v>
      </c>
      <c r="F197" s="169" t="s">
        <v>1724</v>
      </c>
      <c r="G197" s="170" t="s">
        <v>340</v>
      </c>
      <c r="H197" s="171">
        <v>4</v>
      </c>
      <c r="I197" s="172"/>
      <c r="J197" s="173">
        <f>ROUND(I197*H197,2)</f>
        <v>0</v>
      </c>
      <c r="K197" s="174"/>
      <c r="L197" s="34"/>
      <c r="M197" s="175" t="s">
        <v>1</v>
      </c>
      <c r="N197" s="176" t="s">
        <v>40</v>
      </c>
      <c r="O197" s="59"/>
      <c r="P197" s="161">
        <f>O197*H197</f>
        <v>0</v>
      </c>
      <c r="Q197" s="161">
        <v>4.0000000000000003E-5</v>
      </c>
      <c r="R197" s="161">
        <f>Q197*H197</f>
        <v>1.6000000000000001E-4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308</v>
      </c>
      <c r="AT197" s="163" t="s">
        <v>175</v>
      </c>
      <c r="AU197" s="163" t="s">
        <v>87</v>
      </c>
      <c r="AY197" s="18" t="s">
        <v>167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308</v>
      </c>
      <c r="BM197" s="163" t="s">
        <v>1725</v>
      </c>
    </row>
    <row r="198" spans="1:65" s="14" customFormat="1" ht="12">
      <c r="B198" s="185"/>
      <c r="D198" s="178" t="s">
        <v>181</v>
      </c>
      <c r="E198" s="186" t="s">
        <v>1</v>
      </c>
      <c r="F198" s="187" t="s">
        <v>179</v>
      </c>
      <c r="H198" s="188">
        <v>4</v>
      </c>
      <c r="I198" s="189"/>
      <c r="L198" s="185"/>
      <c r="M198" s="190"/>
      <c r="N198" s="191"/>
      <c r="O198" s="191"/>
      <c r="P198" s="191"/>
      <c r="Q198" s="191"/>
      <c r="R198" s="191"/>
      <c r="S198" s="191"/>
      <c r="T198" s="192"/>
      <c r="AT198" s="186" t="s">
        <v>181</v>
      </c>
      <c r="AU198" s="186" t="s">
        <v>87</v>
      </c>
      <c r="AV198" s="14" t="s">
        <v>87</v>
      </c>
      <c r="AW198" s="14" t="s">
        <v>29</v>
      </c>
      <c r="AX198" s="14" t="s">
        <v>74</v>
      </c>
      <c r="AY198" s="186" t="s">
        <v>167</v>
      </c>
    </row>
    <row r="199" spans="1:65" s="15" customFormat="1" ht="12">
      <c r="B199" s="193"/>
      <c r="D199" s="178" t="s">
        <v>181</v>
      </c>
      <c r="E199" s="194" t="s">
        <v>1</v>
      </c>
      <c r="F199" s="195" t="s">
        <v>186</v>
      </c>
      <c r="H199" s="196">
        <v>4</v>
      </c>
      <c r="I199" s="197"/>
      <c r="L199" s="193"/>
      <c r="M199" s="198"/>
      <c r="N199" s="199"/>
      <c r="O199" s="199"/>
      <c r="P199" s="199"/>
      <c r="Q199" s="199"/>
      <c r="R199" s="199"/>
      <c r="S199" s="199"/>
      <c r="T199" s="200"/>
      <c r="AT199" s="194" t="s">
        <v>181</v>
      </c>
      <c r="AU199" s="194" t="s">
        <v>87</v>
      </c>
      <c r="AV199" s="15" t="s">
        <v>179</v>
      </c>
      <c r="AW199" s="15" t="s">
        <v>29</v>
      </c>
      <c r="AX199" s="15" t="s">
        <v>81</v>
      </c>
      <c r="AY199" s="194" t="s">
        <v>167</v>
      </c>
    </row>
    <row r="200" spans="1:65" s="2" customFormat="1" ht="21.75" customHeight="1">
      <c r="A200" s="33"/>
      <c r="B200" s="149"/>
      <c r="C200" s="150" t="s">
        <v>412</v>
      </c>
      <c r="D200" s="150" t="s">
        <v>168</v>
      </c>
      <c r="E200" s="151" t="s">
        <v>1726</v>
      </c>
      <c r="F200" s="152" t="s">
        <v>1727</v>
      </c>
      <c r="G200" s="153" t="s">
        <v>340</v>
      </c>
      <c r="H200" s="154">
        <v>4</v>
      </c>
      <c r="I200" s="155"/>
      <c r="J200" s="156">
        <f>ROUND(I200*H200,2)</f>
        <v>0</v>
      </c>
      <c r="K200" s="157"/>
      <c r="L200" s="158"/>
      <c r="M200" s="159" t="s">
        <v>1</v>
      </c>
      <c r="N200" s="160" t="s">
        <v>40</v>
      </c>
      <c r="O200" s="59"/>
      <c r="P200" s="161">
        <f>O200*H200</f>
        <v>0</v>
      </c>
      <c r="Q200" s="161">
        <v>4.0000000000000003E-5</v>
      </c>
      <c r="R200" s="161">
        <f>Q200*H200</f>
        <v>1.6000000000000001E-4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416</v>
      </c>
      <c r="AT200" s="163" t="s">
        <v>168</v>
      </c>
      <c r="AU200" s="163" t="s">
        <v>87</v>
      </c>
      <c r="AY200" s="18" t="s">
        <v>167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308</v>
      </c>
      <c r="BM200" s="163" t="s">
        <v>1728</v>
      </c>
    </row>
    <row r="201" spans="1:65" s="14" customFormat="1" ht="12">
      <c r="B201" s="185"/>
      <c r="D201" s="178" t="s">
        <v>181</v>
      </c>
      <c r="E201" s="186" t="s">
        <v>1</v>
      </c>
      <c r="F201" s="187" t="s">
        <v>179</v>
      </c>
      <c r="H201" s="188">
        <v>4</v>
      </c>
      <c r="I201" s="189"/>
      <c r="L201" s="185"/>
      <c r="M201" s="190"/>
      <c r="N201" s="191"/>
      <c r="O201" s="191"/>
      <c r="P201" s="191"/>
      <c r="Q201" s="191"/>
      <c r="R201" s="191"/>
      <c r="S201" s="191"/>
      <c r="T201" s="192"/>
      <c r="AT201" s="186" t="s">
        <v>181</v>
      </c>
      <c r="AU201" s="186" t="s">
        <v>87</v>
      </c>
      <c r="AV201" s="14" t="s">
        <v>87</v>
      </c>
      <c r="AW201" s="14" t="s">
        <v>29</v>
      </c>
      <c r="AX201" s="14" t="s">
        <v>74</v>
      </c>
      <c r="AY201" s="186" t="s">
        <v>167</v>
      </c>
    </row>
    <row r="202" spans="1:65" s="15" customFormat="1" ht="12">
      <c r="B202" s="193"/>
      <c r="D202" s="178" t="s">
        <v>181</v>
      </c>
      <c r="E202" s="194" t="s">
        <v>1</v>
      </c>
      <c r="F202" s="195" t="s">
        <v>186</v>
      </c>
      <c r="H202" s="196">
        <v>4</v>
      </c>
      <c r="I202" s="197"/>
      <c r="L202" s="193"/>
      <c r="M202" s="198"/>
      <c r="N202" s="199"/>
      <c r="O202" s="199"/>
      <c r="P202" s="199"/>
      <c r="Q202" s="199"/>
      <c r="R202" s="199"/>
      <c r="S202" s="199"/>
      <c r="T202" s="200"/>
      <c r="AT202" s="194" t="s">
        <v>181</v>
      </c>
      <c r="AU202" s="194" t="s">
        <v>87</v>
      </c>
      <c r="AV202" s="15" t="s">
        <v>179</v>
      </c>
      <c r="AW202" s="15" t="s">
        <v>29</v>
      </c>
      <c r="AX202" s="15" t="s">
        <v>81</v>
      </c>
      <c r="AY202" s="194" t="s">
        <v>167</v>
      </c>
    </row>
    <row r="203" spans="1:65" s="2" customFormat="1" ht="21.75" customHeight="1">
      <c r="A203" s="33"/>
      <c r="B203" s="149"/>
      <c r="C203" s="167" t="s">
        <v>416</v>
      </c>
      <c r="D203" s="167" t="s">
        <v>175</v>
      </c>
      <c r="E203" s="168" t="s">
        <v>1729</v>
      </c>
      <c r="F203" s="169" t="s">
        <v>1730</v>
      </c>
      <c r="G203" s="170" t="s">
        <v>340</v>
      </c>
      <c r="H203" s="171">
        <v>2</v>
      </c>
      <c r="I203" s="172"/>
      <c r="J203" s="173">
        <f>ROUND(I203*H203,2)</f>
        <v>0</v>
      </c>
      <c r="K203" s="174"/>
      <c r="L203" s="34"/>
      <c r="M203" s="175" t="s">
        <v>1</v>
      </c>
      <c r="N203" s="176" t="s">
        <v>40</v>
      </c>
      <c r="O203" s="59"/>
      <c r="P203" s="161">
        <f>O203*H203</f>
        <v>0</v>
      </c>
      <c r="Q203" s="161">
        <v>5.0000000000000002E-5</v>
      </c>
      <c r="R203" s="161">
        <f>Q203*H203</f>
        <v>1E-4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308</v>
      </c>
      <c r="AT203" s="163" t="s">
        <v>175</v>
      </c>
      <c r="AU203" s="163" t="s">
        <v>87</v>
      </c>
      <c r="AY203" s="18" t="s">
        <v>167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308</v>
      </c>
      <c r="BM203" s="163" t="s">
        <v>1731</v>
      </c>
    </row>
    <row r="204" spans="1:65" s="14" customFormat="1" ht="12">
      <c r="B204" s="185"/>
      <c r="D204" s="178" t="s">
        <v>181</v>
      </c>
      <c r="E204" s="186" t="s">
        <v>1</v>
      </c>
      <c r="F204" s="187" t="s">
        <v>87</v>
      </c>
      <c r="H204" s="188">
        <v>2</v>
      </c>
      <c r="I204" s="189"/>
      <c r="L204" s="185"/>
      <c r="M204" s="190"/>
      <c r="N204" s="191"/>
      <c r="O204" s="191"/>
      <c r="P204" s="191"/>
      <c r="Q204" s="191"/>
      <c r="R204" s="191"/>
      <c r="S204" s="191"/>
      <c r="T204" s="192"/>
      <c r="AT204" s="186" t="s">
        <v>181</v>
      </c>
      <c r="AU204" s="186" t="s">
        <v>87</v>
      </c>
      <c r="AV204" s="14" t="s">
        <v>87</v>
      </c>
      <c r="AW204" s="14" t="s">
        <v>29</v>
      </c>
      <c r="AX204" s="14" t="s">
        <v>74</v>
      </c>
      <c r="AY204" s="186" t="s">
        <v>167</v>
      </c>
    </row>
    <row r="205" spans="1:65" s="15" customFormat="1" ht="12">
      <c r="B205" s="193"/>
      <c r="D205" s="178" t="s">
        <v>181</v>
      </c>
      <c r="E205" s="194" t="s">
        <v>1</v>
      </c>
      <c r="F205" s="195" t="s">
        <v>186</v>
      </c>
      <c r="H205" s="196">
        <v>2</v>
      </c>
      <c r="I205" s="197"/>
      <c r="L205" s="193"/>
      <c r="M205" s="198"/>
      <c r="N205" s="199"/>
      <c r="O205" s="199"/>
      <c r="P205" s="199"/>
      <c r="Q205" s="199"/>
      <c r="R205" s="199"/>
      <c r="S205" s="199"/>
      <c r="T205" s="200"/>
      <c r="AT205" s="194" t="s">
        <v>181</v>
      </c>
      <c r="AU205" s="194" t="s">
        <v>87</v>
      </c>
      <c r="AV205" s="15" t="s">
        <v>179</v>
      </c>
      <c r="AW205" s="15" t="s">
        <v>29</v>
      </c>
      <c r="AX205" s="15" t="s">
        <v>81</v>
      </c>
      <c r="AY205" s="194" t="s">
        <v>167</v>
      </c>
    </row>
    <row r="206" spans="1:65" s="2" customFormat="1" ht="21.75" customHeight="1">
      <c r="A206" s="33"/>
      <c r="B206" s="149"/>
      <c r="C206" s="150" t="s">
        <v>423</v>
      </c>
      <c r="D206" s="150" t="s">
        <v>168</v>
      </c>
      <c r="E206" s="151" t="s">
        <v>1732</v>
      </c>
      <c r="F206" s="152" t="s">
        <v>1733</v>
      </c>
      <c r="G206" s="153" t="s">
        <v>340</v>
      </c>
      <c r="H206" s="154">
        <v>2</v>
      </c>
      <c r="I206" s="155"/>
      <c r="J206" s="156">
        <f>ROUND(I206*H206,2)</f>
        <v>0</v>
      </c>
      <c r="K206" s="157"/>
      <c r="L206" s="158"/>
      <c r="M206" s="159" t="s">
        <v>1</v>
      </c>
      <c r="N206" s="160" t="s">
        <v>40</v>
      </c>
      <c r="O206" s="59"/>
      <c r="P206" s="161">
        <f>O206*H206</f>
        <v>0</v>
      </c>
      <c r="Q206" s="161">
        <v>8.0000000000000007E-5</v>
      </c>
      <c r="R206" s="161">
        <f>Q206*H206</f>
        <v>1.6000000000000001E-4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416</v>
      </c>
      <c r="AT206" s="163" t="s">
        <v>168</v>
      </c>
      <c r="AU206" s="163" t="s">
        <v>87</v>
      </c>
      <c r="AY206" s="18" t="s">
        <v>167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8" t="s">
        <v>87</v>
      </c>
      <c r="BK206" s="164">
        <f>ROUND(I206*H206,2)</f>
        <v>0</v>
      </c>
      <c r="BL206" s="18" t="s">
        <v>308</v>
      </c>
      <c r="BM206" s="163" t="s">
        <v>1734</v>
      </c>
    </row>
    <row r="207" spans="1:65" s="14" customFormat="1" ht="12">
      <c r="B207" s="185"/>
      <c r="D207" s="178" t="s">
        <v>181</v>
      </c>
      <c r="E207" s="186" t="s">
        <v>1</v>
      </c>
      <c r="F207" s="187" t="s">
        <v>87</v>
      </c>
      <c r="H207" s="188">
        <v>2</v>
      </c>
      <c r="I207" s="189"/>
      <c r="L207" s="185"/>
      <c r="M207" s="190"/>
      <c r="N207" s="191"/>
      <c r="O207" s="191"/>
      <c r="P207" s="191"/>
      <c r="Q207" s="191"/>
      <c r="R207" s="191"/>
      <c r="S207" s="191"/>
      <c r="T207" s="192"/>
      <c r="AT207" s="186" t="s">
        <v>181</v>
      </c>
      <c r="AU207" s="186" t="s">
        <v>87</v>
      </c>
      <c r="AV207" s="14" t="s">
        <v>87</v>
      </c>
      <c r="AW207" s="14" t="s">
        <v>29</v>
      </c>
      <c r="AX207" s="14" t="s">
        <v>74</v>
      </c>
      <c r="AY207" s="186" t="s">
        <v>167</v>
      </c>
    </row>
    <row r="208" spans="1:65" s="15" customFormat="1" ht="12">
      <c r="B208" s="193"/>
      <c r="D208" s="178" t="s">
        <v>181</v>
      </c>
      <c r="E208" s="194" t="s">
        <v>1</v>
      </c>
      <c r="F208" s="195" t="s">
        <v>186</v>
      </c>
      <c r="H208" s="196">
        <v>2</v>
      </c>
      <c r="I208" s="197"/>
      <c r="L208" s="193"/>
      <c r="M208" s="198"/>
      <c r="N208" s="199"/>
      <c r="O208" s="199"/>
      <c r="P208" s="199"/>
      <c r="Q208" s="199"/>
      <c r="R208" s="199"/>
      <c r="S208" s="199"/>
      <c r="T208" s="200"/>
      <c r="AT208" s="194" t="s">
        <v>181</v>
      </c>
      <c r="AU208" s="194" t="s">
        <v>87</v>
      </c>
      <c r="AV208" s="15" t="s">
        <v>179</v>
      </c>
      <c r="AW208" s="15" t="s">
        <v>29</v>
      </c>
      <c r="AX208" s="15" t="s">
        <v>81</v>
      </c>
      <c r="AY208" s="194" t="s">
        <v>167</v>
      </c>
    </row>
    <row r="209" spans="1:65" s="2" customFormat="1" ht="21.75" customHeight="1">
      <c r="A209" s="33"/>
      <c r="B209" s="149"/>
      <c r="C209" s="167" t="s">
        <v>434</v>
      </c>
      <c r="D209" s="167" t="s">
        <v>175</v>
      </c>
      <c r="E209" s="168" t="s">
        <v>1735</v>
      </c>
      <c r="F209" s="169" t="s">
        <v>1736</v>
      </c>
      <c r="G209" s="170" t="s">
        <v>340</v>
      </c>
      <c r="H209" s="171">
        <v>3</v>
      </c>
      <c r="I209" s="172"/>
      <c r="J209" s="173">
        <f>ROUND(I209*H209,2)</f>
        <v>0</v>
      </c>
      <c r="K209" s="174"/>
      <c r="L209" s="34"/>
      <c r="M209" s="175" t="s">
        <v>1</v>
      </c>
      <c r="N209" s="176" t="s">
        <v>40</v>
      </c>
      <c r="O209" s="59"/>
      <c r="P209" s="161">
        <f>O209*H209</f>
        <v>0</v>
      </c>
      <c r="Q209" s="161">
        <v>6.0000000000000002E-5</v>
      </c>
      <c r="R209" s="161">
        <f>Q209*H209</f>
        <v>1.8000000000000001E-4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308</v>
      </c>
      <c r="AT209" s="163" t="s">
        <v>175</v>
      </c>
      <c r="AU209" s="163" t="s">
        <v>87</v>
      </c>
      <c r="AY209" s="18" t="s">
        <v>167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308</v>
      </c>
      <c r="BM209" s="163" t="s">
        <v>1737</v>
      </c>
    </row>
    <row r="210" spans="1:65" s="14" customFormat="1" ht="12">
      <c r="B210" s="185"/>
      <c r="D210" s="178" t="s">
        <v>181</v>
      </c>
      <c r="E210" s="186" t="s">
        <v>1</v>
      </c>
      <c r="F210" s="187" t="s">
        <v>187</v>
      </c>
      <c r="H210" s="188">
        <v>3</v>
      </c>
      <c r="I210" s="189"/>
      <c r="L210" s="185"/>
      <c r="M210" s="190"/>
      <c r="N210" s="191"/>
      <c r="O210" s="191"/>
      <c r="P210" s="191"/>
      <c r="Q210" s="191"/>
      <c r="R210" s="191"/>
      <c r="S210" s="191"/>
      <c r="T210" s="192"/>
      <c r="AT210" s="186" t="s">
        <v>181</v>
      </c>
      <c r="AU210" s="186" t="s">
        <v>87</v>
      </c>
      <c r="AV210" s="14" t="s">
        <v>87</v>
      </c>
      <c r="AW210" s="14" t="s">
        <v>29</v>
      </c>
      <c r="AX210" s="14" t="s">
        <v>74</v>
      </c>
      <c r="AY210" s="186" t="s">
        <v>167</v>
      </c>
    </row>
    <row r="211" spans="1:65" s="15" customFormat="1" ht="12">
      <c r="B211" s="193"/>
      <c r="D211" s="178" t="s">
        <v>181</v>
      </c>
      <c r="E211" s="194" t="s">
        <v>1</v>
      </c>
      <c r="F211" s="195" t="s">
        <v>186</v>
      </c>
      <c r="H211" s="196">
        <v>3</v>
      </c>
      <c r="I211" s="197"/>
      <c r="L211" s="193"/>
      <c r="M211" s="198"/>
      <c r="N211" s="199"/>
      <c r="O211" s="199"/>
      <c r="P211" s="199"/>
      <c r="Q211" s="199"/>
      <c r="R211" s="199"/>
      <c r="S211" s="199"/>
      <c r="T211" s="200"/>
      <c r="AT211" s="194" t="s">
        <v>181</v>
      </c>
      <c r="AU211" s="194" t="s">
        <v>87</v>
      </c>
      <c r="AV211" s="15" t="s">
        <v>179</v>
      </c>
      <c r="AW211" s="15" t="s">
        <v>29</v>
      </c>
      <c r="AX211" s="15" t="s">
        <v>81</v>
      </c>
      <c r="AY211" s="194" t="s">
        <v>167</v>
      </c>
    </row>
    <row r="212" spans="1:65" s="2" customFormat="1" ht="21.75" customHeight="1">
      <c r="A212" s="33"/>
      <c r="B212" s="149"/>
      <c r="C212" s="150" t="s">
        <v>439</v>
      </c>
      <c r="D212" s="150" t="s">
        <v>168</v>
      </c>
      <c r="E212" s="151" t="s">
        <v>1738</v>
      </c>
      <c r="F212" s="152" t="s">
        <v>1739</v>
      </c>
      <c r="G212" s="153" t="s">
        <v>340</v>
      </c>
      <c r="H212" s="154">
        <v>3</v>
      </c>
      <c r="I212" s="155"/>
      <c r="J212" s="156">
        <f>ROUND(I212*H212,2)</f>
        <v>0</v>
      </c>
      <c r="K212" s="157"/>
      <c r="L212" s="158"/>
      <c r="M212" s="159" t="s">
        <v>1</v>
      </c>
      <c r="N212" s="160" t="s">
        <v>40</v>
      </c>
      <c r="O212" s="59"/>
      <c r="P212" s="161">
        <f>O212*H212</f>
        <v>0</v>
      </c>
      <c r="Q212" s="161">
        <v>7.5000000000000002E-4</v>
      </c>
      <c r="R212" s="161">
        <f>Q212*H212</f>
        <v>2.2500000000000003E-3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416</v>
      </c>
      <c r="AT212" s="163" t="s">
        <v>168</v>
      </c>
      <c r="AU212" s="163" t="s">
        <v>87</v>
      </c>
      <c r="AY212" s="18" t="s">
        <v>167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308</v>
      </c>
      <c r="BM212" s="163" t="s">
        <v>1740</v>
      </c>
    </row>
    <row r="213" spans="1:65" s="14" customFormat="1" ht="12">
      <c r="B213" s="185"/>
      <c r="D213" s="178" t="s">
        <v>181</v>
      </c>
      <c r="E213" s="186" t="s">
        <v>1</v>
      </c>
      <c r="F213" s="187" t="s">
        <v>187</v>
      </c>
      <c r="H213" s="188">
        <v>3</v>
      </c>
      <c r="I213" s="189"/>
      <c r="L213" s="185"/>
      <c r="M213" s="190"/>
      <c r="N213" s="191"/>
      <c r="O213" s="191"/>
      <c r="P213" s="191"/>
      <c r="Q213" s="191"/>
      <c r="R213" s="191"/>
      <c r="S213" s="191"/>
      <c r="T213" s="192"/>
      <c r="AT213" s="186" t="s">
        <v>181</v>
      </c>
      <c r="AU213" s="186" t="s">
        <v>87</v>
      </c>
      <c r="AV213" s="14" t="s">
        <v>87</v>
      </c>
      <c r="AW213" s="14" t="s">
        <v>29</v>
      </c>
      <c r="AX213" s="14" t="s">
        <v>74</v>
      </c>
      <c r="AY213" s="186" t="s">
        <v>167</v>
      </c>
    </row>
    <row r="214" spans="1:65" s="15" customFormat="1" ht="12">
      <c r="B214" s="193"/>
      <c r="D214" s="178" t="s">
        <v>181</v>
      </c>
      <c r="E214" s="194" t="s">
        <v>1</v>
      </c>
      <c r="F214" s="195" t="s">
        <v>186</v>
      </c>
      <c r="H214" s="196">
        <v>3</v>
      </c>
      <c r="I214" s="197"/>
      <c r="L214" s="193"/>
      <c r="M214" s="198"/>
      <c r="N214" s="199"/>
      <c r="O214" s="199"/>
      <c r="P214" s="199"/>
      <c r="Q214" s="199"/>
      <c r="R214" s="199"/>
      <c r="S214" s="199"/>
      <c r="T214" s="200"/>
      <c r="AT214" s="194" t="s">
        <v>181</v>
      </c>
      <c r="AU214" s="194" t="s">
        <v>87</v>
      </c>
      <c r="AV214" s="15" t="s">
        <v>179</v>
      </c>
      <c r="AW214" s="15" t="s">
        <v>29</v>
      </c>
      <c r="AX214" s="15" t="s">
        <v>81</v>
      </c>
      <c r="AY214" s="194" t="s">
        <v>167</v>
      </c>
    </row>
    <row r="215" spans="1:65" s="2" customFormat="1" ht="16.5" customHeight="1">
      <c r="A215" s="33"/>
      <c r="B215" s="149"/>
      <c r="C215" s="167" t="s">
        <v>443</v>
      </c>
      <c r="D215" s="167" t="s">
        <v>175</v>
      </c>
      <c r="E215" s="168" t="s">
        <v>1741</v>
      </c>
      <c r="F215" s="169" t="s">
        <v>1742</v>
      </c>
      <c r="G215" s="170" t="s">
        <v>340</v>
      </c>
      <c r="H215" s="171">
        <v>1</v>
      </c>
      <c r="I215" s="172"/>
      <c r="J215" s="173">
        <f>ROUND(I215*H215,2)</f>
        <v>0</v>
      </c>
      <c r="K215" s="174"/>
      <c r="L215" s="34"/>
      <c r="M215" s="175" t="s">
        <v>1</v>
      </c>
      <c r="N215" s="176" t="s">
        <v>40</v>
      </c>
      <c r="O215" s="59"/>
      <c r="P215" s="161">
        <f>O215*H215</f>
        <v>0</v>
      </c>
      <c r="Q215" s="161">
        <v>5.0000000000000002E-5</v>
      </c>
      <c r="R215" s="161">
        <f>Q215*H215</f>
        <v>5.0000000000000002E-5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308</v>
      </c>
      <c r="AT215" s="163" t="s">
        <v>175</v>
      </c>
      <c r="AU215" s="163" t="s">
        <v>87</v>
      </c>
      <c r="AY215" s="18" t="s">
        <v>167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308</v>
      </c>
      <c r="BM215" s="163" t="s">
        <v>1743</v>
      </c>
    </row>
    <row r="216" spans="1:65" s="14" customFormat="1" ht="12">
      <c r="B216" s="185"/>
      <c r="D216" s="178" t="s">
        <v>181</v>
      </c>
      <c r="E216" s="186" t="s">
        <v>1</v>
      </c>
      <c r="F216" s="187" t="s">
        <v>81</v>
      </c>
      <c r="H216" s="188">
        <v>1</v>
      </c>
      <c r="I216" s="189"/>
      <c r="L216" s="185"/>
      <c r="M216" s="190"/>
      <c r="N216" s="191"/>
      <c r="O216" s="191"/>
      <c r="P216" s="191"/>
      <c r="Q216" s="191"/>
      <c r="R216" s="191"/>
      <c r="S216" s="191"/>
      <c r="T216" s="192"/>
      <c r="AT216" s="186" t="s">
        <v>181</v>
      </c>
      <c r="AU216" s="186" t="s">
        <v>87</v>
      </c>
      <c r="AV216" s="14" t="s">
        <v>87</v>
      </c>
      <c r="AW216" s="14" t="s">
        <v>29</v>
      </c>
      <c r="AX216" s="14" t="s">
        <v>74</v>
      </c>
      <c r="AY216" s="186" t="s">
        <v>167</v>
      </c>
    </row>
    <row r="217" spans="1:65" s="15" customFormat="1" ht="12">
      <c r="B217" s="193"/>
      <c r="D217" s="178" t="s">
        <v>181</v>
      </c>
      <c r="E217" s="194" t="s">
        <v>1</v>
      </c>
      <c r="F217" s="195" t="s">
        <v>186</v>
      </c>
      <c r="H217" s="196">
        <v>1</v>
      </c>
      <c r="I217" s="197"/>
      <c r="L217" s="193"/>
      <c r="M217" s="198"/>
      <c r="N217" s="199"/>
      <c r="O217" s="199"/>
      <c r="P217" s="199"/>
      <c r="Q217" s="199"/>
      <c r="R217" s="199"/>
      <c r="S217" s="199"/>
      <c r="T217" s="200"/>
      <c r="AT217" s="194" t="s">
        <v>181</v>
      </c>
      <c r="AU217" s="194" t="s">
        <v>87</v>
      </c>
      <c r="AV217" s="15" t="s">
        <v>179</v>
      </c>
      <c r="AW217" s="15" t="s">
        <v>29</v>
      </c>
      <c r="AX217" s="15" t="s">
        <v>81</v>
      </c>
      <c r="AY217" s="194" t="s">
        <v>167</v>
      </c>
    </row>
    <row r="218" spans="1:65" s="2" customFormat="1" ht="16.5" customHeight="1">
      <c r="A218" s="33"/>
      <c r="B218" s="149"/>
      <c r="C218" s="150" t="s">
        <v>449</v>
      </c>
      <c r="D218" s="150" t="s">
        <v>168</v>
      </c>
      <c r="E218" s="151" t="s">
        <v>1744</v>
      </c>
      <c r="F218" s="152" t="s">
        <v>1745</v>
      </c>
      <c r="G218" s="153" t="s">
        <v>340</v>
      </c>
      <c r="H218" s="154">
        <v>1</v>
      </c>
      <c r="I218" s="155"/>
      <c r="J218" s="156">
        <f>ROUND(I218*H218,2)</f>
        <v>0</v>
      </c>
      <c r="K218" s="157"/>
      <c r="L218" s="158"/>
      <c r="M218" s="159" t="s">
        <v>1</v>
      </c>
      <c r="N218" s="160" t="s">
        <v>40</v>
      </c>
      <c r="O218" s="59"/>
      <c r="P218" s="161">
        <f>O218*H218</f>
        <v>0</v>
      </c>
      <c r="Q218" s="161">
        <v>6.8999999999999997E-4</v>
      </c>
      <c r="R218" s="161">
        <f>Q218*H218</f>
        <v>6.8999999999999997E-4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416</v>
      </c>
      <c r="AT218" s="163" t="s">
        <v>168</v>
      </c>
      <c r="AU218" s="163" t="s">
        <v>87</v>
      </c>
      <c r="AY218" s="18" t="s">
        <v>167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87</v>
      </c>
      <c r="BK218" s="164">
        <f>ROUND(I218*H218,2)</f>
        <v>0</v>
      </c>
      <c r="BL218" s="18" t="s">
        <v>308</v>
      </c>
      <c r="BM218" s="163" t="s">
        <v>1746</v>
      </c>
    </row>
    <row r="219" spans="1:65" s="14" customFormat="1" ht="12">
      <c r="B219" s="185"/>
      <c r="D219" s="178" t="s">
        <v>181</v>
      </c>
      <c r="E219" s="186" t="s">
        <v>1</v>
      </c>
      <c r="F219" s="187" t="s">
        <v>81</v>
      </c>
      <c r="H219" s="188">
        <v>1</v>
      </c>
      <c r="I219" s="189"/>
      <c r="L219" s="185"/>
      <c r="M219" s="190"/>
      <c r="N219" s="191"/>
      <c r="O219" s="191"/>
      <c r="P219" s="191"/>
      <c r="Q219" s="191"/>
      <c r="R219" s="191"/>
      <c r="S219" s="191"/>
      <c r="T219" s="192"/>
      <c r="AT219" s="186" t="s">
        <v>181</v>
      </c>
      <c r="AU219" s="186" t="s">
        <v>87</v>
      </c>
      <c r="AV219" s="14" t="s">
        <v>87</v>
      </c>
      <c r="AW219" s="14" t="s">
        <v>29</v>
      </c>
      <c r="AX219" s="14" t="s">
        <v>74</v>
      </c>
      <c r="AY219" s="186" t="s">
        <v>167</v>
      </c>
    </row>
    <row r="220" spans="1:65" s="15" customFormat="1" ht="12">
      <c r="B220" s="193"/>
      <c r="D220" s="178" t="s">
        <v>181</v>
      </c>
      <c r="E220" s="194" t="s">
        <v>1</v>
      </c>
      <c r="F220" s="195" t="s">
        <v>186</v>
      </c>
      <c r="H220" s="196">
        <v>1</v>
      </c>
      <c r="I220" s="197"/>
      <c r="L220" s="193"/>
      <c r="M220" s="198"/>
      <c r="N220" s="199"/>
      <c r="O220" s="199"/>
      <c r="P220" s="199"/>
      <c r="Q220" s="199"/>
      <c r="R220" s="199"/>
      <c r="S220" s="199"/>
      <c r="T220" s="200"/>
      <c r="AT220" s="194" t="s">
        <v>181</v>
      </c>
      <c r="AU220" s="194" t="s">
        <v>87</v>
      </c>
      <c r="AV220" s="15" t="s">
        <v>179</v>
      </c>
      <c r="AW220" s="15" t="s">
        <v>29</v>
      </c>
      <c r="AX220" s="15" t="s">
        <v>81</v>
      </c>
      <c r="AY220" s="194" t="s">
        <v>167</v>
      </c>
    </row>
    <row r="221" spans="1:65" s="2" customFormat="1" ht="16.5" customHeight="1">
      <c r="A221" s="33"/>
      <c r="B221" s="149"/>
      <c r="C221" s="167" t="s">
        <v>457</v>
      </c>
      <c r="D221" s="167" t="s">
        <v>175</v>
      </c>
      <c r="E221" s="168" t="s">
        <v>1747</v>
      </c>
      <c r="F221" s="169" t="s">
        <v>1748</v>
      </c>
      <c r="G221" s="170" t="s">
        <v>340</v>
      </c>
      <c r="H221" s="171">
        <v>1</v>
      </c>
      <c r="I221" s="172"/>
      <c r="J221" s="173">
        <f>ROUND(I221*H221,2)</f>
        <v>0</v>
      </c>
      <c r="K221" s="174"/>
      <c r="L221" s="34"/>
      <c r="M221" s="175" t="s">
        <v>1</v>
      </c>
      <c r="N221" s="176" t="s">
        <v>40</v>
      </c>
      <c r="O221" s="59"/>
      <c r="P221" s="161">
        <f>O221*H221</f>
        <v>0</v>
      </c>
      <c r="Q221" s="161">
        <v>6.0000000000000002E-5</v>
      </c>
      <c r="R221" s="161">
        <f>Q221*H221</f>
        <v>6.0000000000000002E-5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308</v>
      </c>
      <c r="AT221" s="163" t="s">
        <v>175</v>
      </c>
      <c r="AU221" s="163" t="s">
        <v>87</v>
      </c>
      <c r="AY221" s="18" t="s">
        <v>167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308</v>
      </c>
      <c r="BM221" s="163" t="s">
        <v>1749</v>
      </c>
    </row>
    <row r="222" spans="1:65" s="2" customFormat="1" ht="21.75" customHeight="1">
      <c r="A222" s="33"/>
      <c r="B222" s="149"/>
      <c r="C222" s="150" t="s">
        <v>461</v>
      </c>
      <c r="D222" s="150" t="s">
        <v>168</v>
      </c>
      <c r="E222" s="151" t="s">
        <v>1750</v>
      </c>
      <c r="F222" s="152" t="s">
        <v>1751</v>
      </c>
      <c r="G222" s="153" t="s">
        <v>340</v>
      </c>
      <c r="H222" s="154">
        <v>1</v>
      </c>
      <c r="I222" s="155"/>
      <c r="J222" s="156">
        <f>ROUND(I222*H222,2)</f>
        <v>0</v>
      </c>
      <c r="K222" s="157"/>
      <c r="L222" s="158"/>
      <c r="M222" s="159" t="s">
        <v>1</v>
      </c>
      <c r="N222" s="160" t="s">
        <v>40</v>
      </c>
      <c r="O222" s="59"/>
      <c r="P222" s="161">
        <f>O222*H222</f>
        <v>0</v>
      </c>
      <c r="Q222" s="161">
        <v>1.1100000000000001E-3</v>
      </c>
      <c r="R222" s="161">
        <f>Q222*H222</f>
        <v>1.1100000000000001E-3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416</v>
      </c>
      <c r="AT222" s="163" t="s">
        <v>168</v>
      </c>
      <c r="AU222" s="163" t="s">
        <v>87</v>
      </c>
      <c r="AY222" s="18" t="s">
        <v>167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308</v>
      </c>
      <c r="BM222" s="163" t="s">
        <v>1752</v>
      </c>
    </row>
    <row r="223" spans="1:65" s="2" customFormat="1" ht="16.5" customHeight="1">
      <c r="A223" s="33"/>
      <c r="B223" s="149"/>
      <c r="C223" s="167" t="s">
        <v>468</v>
      </c>
      <c r="D223" s="167" t="s">
        <v>175</v>
      </c>
      <c r="E223" s="168" t="s">
        <v>1753</v>
      </c>
      <c r="F223" s="169" t="s">
        <v>1754</v>
      </c>
      <c r="G223" s="170" t="s">
        <v>340</v>
      </c>
      <c r="H223" s="171">
        <v>1</v>
      </c>
      <c r="I223" s="172"/>
      <c r="J223" s="173">
        <f>ROUND(I223*H223,2)</f>
        <v>0</v>
      </c>
      <c r="K223" s="174"/>
      <c r="L223" s="34"/>
      <c r="M223" s="175" t="s">
        <v>1</v>
      </c>
      <c r="N223" s="176" t="s">
        <v>40</v>
      </c>
      <c r="O223" s="59"/>
      <c r="P223" s="161">
        <f>O223*H223</f>
        <v>0</v>
      </c>
      <c r="Q223" s="161">
        <v>2.0000000000000002E-5</v>
      </c>
      <c r="R223" s="161">
        <f>Q223*H223</f>
        <v>2.0000000000000002E-5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308</v>
      </c>
      <c r="AT223" s="163" t="s">
        <v>175</v>
      </c>
      <c r="AU223" s="163" t="s">
        <v>87</v>
      </c>
      <c r="AY223" s="18" t="s">
        <v>167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308</v>
      </c>
      <c r="BM223" s="163" t="s">
        <v>1755</v>
      </c>
    </row>
    <row r="224" spans="1:65" s="14" customFormat="1" ht="12">
      <c r="B224" s="185"/>
      <c r="D224" s="178" t="s">
        <v>181</v>
      </c>
      <c r="E224" s="186" t="s">
        <v>1</v>
      </c>
      <c r="F224" s="187" t="s">
        <v>81</v>
      </c>
      <c r="H224" s="188">
        <v>1</v>
      </c>
      <c r="I224" s="189"/>
      <c r="L224" s="185"/>
      <c r="M224" s="190"/>
      <c r="N224" s="191"/>
      <c r="O224" s="191"/>
      <c r="P224" s="191"/>
      <c r="Q224" s="191"/>
      <c r="R224" s="191"/>
      <c r="S224" s="191"/>
      <c r="T224" s="192"/>
      <c r="AT224" s="186" t="s">
        <v>181</v>
      </c>
      <c r="AU224" s="186" t="s">
        <v>87</v>
      </c>
      <c r="AV224" s="14" t="s">
        <v>87</v>
      </c>
      <c r="AW224" s="14" t="s">
        <v>29</v>
      </c>
      <c r="AX224" s="14" t="s">
        <v>74</v>
      </c>
      <c r="AY224" s="186" t="s">
        <v>167</v>
      </c>
    </row>
    <row r="225" spans="1:65" s="15" customFormat="1" ht="12">
      <c r="B225" s="193"/>
      <c r="D225" s="178" t="s">
        <v>181</v>
      </c>
      <c r="E225" s="194" t="s">
        <v>1</v>
      </c>
      <c r="F225" s="195" t="s">
        <v>186</v>
      </c>
      <c r="H225" s="196">
        <v>1</v>
      </c>
      <c r="I225" s="197"/>
      <c r="L225" s="193"/>
      <c r="M225" s="198"/>
      <c r="N225" s="199"/>
      <c r="O225" s="199"/>
      <c r="P225" s="199"/>
      <c r="Q225" s="199"/>
      <c r="R225" s="199"/>
      <c r="S225" s="199"/>
      <c r="T225" s="200"/>
      <c r="AT225" s="194" t="s">
        <v>181</v>
      </c>
      <c r="AU225" s="194" t="s">
        <v>87</v>
      </c>
      <c r="AV225" s="15" t="s">
        <v>179</v>
      </c>
      <c r="AW225" s="15" t="s">
        <v>29</v>
      </c>
      <c r="AX225" s="15" t="s">
        <v>81</v>
      </c>
      <c r="AY225" s="194" t="s">
        <v>167</v>
      </c>
    </row>
    <row r="226" spans="1:65" s="2" customFormat="1" ht="16.5" customHeight="1">
      <c r="A226" s="33"/>
      <c r="B226" s="149"/>
      <c r="C226" s="150" t="s">
        <v>473</v>
      </c>
      <c r="D226" s="150" t="s">
        <v>168</v>
      </c>
      <c r="E226" s="151" t="s">
        <v>1756</v>
      </c>
      <c r="F226" s="152" t="s">
        <v>1757</v>
      </c>
      <c r="G226" s="153" t="s">
        <v>340</v>
      </c>
      <c r="H226" s="154">
        <v>1</v>
      </c>
      <c r="I226" s="155"/>
      <c r="J226" s="156">
        <f>ROUND(I226*H226,2)</f>
        <v>0</v>
      </c>
      <c r="K226" s="157"/>
      <c r="L226" s="158"/>
      <c r="M226" s="159" t="s">
        <v>1</v>
      </c>
      <c r="N226" s="160" t="s">
        <v>40</v>
      </c>
      <c r="O226" s="59"/>
      <c r="P226" s="161">
        <f>O226*H226</f>
        <v>0</v>
      </c>
      <c r="Q226" s="161">
        <v>2E-3</v>
      </c>
      <c r="R226" s="161">
        <f>Q226*H226</f>
        <v>2E-3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416</v>
      </c>
      <c r="AT226" s="163" t="s">
        <v>168</v>
      </c>
      <c r="AU226" s="163" t="s">
        <v>87</v>
      </c>
      <c r="AY226" s="18" t="s">
        <v>167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308</v>
      </c>
      <c r="BM226" s="163" t="s">
        <v>1758</v>
      </c>
    </row>
    <row r="227" spans="1:65" s="14" customFormat="1" ht="12">
      <c r="B227" s="185"/>
      <c r="D227" s="178" t="s">
        <v>181</v>
      </c>
      <c r="E227" s="186" t="s">
        <v>1</v>
      </c>
      <c r="F227" s="187" t="s">
        <v>81</v>
      </c>
      <c r="H227" s="188">
        <v>1</v>
      </c>
      <c r="I227" s="189"/>
      <c r="L227" s="185"/>
      <c r="M227" s="190"/>
      <c r="N227" s="191"/>
      <c r="O227" s="191"/>
      <c r="P227" s="191"/>
      <c r="Q227" s="191"/>
      <c r="R227" s="191"/>
      <c r="S227" s="191"/>
      <c r="T227" s="192"/>
      <c r="AT227" s="186" t="s">
        <v>181</v>
      </c>
      <c r="AU227" s="186" t="s">
        <v>87</v>
      </c>
      <c r="AV227" s="14" t="s">
        <v>87</v>
      </c>
      <c r="AW227" s="14" t="s">
        <v>29</v>
      </c>
      <c r="AX227" s="14" t="s">
        <v>74</v>
      </c>
      <c r="AY227" s="186" t="s">
        <v>167</v>
      </c>
    </row>
    <row r="228" spans="1:65" s="15" customFormat="1" ht="12">
      <c r="B228" s="193"/>
      <c r="D228" s="178" t="s">
        <v>181</v>
      </c>
      <c r="E228" s="194" t="s">
        <v>1</v>
      </c>
      <c r="F228" s="195" t="s">
        <v>186</v>
      </c>
      <c r="H228" s="196">
        <v>1</v>
      </c>
      <c r="I228" s="197"/>
      <c r="L228" s="193"/>
      <c r="M228" s="198"/>
      <c r="N228" s="199"/>
      <c r="O228" s="199"/>
      <c r="P228" s="199"/>
      <c r="Q228" s="199"/>
      <c r="R228" s="199"/>
      <c r="S228" s="199"/>
      <c r="T228" s="200"/>
      <c r="AT228" s="194" t="s">
        <v>181</v>
      </c>
      <c r="AU228" s="194" t="s">
        <v>87</v>
      </c>
      <c r="AV228" s="15" t="s">
        <v>179</v>
      </c>
      <c r="AW228" s="15" t="s">
        <v>29</v>
      </c>
      <c r="AX228" s="15" t="s">
        <v>81</v>
      </c>
      <c r="AY228" s="194" t="s">
        <v>167</v>
      </c>
    </row>
    <row r="229" spans="1:65" s="2" customFormat="1" ht="21.75" customHeight="1">
      <c r="A229" s="33"/>
      <c r="B229" s="149"/>
      <c r="C229" s="167" t="s">
        <v>480</v>
      </c>
      <c r="D229" s="167" t="s">
        <v>175</v>
      </c>
      <c r="E229" s="168" t="s">
        <v>1759</v>
      </c>
      <c r="F229" s="169" t="s">
        <v>1760</v>
      </c>
      <c r="G229" s="170" t="s">
        <v>213</v>
      </c>
      <c r="H229" s="171">
        <v>45</v>
      </c>
      <c r="I229" s="172"/>
      <c r="J229" s="173">
        <f>ROUND(I229*H229,2)</f>
        <v>0</v>
      </c>
      <c r="K229" s="174"/>
      <c r="L229" s="34"/>
      <c r="M229" s="175" t="s">
        <v>1</v>
      </c>
      <c r="N229" s="176" t="s">
        <v>40</v>
      </c>
      <c r="O229" s="59"/>
      <c r="P229" s="161">
        <f>O229*H229</f>
        <v>0</v>
      </c>
      <c r="Q229" s="161">
        <v>5.5000000000000003E-4</v>
      </c>
      <c r="R229" s="161">
        <f>Q229*H229</f>
        <v>2.4750000000000001E-2</v>
      </c>
      <c r="S229" s="161">
        <v>0</v>
      </c>
      <c r="T229" s="16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308</v>
      </c>
      <c r="AT229" s="163" t="s">
        <v>175</v>
      </c>
      <c r="AU229" s="163" t="s">
        <v>87</v>
      </c>
      <c r="AY229" s="18" t="s">
        <v>167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8" t="s">
        <v>87</v>
      </c>
      <c r="BK229" s="164">
        <f>ROUND(I229*H229,2)</f>
        <v>0</v>
      </c>
      <c r="BL229" s="18" t="s">
        <v>308</v>
      </c>
      <c r="BM229" s="163" t="s">
        <v>1761</v>
      </c>
    </row>
    <row r="230" spans="1:65" s="14" customFormat="1" ht="12">
      <c r="B230" s="185"/>
      <c r="D230" s="178" t="s">
        <v>181</v>
      </c>
      <c r="E230" s="186" t="s">
        <v>1</v>
      </c>
      <c r="F230" s="187" t="s">
        <v>1762</v>
      </c>
      <c r="H230" s="188">
        <v>45</v>
      </c>
      <c r="I230" s="189"/>
      <c r="L230" s="185"/>
      <c r="M230" s="190"/>
      <c r="N230" s="191"/>
      <c r="O230" s="191"/>
      <c r="P230" s="191"/>
      <c r="Q230" s="191"/>
      <c r="R230" s="191"/>
      <c r="S230" s="191"/>
      <c r="T230" s="192"/>
      <c r="AT230" s="186" t="s">
        <v>181</v>
      </c>
      <c r="AU230" s="186" t="s">
        <v>87</v>
      </c>
      <c r="AV230" s="14" t="s">
        <v>87</v>
      </c>
      <c r="AW230" s="14" t="s">
        <v>29</v>
      </c>
      <c r="AX230" s="14" t="s">
        <v>74</v>
      </c>
      <c r="AY230" s="186" t="s">
        <v>167</v>
      </c>
    </row>
    <row r="231" spans="1:65" s="15" customFormat="1" ht="12">
      <c r="B231" s="193"/>
      <c r="D231" s="178" t="s">
        <v>181</v>
      </c>
      <c r="E231" s="194" t="s">
        <v>1</v>
      </c>
      <c r="F231" s="195" t="s">
        <v>186</v>
      </c>
      <c r="H231" s="196">
        <v>45</v>
      </c>
      <c r="I231" s="197"/>
      <c r="L231" s="193"/>
      <c r="M231" s="198"/>
      <c r="N231" s="199"/>
      <c r="O231" s="199"/>
      <c r="P231" s="199"/>
      <c r="Q231" s="199"/>
      <c r="R231" s="199"/>
      <c r="S231" s="199"/>
      <c r="T231" s="200"/>
      <c r="AT231" s="194" t="s">
        <v>181</v>
      </c>
      <c r="AU231" s="194" t="s">
        <v>87</v>
      </c>
      <c r="AV231" s="15" t="s">
        <v>179</v>
      </c>
      <c r="AW231" s="15" t="s">
        <v>29</v>
      </c>
      <c r="AX231" s="15" t="s">
        <v>81</v>
      </c>
      <c r="AY231" s="194" t="s">
        <v>167</v>
      </c>
    </row>
    <row r="232" spans="1:65" s="2" customFormat="1" ht="21.75" customHeight="1">
      <c r="A232" s="33"/>
      <c r="B232" s="149"/>
      <c r="C232" s="167" t="s">
        <v>488</v>
      </c>
      <c r="D232" s="167" t="s">
        <v>175</v>
      </c>
      <c r="E232" s="168" t="s">
        <v>1763</v>
      </c>
      <c r="F232" s="169" t="s">
        <v>1764</v>
      </c>
      <c r="G232" s="170" t="s">
        <v>213</v>
      </c>
      <c r="H232" s="171">
        <v>115</v>
      </c>
      <c r="I232" s="172"/>
      <c r="J232" s="173">
        <f>ROUND(I232*H232,2)</f>
        <v>0</v>
      </c>
      <c r="K232" s="174"/>
      <c r="L232" s="34"/>
      <c r="M232" s="175" t="s">
        <v>1</v>
      </c>
      <c r="N232" s="176" t="s">
        <v>40</v>
      </c>
      <c r="O232" s="59"/>
      <c r="P232" s="161">
        <f>O232*H232</f>
        <v>0</v>
      </c>
      <c r="Q232" s="161">
        <v>1.8000000000000001E-4</v>
      </c>
      <c r="R232" s="161">
        <f>Q232*H232</f>
        <v>2.07E-2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308</v>
      </c>
      <c r="AT232" s="163" t="s">
        <v>175</v>
      </c>
      <c r="AU232" s="163" t="s">
        <v>87</v>
      </c>
      <c r="AY232" s="18" t="s">
        <v>167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308</v>
      </c>
      <c r="BM232" s="163" t="s">
        <v>1765</v>
      </c>
    </row>
    <row r="233" spans="1:65" s="14" customFormat="1" ht="12">
      <c r="B233" s="185"/>
      <c r="D233" s="178" t="s">
        <v>181</v>
      </c>
      <c r="E233" s="186" t="s">
        <v>1</v>
      </c>
      <c r="F233" s="187" t="s">
        <v>351</v>
      </c>
      <c r="H233" s="188">
        <v>21</v>
      </c>
      <c r="I233" s="189"/>
      <c r="L233" s="185"/>
      <c r="M233" s="190"/>
      <c r="N233" s="191"/>
      <c r="O233" s="191"/>
      <c r="P233" s="191"/>
      <c r="Q233" s="191"/>
      <c r="R233" s="191"/>
      <c r="S233" s="191"/>
      <c r="T233" s="192"/>
      <c r="AT233" s="186" t="s">
        <v>181</v>
      </c>
      <c r="AU233" s="186" t="s">
        <v>87</v>
      </c>
      <c r="AV233" s="14" t="s">
        <v>87</v>
      </c>
      <c r="AW233" s="14" t="s">
        <v>29</v>
      </c>
      <c r="AX233" s="14" t="s">
        <v>74</v>
      </c>
      <c r="AY233" s="186" t="s">
        <v>167</v>
      </c>
    </row>
    <row r="234" spans="1:65" s="14" customFormat="1" ht="12">
      <c r="B234" s="185"/>
      <c r="D234" s="178" t="s">
        <v>181</v>
      </c>
      <c r="E234" s="186" t="s">
        <v>1</v>
      </c>
      <c r="F234" s="187" t="s">
        <v>1766</v>
      </c>
      <c r="H234" s="188">
        <v>94</v>
      </c>
      <c r="I234" s="189"/>
      <c r="L234" s="185"/>
      <c r="M234" s="190"/>
      <c r="N234" s="191"/>
      <c r="O234" s="191"/>
      <c r="P234" s="191"/>
      <c r="Q234" s="191"/>
      <c r="R234" s="191"/>
      <c r="S234" s="191"/>
      <c r="T234" s="192"/>
      <c r="AT234" s="186" t="s">
        <v>181</v>
      </c>
      <c r="AU234" s="186" t="s">
        <v>87</v>
      </c>
      <c r="AV234" s="14" t="s">
        <v>87</v>
      </c>
      <c r="AW234" s="14" t="s">
        <v>29</v>
      </c>
      <c r="AX234" s="14" t="s">
        <v>74</v>
      </c>
      <c r="AY234" s="186" t="s">
        <v>167</v>
      </c>
    </row>
    <row r="235" spans="1:65" s="15" customFormat="1" ht="12">
      <c r="B235" s="193"/>
      <c r="D235" s="178" t="s">
        <v>181</v>
      </c>
      <c r="E235" s="194" t="s">
        <v>1</v>
      </c>
      <c r="F235" s="195" t="s">
        <v>186</v>
      </c>
      <c r="H235" s="196">
        <v>115</v>
      </c>
      <c r="I235" s="197"/>
      <c r="L235" s="193"/>
      <c r="M235" s="198"/>
      <c r="N235" s="199"/>
      <c r="O235" s="199"/>
      <c r="P235" s="199"/>
      <c r="Q235" s="199"/>
      <c r="R235" s="199"/>
      <c r="S235" s="199"/>
      <c r="T235" s="200"/>
      <c r="AT235" s="194" t="s">
        <v>181</v>
      </c>
      <c r="AU235" s="194" t="s">
        <v>87</v>
      </c>
      <c r="AV235" s="15" t="s">
        <v>179</v>
      </c>
      <c r="AW235" s="15" t="s">
        <v>29</v>
      </c>
      <c r="AX235" s="15" t="s">
        <v>81</v>
      </c>
      <c r="AY235" s="194" t="s">
        <v>167</v>
      </c>
    </row>
    <row r="236" spans="1:65" s="2" customFormat="1" ht="21.75" customHeight="1">
      <c r="A236" s="33"/>
      <c r="B236" s="149"/>
      <c r="C236" s="167" t="s">
        <v>495</v>
      </c>
      <c r="D236" s="167" t="s">
        <v>175</v>
      </c>
      <c r="E236" s="168" t="s">
        <v>1767</v>
      </c>
      <c r="F236" s="169" t="s">
        <v>1768</v>
      </c>
      <c r="G236" s="170" t="s">
        <v>213</v>
      </c>
      <c r="H236" s="171">
        <v>115</v>
      </c>
      <c r="I236" s="172"/>
      <c r="J236" s="173">
        <f>ROUND(I236*H236,2)</f>
        <v>0</v>
      </c>
      <c r="K236" s="174"/>
      <c r="L236" s="34"/>
      <c r="M236" s="175" t="s">
        <v>1</v>
      </c>
      <c r="N236" s="176" t="s">
        <v>40</v>
      </c>
      <c r="O236" s="59"/>
      <c r="P236" s="161">
        <f>O236*H236</f>
        <v>0</v>
      </c>
      <c r="Q236" s="161">
        <v>1.0000000000000001E-5</v>
      </c>
      <c r="R236" s="161">
        <f>Q236*H236</f>
        <v>1.1500000000000002E-3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308</v>
      </c>
      <c r="AT236" s="163" t="s">
        <v>175</v>
      </c>
      <c r="AU236" s="163" t="s">
        <v>87</v>
      </c>
      <c r="AY236" s="18" t="s">
        <v>167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308</v>
      </c>
      <c r="BM236" s="163" t="s">
        <v>1769</v>
      </c>
    </row>
    <row r="237" spans="1:65" s="14" customFormat="1" ht="12">
      <c r="B237" s="185"/>
      <c r="D237" s="178" t="s">
        <v>181</v>
      </c>
      <c r="E237" s="186" t="s">
        <v>1</v>
      </c>
      <c r="F237" s="187" t="s">
        <v>1770</v>
      </c>
      <c r="H237" s="188">
        <v>115</v>
      </c>
      <c r="I237" s="189"/>
      <c r="L237" s="185"/>
      <c r="M237" s="190"/>
      <c r="N237" s="191"/>
      <c r="O237" s="191"/>
      <c r="P237" s="191"/>
      <c r="Q237" s="191"/>
      <c r="R237" s="191"/>
      <c r="S237" s="191"/>
      <c r="T237" s="192"/>
      <c r="AT237" s="186" t="s">
        <v>181</v>
      </c>
      <c r="AU237" s="186" t="s">
        <v>87</v>
      </c>
      <c r="AV237" s="14" t="s">
        <v>87</v>
      </c>
      <c r="AW237" s="14" t="s">
        <v>29</v>
      </c>
      <c r="AX237" s="14" t="s">
        <v>81</v>
      </c>
      <c r="AY237" s="186" t="s">
        <v>167</v>
      </c>
    </row>
    <row r="238" spans="1:65" s="2" customFormat="1" ht="21.75" customHeight="1">
      <c r="A238" s="33"/>
      <c r="B238" s="149"/>
      <c r="C238" s="167" t="s">
        <v>502</v>
      </c>
      <c r="D238" s="167" t="s">
        <v>175</v>
      </c>
      <c r="E238" s="168" t="s">
        <v>1243</v>
      </c>
      <c r="F238" s="169" t="s">
        <v>1244</v>
      </c>
      <c r="G238" s="170" t="s">
        <v>396</v>
      </c>
      <c r="H238" s="171">
        <v>0.155</v>
      </c>
      <c r="I238" s="172"/>
      <c r="J238" s="173">
        <f>ROUND(I238*H238,2)</f>
        <v>0</v>
      </c>
      <c r="K238" s="174"/>
      <c r="L238" s="34"/>
      <c r="M238" s="175" t="s">
        <v>1</v>
      </c>
      <c r="N238" s="176" t="s">
        <v>40</v>
      </c>
      <c r="O238" s="59"/>
      <c r="P238" s="161">
        <f>O238*H238</f>
        <v>0</v>
      </c>
      <c r="Q238" s="161">
        <v>0</v>
      </c>
      <c r="R238" s="161">
        <f>Q238*H238</f>
        <v>0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308</v>
      </c>
      <c r="AT238" s="163" t="s">
        <v>175</v>
      </c>
      <c r="AU238" s="163" t="s">
        <v>87</v>
      </c>
      <c r="AY238" s="18" t="s">
        <v>167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308</v>
      </c>
      <c r="BM238" s="163" t="s">
        <v>1771</v>
      </c>
    </row>
    <row r="239" spans="1:65" s="12" customFormat="1" ht="23" customHeight="1">
      <c r="B239" s="138"/>
      <c r="D239" s="139" t="s">
        <v>73</v>
      </c>
      <c r="E239" s="165" t="s">
        <v>466</v>
      </c>
      <c r="F239" s="165" t="s">
        <v>467</v>
      </c>
      <c r="I239" s="141"/>
      <c r="J239" s="166">
        <f>BK239</f>
        <v>0</v>
      </c>
      <c r="L239" s="138"/>
      <c r="M239" s="143"/>
      <c r="N239" s="144"/>
      <c r="O239" s="144"/>
      <c r="P239" s="145">
        <f>SUM(P240:P244)</f>
        <v>0</v>
      </c>
      <c r="Q239" s="144"/>
      <c r="R239" s="145">
        <f>SUM(R240:R244)</f>
        <v>3.0799999999999998E-3</v>
      </c>
      <c r="S239" s="144"/>
      <c r="T239" s="146">
        <f>SUM(T240:T244)</f>
        <v>0</v>
      </c>
      <c r="AR239" s="139" t="s">
        <v>87</v>
      </c>
      <c r="AT239" s="147" t="s">
        <v>73</v>
      </c>
      <c r="AU239" s="147" t="s">
        <v>81</v>
      </c>
      <c r="AY239" s="139" t="s">
        <v>167</v>
      </c>
      <c r="BK239" s="148">
        <f>SUM(BK240:BK244)</f>
        <v>0</v>
      </c>
    </row>
    <row r="240" spans="1:65" s="2" customFormat="1" ht="33" customHeight="1">
      <c r="A240" s="33"/>
      <c r="B240" s="149"/>
      <c r="C240" s="167" t="s">
        <v>511</v>
      </c>
      <c r="D240" s="167" t="s">
        <v>175</v>
      </c>
      <c r="E240" s="168" t="s">
        <v>1772</v>
      </c>
      <c r="F240" s="169" t="s">
        <v>1773</v>
      </c>
      <c r="G240" s="170" t="s">
        <v>340</v>
      </c>
      <c r="H240" s="171">
        <v>2</v>
      </c>
      <c r="I240" s="172"/>
      <c r="J240" s="173">
        <f>ROUND(I240*H240,2)</f>
        <v>0</v>
      </c>
      <c r="K240" s="174"/>
      <c r="L240" s="34"/>
      <c r="M240" s="175" t="s">
        <v>1</v>
      </c>
      <c r="N240" s="176" t="s">
        <v>40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308</v>
      </c>
      <c r="AT240" s="163" t="s">
        <v>175</v>
      </c>
      <c r="AU240" s="163" t="s">
        <v>87</v>
      </c>
      <c r="AY240" s="18" t="s">
        <v>167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308</v>
      </c>
      <c r="BM240" s="163" t="s">
        <v>1774</v>
      </c>
    </row>
    <row r="241" spans="1:65" s="14" customFormat="1" ht="12">
      <c r="B241" s="185"/>
      <c r="D241" s="178" t="s">
        <v>181</v>
      </c>
      <c r="E241" s="186" t="s">
        <v>1</v>
      </c>
      <c r="F241" s="187" t="s">
        <v>87</v>
      </c>
      <c r="H241" s="188">
        <v>2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181</v>
      </c>
      <c r="AU241" s="186" t="s">
        <v>87</v>
      </c>
      <c r="AV241" s="14" t="s">
        <v>87</v>
      </c>
      <c r="AW241" s="14" t="s">
        <v>29</v>
      </c>
      <c r="AX241" s="14" t="s">
        <v>74</v>
      </c>
      <c r="AY241" s="186" t="s">
        <v>167</v>
      </c>
    </row>
    <row r="242" spans="1:65" s="15" customFormat="1" ht="12">
      <c r="B242" s="193"/>
      <c r="D242" s="178" t="s">
        <v>181</v>
      </c>
      <c r="E242" s="194" t="s">
        <v>1</v>
      </c>
      <c r="F242" s="195" t="s">
        <v>186</v>
      </c>
      <c r="H242" s="196">
        <v>2</v>
      </c>
      <c r="I242" s="197"/>
      <c r="L242" s="193"/>
      <c r="M242" s="198"/>
      <c r="N242" s="199"/>
      <c r="O242" s="199"/>
      <c r="P242" s="199"/>
      <c r="Q242" s="199"/>
      <c r="R242" s="199"/>
      <c r="S242" s="199"/>
      <c r="T242" s="200"/>
      <c r="AT242" s="194" t="s">
        <v>181</v>
      </c>
      <c r="AU242" s="194" t="s">
        <v>87</v>
      </c>
      <c r="AV242" s="15" t="s">
        <v>179</v>
      </c>
      <c r="AW242" s="15" t="s">
        <v>29</v>
      </c>
      <c r="AX242" s="15" t="s">
        <v>81</v>
      </c>
      <c r="AY242" s="194" t="s">
        <v>167</v>
      </c>
    </row>
    <row r="243" spans="1:65" s="2" customFormat="1" ht="33" customHeight="1">
      <c r="A243" s="33"/>
      <c r="B243" s="149"/>
      <c r="C243" s="150" t="s">
        <v>522</v>
      </c>
      <c r="D243" s="150" t="s">
        <v>168</v>
      </c>
      <c r="E243" s="151" t="s">
        <v>1775</v>
      </c>
      <c r="F243" s="152" t="s">
        <v>1776</v>
      </c>
      <c r="G243" s="153" t="s">
        <v>340</v>
      </c>
      <c r="H243" s="154">
        <v>2</v>
      </c>
      <c r="I243" s="155"/>
      <c r="J243" s="156">
        <f>ROUND(I243*H243,2)</f>
        <v>0</v>
      </c>
      <c r="K243" s="157"/>
      <c r="L243" s="158"/>
      <c r="M243" s="159" t="s">
        <v>1</v>
      </c>
      <c r="N243" s="160" t="s">
        <v>40</v>
      </c>
      <c r="O243" s="59"/>
      <c r="P243" s="161">
        <f>O243*H243</f>
        <v>0</v>
      </c>
      <c r="Q243" s="161">
        <v>1.5399999999999999E-3</v>
      </c>
      <c r="R243" s="161">
        <f>Q243*H243</f>
        <v>3.0799999999999998E-3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416</v>
      </c>
      <c r="AT243" s="163" t="s">
        <v>168</v>
      </c>
      <c r="AU243" s="163" t="s">
        <v>87</v>
      </c>
      <c r="AY243" s="18" t="s">
        <v>167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308</v>
      </c>
      <c r="BM243" s="163" t="s">
        <v>1777</v>
      </c>
    </row>
    <row r="244" spans="1:65" s="2" customFormat="1" ht="21.75" customHeight="1">
      <c r="A244" s="33"/>
      <c r="B244" s="149"/>
      <c r="C244" s="167" t="s">
        <v>526</v>
      </c>
      <c r="D244" s="167" t="s">
        <v>175</v>
      </c>
      <c r="E244" s="168" t="s">
        <v>1778</v>
      </c>
      <c r="F244" s="169" t="s">
        <v>1779</v>
      </c>
      <c r="G244" s="170" t="s">
        <v>396</v>
      </c>
      <c r="H244" s="171">
        <v>3.0000000000000001E-3</v>
      </c>
      <c r="I244" s="172"/>
      <c r="J244" s="173">
        <f>ROUND(I244*H244,2)</f>
        <v>0</v>
      </c>
      <c r="K244" s="174"/>
      <c r="L244" s="34"/>
      <c r="M244" s="175" t="s">
        <v>1</v>
      </c>
      <c r="N244" s="176" t="s">
        <v>40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308</v>
      </c>
      <c r="AT244" s="163" t="s">
        <v>175</v>
      </c>
      <c r="AU244" s="163" t="s">
        <v>87</v>
      </c>
      <c r="AY244" s="18" t="s">
        <v>167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308</v>
      </c>
      <c r="BM244" s="163" t="s">
        <v>1780</v>
      </c>
    </row>
    <row r="245" spans="1:65" s="12" customFormat="1" ht="26" customHeight="1">
      <c r="B245" s="138"/>
      <c r="D245" s="139" t="s">
        <v>73</v>
      </c>
      <c r="E245" s="140" t="s">
        <v>581</v>
      </c>
      <c r="F245" s="140" t="s">
        <v>582</v>
      </c>
      <c r="I245" s="141"/>
      <c r="J245" s="142">
        <f>BK245</f>
        <v>0</v>
      </c>
      <c r="L245" s="138"/>
      <c r="M245" s="143"/>
      <c r="N245" s="144"/>
      <c r="O245" s="144"/>
      <c r="P245" s="145">
        <f>SUM(P246:P249)</f>
        <v>0</v>
      </c>
      <c r="Q245" s="144"/>
      <c r="R245" s="145">
        <f>SUM(R246:R249)</f>
        <v>0</v>
      </c>
      <c r="S245" s="144"/>
      <c r="T245" s="146">
        <f>SUM(T246:T249)</f>
        <v>0</v>
      </c>
      <c r="AR245" s="139" t="s">
        <v>179</v>
      </c>
      <c r="AT245" s="147" t="s">
        <v>73</v>
      </c>
      <c r="AU245" s="147" t="s">
        <v>74</v>
      </c>
      <c r="AY245" s="139" t="s">
        <v>167</v>
      </c>
      <c r="BK245" s="148">
        <f>SUM(BK246:BK249)</f>
        <v>0</v>
      </c>
    </row>
    <row r="246" spans="1:65" s="2" customFormat="1" ht="33" customHeight="1">
      <c r="A246" s="33"/>
      <c r="B246" s="149"/>
      <c r="C246" s="167" t="s">
        <v>533</v>
      </c>
      <c r="D246" s="167" t="s">
        <v>175</v>
      </c>
      <c r="E246" s="168" t="s">
        <v>1781</v>
      </c>
      <c r="F246" s="169" t="s">
        <v>1782</v>
      </c>
      <c r="G246" s="170" t="s">
        <v>252</v>
      </c>
      <c r="H246" s="171">
        <v>50</v>
      </c>
      <c r="I246" s="172"/>
      <c r="J246" s="173">
        <f>ROUND(I246*H246,2)</f>
        <v>0</v>
      </c>
      <c r="K246" s="174"/>
      <c r="L246" s="34"/>
      <c r="M246" s="175" t="s">
        <v>1</v>
      </c>
      <c r="N246" s="176" t="s">
        <v>40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1783</v>
      </c>
      <c r="AT246" s="163" t="s">
        <v>175</v>
      </c>
      <c r="AU246" s="163" t="s">
        <v>81</v>
      </c>
      <c r="AY246" s="18" t="s">
        <v>167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1783</v>
      </c>
      <c r="BM246" s="163" t="s">
        <v>1784</v>
      </c>
    </row>
    <row r="247" spans="1:65" s="13" customFormat="1" ht="12">
      <c r="B247" s="177"/>
      <c r="D247" s="178" t="s">
        <v>181</v>
      </c>
      <c r="E247" s="179" t="s">
        <v>1</v>
      </c>
      <c r="F247" s="180" t="s">
        <v>1785</v>
      </c>
      <c r="H247" s="179" t="s">
        <v>1</v>
      </c>
      <c r="I247" s="181"/>
      <c r="L247" s="177"/>
      <c r="M247" s="182"/>
      <c r="N247" s="183"/>
      <c r="O247" s="183"/>
      <c r="P247" s="183"/>
      <c r="Q247" s="183"/>
      <c r="R247" s="183"/>
      <c r="S247" s="183"/>
      <c r="T247" s="184"/>
      <c r="AT247" s="179" t="s">
        <v>181</v>
      </c>
      <c r="AU247" s="179" t="s">
        <v>81</v>
      </c>
      <c r="AV247" s="13" t="s">
        <v>81</v>
      </c>
      <c r="AW247" s="13" t="s">
        <v>29</v>
      </c>
      <c r="AX247" s="13" t="s">
        <v>74</v>
      </c>
      <c r="AY247" s="179" t="s">
        <v>167</v>
      </c>
    </row>
    <row r="248" spans="1:65" s="14" customFormat="1" ht="12">
      <c r="B248" s="185"/>
      <c r="D248" s="178" t="s">
        <v>181</v>
      </c>
      <c r="E248" s="186" t="s">
        <v>1</v>
      </c>
      <c r="F248" s="187" t="s">
        <v>540</v>
      </c>
      <c r="H248" s="188">
        <v>50</v>
      </c>
      <c r="I248" s="189"/>
      <c r="L248" s="185"/>
      <c r="M248" s="190"/>
      <c r="N248" s="191"/>
      <c r="O248" s="191"/>
      <c r="P248" s="191"/>
      <c r="Q248" s="191"/>
      <c r="R248" s="191"/>
      <c r="S248" s="191"/>
      <c r="T248" s="192"/>
      <c r="AT248" s="186" t="s">
        <v>181</v>
      </c>
      <c r="AU248" s="186" t="s">
        <v>81</v>
      </c>
      <c r="AV248" s="14" t="s">
        <v>87</v>
      </c>
      <c r="AW248" s="14" t="s">
        <v>29</v>
      </c>
      <c r="AX248" s="14" t="s">
        <v>74</v>
      </c>
      <c r="AY248" s="186" t="s">
        <v>167</v>
      </c>
    </row>
    <row r="249" spans="1:65" s="15" customFormat="1" ht="12">
      <c r="B249" s="193"/>
      <c r="D249" s="178" t="s">
        <v>181</v>
      </c>
      <c r="E249" s="194" t="s">
        <v>1</v>
      </c>
      <c r="F249" s="195" t="s">
        <v>186</v>
      </c>
      <c r="H249" s="196">
        <v>50</v>
      </c>
      <c r="I249" s="197"/>
      <c r="L249" s="193"/>
      <c r="M249" s="209"/>
      <c r="N249" s="210"/>
      <c r="O249" s="210"/>
      <c r="P249" s="210"/>
      <c r="Q249" s="210"/>
      <c r="R249" s="210"/>
      <c r="S249" s="210"/>
      <c r="T249" s="211"/>
      <c r="AT249" s="194" t="s">
        <v>181</v>
      </c>
      <c r="AU249" s="194" t="s">
        <v>81</v>
      </c>
      <c r="AV249" s="15" t="s">
        <v>179</v>
      </c>
      <c r="AW249" s="15" t="s">
        <v>29</v>
      </c>
      <c r="AX249" s="15" t="s">
        <v>81</v>
      </c>
      <c r="AY249" s="194" t="s">
        <v>167</v>
      </c>
    </row>
    <row r="250" spans="1:65" s="2" customFormat="1" ht="7" customHeight="1">
      <c r="A250" s="33"/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34"/>
      <c r="M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</sheetData>
  <autoFilter ref="C125:K249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04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97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1" customFormat="1" ht="12" customHeight="1">
      <c r="B8" s="21"/>
      <c r="D8" s="28" t="s">
        <v>124</v>
      </c>
      <c r="L8" s="21"/>
    </row>
    <row r="9" spans="1:4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2" t="s">
        <v>1786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1787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ROUND((SUM(BE132:BE303)),  2)</f>
        <v>0</v>
      </c>
      <c r="G35" s="33"/>
      <c r="H35" s="33"/>
      <c r="I35" s="107">
        <v>0.2</v>
      </c>
      <c r="J35" s="106">
        <f>ROUND(((SUM(BE132:BE303))*I35),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ROUND((SUM(BF132:BF303)),  2)</f>
        <v>0</v>
      </c>
      <c r="G36" s="33"/>
      <c r="H36" s="33"/>
      <c r="I36" s="107">
        <v>0.2</v>
      </c>
      <c r="J36" s="106">
        <f>ROUND(((SUM(BF132:BF303))*I36),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ROUND((SUM(BG132:BG303)),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ROUND((SUM(BH132:BH303)),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ROUND((SUM(BI132:BI303)),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SO01.4 - SO01.4  Vykurovanie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141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47" s="10" customFormat="1" ht="20" customHeight="1">
      <c r="B100" s="123"/>
      <c r="D100" s="124" t="s">
        <v>1788</v>
      </c>
      <c r="E100" s="125"/>
      <c r="F100" s="125"/>
      <c r="G100" s="125"/>
      <c r="H100" s="125"/>
      <c r="I100" s="125"/>
      <c r="J100" s="126">
        <f>J135</f>
        <v>0</v>
      </c>
      <c r="L100" s="123"/>
    </row>
    <row r="101" spans="1:47" s="10" customFormat="1" ht="20" customHeight="1">
      <c r="B101" s="123"/>
      <c r="D101" s="124" t="s">
        <v>1789</v>
      </c>
      <c r="E101" s="125"/>
      <c r="F101" s="125"/>
      <c r="G101" s="125"/>
      <c r="H101" s="125"/>
      <c r="I101" s="125"/>
      <c r="J101" s="126">
        <f>J150</f>
        <v>0</v>
      </c>
      <c r="L101" s="123"/>
    </row>
    <row r="102" spans="1:47" s="10" customFormat="1" ht="20" customHeight="1">
      <c r="B102" s="123"/>
      <c r="D102" s="124" t="s">
        <v>1790</v>
      </c>
      <c r="E102" s="125"/>
      <c r="F102" s="125"/>
      <c r="G102" s="125"/>
      <c r="H102" s="125"/>
      <c r="I102" s="125"/>
      <c r="J102" s="126">
        <f>J167</f>
        <v>0</v>
      </c>
      <c r="L102" s="123"/>
    </row>
    <row r="103" spans="1:47" s="10" customFormat="1" ht="20" customHeight="1">
      <c r="B103" s="123"/>
      <c r="D103" s="124" t="s">
        <v>1791</v>
      </c>
      <c r="E103" s="125"/>
      <c r="F103" s="125"/>
      <c r="G103" s="125"/>
      <c r="H103" s="125"/>
      <c r="I103" s="125"/>
      <c r="J103" s="126">
        <f>J189</f>
        <v>0</v>
      </c>
      <c r="L103" s="123"/>
    </row>
    <row r="104" spans="1:47" s="10" customFormat="1" ht="20" customHeight="1">
      <c r="B104" s="123"/>
      <c r="D104" s="124" t="s">
        <v>1792</v>
      </c>
      <c r="E104" s="125"/>
      <c r="F104" s="125"/>
      <c r="G104" s="125"/>
      <c r="H104" s="125"/>
      <c r="I104" s="125"/>
      <c r="J104" s="126">
        <f>J198</f>
        <v>0</v>
      </c>
      <c r="L104" s="123"/>
    </row>
    <row r="105" spans="1:47" s="10" customFormat="1" ht="20" customHeight="1">
      <c r="B105" s="123"/>
      <c r="D105" s="124" t="s">
        <v>1793</v>
      </c>
      <c r="E105" s="125"/>
      <c r="F105" s="125"/>
      <c r="G105" s="125"/>
      <c r="H105" s="125"/>
      <c r="I105" s="125"/>
      <c r="J105" s="126">
        <f>J218</f>
        <v>0</v>
      </c>
      <c r="L105" s="123"/>
    </row>
    <row r="106" spans="1:47" s="10" customFormat="1" ht="20" customHeight="1">
      <c r="B106" s="123"/>
      <c r="D106" s="124" t="s">
        <v>1794</v>
      </c>
      <c r="E106" s="125"/>
      <c r="F106" s="125"/>
      <c r="G106" s="125"/>
      <c r="H106" s="125"/>
      <c r="I106" s="125"/>
      <c r="J106" s="126">
        <f>J255</f>
        <v>0</v>
      </c>
      <c r="L106" s="123"/>
    </row>
    <row r="107" spans="1:47" s="10" customFormat="1" ht="20" customHeight="1">
      <c r="B107" s="123"/>
      <c r="D107" s="124" t="s">
        <v>149</v>
      </c>
      <c r="E107" s="125"/>
      <c r="F107" s="125"/>
      <c r="G107" s="125"/>
      <c r="H107" s="125"/>
      <c r="I107" s="125"/>
      <c r="J107" s="126">
        <f>J288</f>
        <v>0</v>
      </c>
      <c r="L107" s="123"/>
    </row>
    <row r="108" spans="1:47" s="9" customFormat="1" ht="25" customHeight="1">
      <c r="B108" s="119"/>
      <c r="D108" s="120" t="s">
        <v>150</v>
      </c>
      <c r="E108" s="121"/>
      <c r="F108" s="121"/>
      <c r="G108" s="121"/>
      <c r="H108" s="121"/>
      <c r="I108" s="121"/>
      <c r="J108" s="122">
        <f>J291</f>
        <v>0</v>
      </c>
      <c r="L108" s="119"/>
    </row>
    <row r="109" spans="1:47" s="10" customFormat="1" ht="20" customHeight="1">
      <c r="B109" s="123"/>
      <c r="D109" s="124" t="s">
        <v>1795</v>
      </c>
      <c r="E109" s="125"/>
      <c r="F109" s="125"/>
      <c r="G109" s="125"/>
      <c r="H109" s="125"/>
      <c r="I109" s="125"/>
      <c r="J109" s="126">
        <f>J292</f>
        <v>0</v>
      </c>
      <c r="L109" s="123"/>
    </row>
    <row r="110" spans="1:47" s="9" customFormat="1" ht="25" customHeight="1">
      <c r="B110" s="119"/>
      <c r="D110" s="120" t="s">
        <v>152</v>
      </c>
      <c r="E110" s="121"/>
      <c r="F110" s="121"/>
      <c r="G110" s="121"/>
      <c r="H110" s="121"/>
      <c r="I110" s="121"/>
      <c r="J110" s="122">
        <f>J297</f>
        <v>0</v>
      </c>
      <c r="L110" s="119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7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5" customHeight="1">
      <c r="A117" s="33"/>
      <c r="B117" s="34"/>
      <c r="C117" s="22" t="s">
        <v>153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15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3"/>
      <c r="D120" s="33"/>
      <c r="E120" s="269" t="str">
        <f>E7</f>
        <v>RP pre zníženie energetickej náročnosti budovy ZŠ a MŠ ČADCA -Podzávoz</v>
      </c>
      <c r="F120" s="270"/>
      <c r="G120" s="270"/>
      <c r="H120" s="270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124</v>
      </c>
      <c r="L121" s="21"/>
    </row>
    <row r="122" spans="1:31" s="2" customFormat="1" ht="16.5" customHeight="1">
      <c r="A122" s="33"/>
      <c r="B122" s="34"/>
      <c r="C122" s="33"/>
      <c r="D122" s="33"/>
      <c r="E122" s="269" t="s">
        <v>125</v>
      </c>
      <c r="F122" s="268"/>
      <c r="G122" s="268"/>
      <c r="H122" s="268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126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62" t="str">
        <f>E11</f>
        <v>SO01.4 - SO01.4  Vykurovanie</v>
      </c>
      <c r="F124" s="268"/>
      <c r="G124" s="268"/>
      <c r="H124" s="268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7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18</v>
      </c>
      <c r="D126" s="33"/>
      <c r="E126" s="33"/>
      <c r="F126" s="26" t="str">
        <f>F14</f>
        <v>Podzávoz  2739, Čadca</v>
      </c>
      <c r="G126" s="33"/>
      <c r="H126" s="33"/>
      <c r="I126" s="28" t="s">
        <v>20</v>
      </c>
      <c r="J126" s="56" t="str">
        <f>IF(J14="","",J14)</f>
        <v/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40.25" customHeight="1">
      <c r="A128" s="33"/>
      <c r="B128" s="34"/>
      <c r="C128" s="28" t="s">
        <v>21</v>
      </c>
      <c r="D128" s="33"/>
      <c r="E128" s="33"/>
      <c r="F128" s="26" t="str">
        <f>E17</f>
        <v>Mesto Čadca ,MU Námestie Slobody 30, ČADCA 02201</v>
      </c>
      <c r="G128" s="33"/>
      <c r="H128" s="33"/>
      <c r="I128" s="28" t="s">
        <v>27</v>
      </c>
      <c r="J128" s="31" t="str">
        <f>E23</f>
        <v xml:space="preserve">Mbarch Ing.Arch.Matej Babuliak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5" customHeight="1">
      <c r="A129" s="33"/>
      <c r="B129" s="34"/>
      <c r="C129" s="28" t="s">
        <v>25</v>
      </c>
      <c r="D129" s="33"/>
      <c r="E129" s="33"/>
      <c r="F129" s="26" t="str">
        <f>IF(E20="","",E20)</f>
        <v>Vyplň údaj</v>
      </c>
      <c r="G129" s="33"/>
      <c r="H129" s="33"/>
      <c r="I129" s="28" t="s">
        <v>30</v>
      </c>
      <c r="J129" s="31" t="str">
        <f>E26</f>
        <v>K.Šinská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2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7"/>
      <c r="B131" s="128"/>
      <c r="C131" s="129" t="s">
        <v>154</v>
      </c>
      <c r="D131" s="130" t="s">
        <v>59</v>
      </c>
      <c r="E131" s="130" t="s">
        <v>55</v>
      </c>
      <c r="F131" s="130" t="s">
        <v>56</v>
      </c>
      <c r="G131" s="130" t="s">
        <v>155</v>
      </c>
      <c r="H131" s="130" t="s">
        <v>156</v>
      </c>
      <c r="I131" s="130" t="s">
        <v>157</v>
      </c>
      <c r="J131" s="131" t="s">
        <v>130</v>
      </c>
      <c r="K131" s="132" t="s">
        <v>158</v>
      </c>
      <c r="L131" s="133"/>
      <c r="M131" s="63" t="s">
        <v>1</v>
      </c>
      <c r="N131" s="64" t="s">
        <v>38</v>
      </c>
      <c r="O131" s="64" t="s">
        <v>159</v>
      </c>
      <c r="P131" s="64" t="s">
        <v>160</v>
      </c>
      <c r="Q131" s="64" t="s">
        <v>161</v>
      </c>
      <c r="R131" s="64" t="s">
        <v>162</v>
      </c>
      <c r="S131" s="64" t="s">
        <v>163</v>
      </c>
      <c r="T131" s="65" t="s">
        <v>164</v>
      </c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</row>
    <row r="132" spans="1:65" s="2" customFormat="1" ht="23" customHeight="1">
      <c r="A132" s="33"/>
      <c r="B132" s="34"/>
      <c r="C132" s="70" t="s">
        <v>131</v>
      </c>
      <c r="D132" s="33"/>
      <c r="E132" s="33"/>
      <c r="F132" s="33"/>
      <c r="G132" s="33"/>
      <c r="H132" s="33"/>
      <c r="I132" s="33"/>
      <c r="J132" s="134">
        <f>BK132</f>
        <v>0</v>
      </c>
      <c r="K132" s="33"/>
      <c r="L132" s="34"/>
      <c r="M132" s="66"/>
      <c r="N132" s="57"/>
      <c r="O132" s="67"/>
      <c r="P132" s="135">
        <f>P133+P291+P297</f>
        <v>0</v>
      </c>
      <c r="Q132" s="67"/>
      <c r="R132" s="135">
        <f>R133+R291+R297</f>
        <v>2.0301599999999995</v>
      </c>
      <c r="S132" s="67"/>
      <c r="T132" s="136">
        <f>T133+T291+T297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132</v>
      </c>
      <c r="BK132" s="137">
        <f>BK133+BK291+BK297</f>
        <v>0</v>
      </c>
    </row>
    <row r="133" spans="1:65" s="12" customFormat="1" ht="26" customHeight="1">
      <c r="B133" s="138"/>
      <c r="D133" s="139" t="s">
        <v>73</v>
      </c>
      <c r="E133" s="140" t="s">
        <v>453</v>
      </c>
      <c r="F133" s="140" t="s">
        <v>454</v>
      </c>
      <c r="I133" s="141"/>
      <c r="J133" s="142">
        <f>BK133</f>
        <v>0</v>
      </c>
      <c r="L133" s="138"/>
      <c r="M133" s="143"/>
      <c r="N133" s="144"/>
      <c r="O133" s="144"/>
      <c r="P133" s="145">
        <f>P134+P135+P150+P167+P189+P198+P218+P255+P288</f>
        <v>0</v>
      </c>
      <c r="Q133" s="144"/>
      <c r="R133" s="145">
        <f>R134+R135+R150+R167+R189+R198+R218+R255+R288</f>
        <v>2.0301599999999995</v>
      </c>
      <c r="S133" s="144"/>
      <c r="T133" s="146">
        <f>T134+T135+T150+T167+T189+T198+T218+T255+T288</f>
        <v>0</v>
      </c>
      <c r="AR133" s="139" t="s">
        <v>87</v>
      </c>
      <c r="AT133" s="147" t="s">
        <v>73</v>
      </c>
      <c r="AU133" s="147" t="s">
        <v>74</v>
      </c>
      <c r="AY133" s="139" t="s">
        <v>167</v>
      </c>
      <c r="BK133" s="148">
        <f>BK134+BK135+BK150+BK167+BK189+BK198+BK218+BK255+BK288</f>
        <v>0</v>
      </c>
    </row>
    <row r="134" spans="1:65" s="2" customFormat="1" ht="66.75" customHeight="1">
      <c r="A134" s="33"/>
      <c r="B134" s="149"/>
      <c r="C134" s="150" t="s">
        <v>81</v>
      </c>
      <c r="D134" s="150" t="s">
        <v>168</v>
      </c>
      <c r="E134" s="151" t="s">
        <v>169</v>
      </c>
      <c r="F134" s="152" t="s">
        <v>170</v>
      </c>
      <c r="G134" s="153" t="s">
        <v>1</v>
      </c>
      <c r="H134" s="154">
        <v>0</v>
      </c>
      <c r="I134" s="155"/>
      <c r="J134" s="156">
        <f>ROUND(I134*H134,2)</f>
        <v>0</v>
      </c>
      <c r="K134" s="157"/>
      <c r="L134" s="158"/>
      <c r="M134" s="159" t="s">
        <v>1</v>
      </c>
      <c r="N134" s="160" t="s">
        <v>40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171</v>
      </c>
      <c r="AT134" s="163" t="s">
        <v>168</v>
      </c>
      <c r="AU134" s="163" t="s">
        <v>81</v>
      </c>
      <c r="AY134" s="18" t="s">
        <v>167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87</v>
      </c>
      <c r="BK134" s="164">
        <f>ROUND(I134*H134,2)</f>
        <v>0</v>
      </c>
      <c r="BL134" s="18" t="s">
        <v>172</v>
      </c>
      <c r="BM134" s="163" t="s">
        <v>1796</v>
      </c>
    </row>
    <row r="135" spans="1:65" s="12" customFormat="1" ht="23" customHeight="1">
      <c r="B135" s="138"/>
      <c r="D135" s="139" t="s">
        <v>73</v>
      </c>
      <c r="E135" s="165" t="s">
        <v>1148</v>
      </c>
      <c r="F135" s="165" t="s">
        <v>1797</v>
      </c>
      <c r="I135" s="141"/>
      <c r="J135" s="166">
        <f>BK135</f>
        <v>0</v>
      </c>
      <c r="L135" s="138"/>
      <c r="M135" s="143"/>
      <c r="N135" s="144"/>
      <c r="O135" s="144"/>
      <c r="P135" s="145">
        <f>SUM(P136:P149)</f>
        <v>0</v>
      </c>
      <c r="Q135" s="144"/>
      <c r="R135" s="145">
        <f>SUM(R136:R149)</f>
        <v>3.7200000000000004E-2</v>
      </c>
      <c r="S135" s="144"/>
      <c r="T135" s="146">
        <f>SUM(T136:T149)</f>
        <v>0</v>
      </c>
      <c r="AR135" s="139" t="s">
        <v>87</v>
      </c>
      <c r="AT135" s="147" t="s">
        <v>73</v>
      </c>
      <c r="AU135" s="147" t="s">
        <v>81</v>
      </c>
      <c r="AY135" s="139" t="s">
        <v>167</v>
      </c>
      <c r="BK135" s="148">
        <f>SUM(BK136:BK149)</f>
        <v>0</v>
      </c>
    </row>
    <row r="136" spans="1:65" s="2" customFormat="1" ht="21.75" customHeight="1">
      <c r="A136" s="33"/>
      <c r="B136" s="149"/>
      <c r="C136" s="167" t="s">
        <v>87</v>
      </c>
      <c r="D136" s="167" t="s">
        <v>175</v>
      </c>
      <c r="E136" s="168" t="s">
        <v>1633</v>
      </c>
      <c r="F136" s="169" t="s">
        <v>1634</v>
      </c>
      <c r="G136" s="170" t="s">
        <v>213</v>
      </c>
      <c r="H136" s="171">
        <v>181</v>
      </c>
      <c r="I136" s="172"/>
      <c r="J136" s="173">
        <f t="shared" ref="J136:J143" si="0">ROUND(I136*H136,2)</f>
        <v>0</v>
      </c>
      <c r="K136" s="174"/>
      <c r="L136" s="34"/>
      <c r="M136" s="175" t="s">
        <v>1</v>
      </c>
      <c r="N136" s="176" t="s">
        <v>40</v>
      </c>
      <c r="O136" s="59"/>
      <c r="P136" s="161">
        <f t="shared" ref="P136:P143" si="1">O136*H136</f>
        <v>0</v>
      </c>
      <c r="Q136" s="161">
        <v>0</v>
      </c>
      <c r="R136" s="161">
        <f t="shared" ref="R136:R143" si="2">Q136*H136</f>
        <v>0</v>
      </c>
      <c r="S136" s="161">
        <v>0</v>
      </c>
      <c r="T136" s="162">
        <f t="shared" ref="T136:T143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308</v>
      </c>
      <c r="AT136" s="163" t="s">
        <v>175</v>
      </c>
      <c r="AU136" s="163" t="s">
        <v>87</v>
      </c>
      <c r="AY136" s="18" t="s">
        <v>167</v>
      </c>
      <c r="BE136" s="164">
        <f t="shared" ref="BE136:BE143" si="4">IF(N136="základná",J136,0)</f>
        <v>0</v>
      </c>
      <c r="BF136" s="164">
        <f t="shared" ref="BF136:BF143" si="5">IF(N136="znížená",J136,0)</f>
        <v>0</v>
      </c>
      <c r="BG136" s="164">
        <f t="shared" ref="BG136:BG143" si="6">IF(N136="zákl. prenesená",J136,0)</f>
        <v>0</v>
      </c>
      <c r="BH136" s="164">
        <f t="shared" ref="BH136:BH143" si="7">IF(N136="zníž. prenesená",J136,0)</f>
        <v>0</v>
      </c>
      <c r="BI136" s="164">
        <f t="shared" ref="BI136:BI143" si="8">IF(N136="nulová",J136,0)</f>
        <v>0</v>
      </c>
      <c r="BJ136" s="18" t="s">
        <v>87</v>
      </c>
      <c r="BK136" s="164">
        <f t="shared" ref="BK136:BK143" si="9">ROUND(I136*H136,2)</f>
        <v>0</v>
      </c>
      <c r="BL136" s="18" t="s">
        <v>308</v>
      </c>
      <c r="BM136" s="163" t="s">
        <v>1798</v>
      </c>
    </row>
    <row r="137" spans="1:65" s="2" customFormat="1" ht="21.75" customHeight="1">
      <c r="A137" s="33"/>
      <c r="B137" s="149"/>
      <c r="C137" s="150" t="s">
        <v>187</v>
      </c>
      <c r="D137" s="150" t="s">
        <v>168</v>
      </c>
      <c r="E137" s="151" t="s">
        <v>1644</v>
      </c>
      <c r="F137" s="152" t="s">
        <v>1645</v>
      </c>
      <c r="G137" s="153" t="s">
        <v>213</v>
      </c>
      <c r="H137" s="154">
        <v>120</v>
      </c>
      <c r="I137" s="155"/>
      <c r="J137" s="156">
        <f t="shared" si="0"/>
        <v>0</v>
      </c>
      <c r="K137" s="157"/>
      <c r="L137" s="158"/>
      <c r="M137" s="159" t="s">
        <v>1</v>
      </c>
      <c r="N137" s="160" t="s">
        <v>40</v>
      </c>
      <c r="O137" s="59"/>
      <c r="P137" s="161">
        <f t="shared" si="1"/>
        <v>0</v>
      </c>
      <c r="Q137" s="161">
        <v>4.0000000000000003E-5</v>
      </c>
      <c r="R137" s="161">
        <f t="shared" si="2"/>
        <v>4.8000000000000004E-3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171</v>
      </c>
      <c r="AT137" s="163" t="s">
        <v>168</v>
      </c>
      <c r="AU137" s="163" t="s">
        <v>87</v>
      </c>
      <c r="AY137" s="18" t="s">
        <v>167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172</v>
      </c>
      <c r="BM137" s="163" t="s">
        <v>1799</v>
      </c>
    </row>
    <row r="138" spans="1:65" s="2" customFormat="1" ht="21.75" customHeight="1">
      <c r="A138" s="33"/>
      <c r="B138" s="149"/>
      <c r="C138" s="150" t="s">
        <v>179</v>
      </c>
      <c r="D138" s="150" t="s">
        <v>168</v>
      </c>
      <c r="E138" s="151" t="s">
        <v>1800</v>
      </c>
      <c r="F138" s="152" t="s">
        <v>1801</v>
      </c>
      <c r="G138" s="153" t="s">
        <v>213</v>
      </c>
      <c r="H138" s="154">
        <v>36</v>
      </c>
      <c r="I138" s="155"/>
      <c r="J138" s="156">
        <f t="shared" si="0"/>
        <v>0</v>
      </c>
      <c r="K138" s="157"/>
      <c r="L138" s="158"/>
      <c r="M138" s="159" t="s">
        <v>1</v>
      </c>
      <c r="N138" s="160" t="s">
        <v>40</v>
      </c>
      <c r="O138" s="59"/>
      <c r="P138" s="161">
        <f t="shared" si="1"/>
        <v>0</v>
      </c>
      <c r="Q138" s="161">
        <v>5.0000000000000002E-5</v>
      </c>
      <c r="R138" s="161">
        <f t="shared" si="2"/>
        <v>1.8000000000000002E-3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171</v>
      </c>
      <c r="AT138" s="163" t="s">
        <v>168</v>
      </c>
      <c r="AU138" s="163" t="s">
        <v>87</v>
      </c>
      <c r="AY138" s="18" t="s">
        <v>167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172</v>
      </c>
      <c r="BM138" s="163" t="s">
        <v>1802</v>
      </c>
    </row>
    <row r="139" spans="1:65" s="2" customFormat="1" ht="21.75" customHeight="1">
      <c r="A139" s="33"/>
      <c r="B139" s="149"/>
      <c r="C139" s="150" t="s">
        <v>210</v>
      </c>
      <c r="D139" s="150" t="s">
        <v>168</v>
      </c>
      <c r="E139" s="151" t="s">
        <v>1803</v>
      </c>
      <c r="F139" s="152" t="s">
        <v>1804</v>
      </c>
      <c r="G139" s="153" t="s">
        <v>213</v>
      </c>
      <c r="H139" s="154">
        <v>25</v>
      </c>
      <c r="I139" s="155"/>
      <c r="J139" s="156">
        <f t="shared" si="0"/>
        <v>0</v>
      </c>
      <c r="K139" s="157"/>
      <c r="L139" s="158"/>
      <c r="M139" s="159" t="s">
        <v>1</v>
      </c>
      <c r="N139" s="160" t="s">
        <v>40</v>
      </c>
      <c r="O139" s="59"/>
      <c r="P139" s="161">
        <f t="shared" si="1"/>
        <v>0</v>
      </c>
      <c r="Q139" s="161">
        <v>1E-4</v>
      </c>
      <c r="R139" s="161">
        <f t="shared" si="2"/>
        <v>2.5000000000000001E-3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416</v>
      </c>
      <c r="AT139" s="163" t="s">
        <v>168</v>
      </c>
      <c r="AU139" s="163" t="s">
        <v>87</v>
      </c>
      <c r="AY139" s="18" t="s">
        <v>167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308</v>
      </c>
      <c r="BM139" s="163" t="s">
        <v>1805</v>
      </c>
    </row>
    <row r="140" spans="1:65" s="2" customFormat="1" ht="21.75" customHeight="1">
      <c r="A140" s="33"/>
      <c r="B140" s="149"/>
      <c r="C140" s="167" t="s">
        <v>192</v>
      </c>
      <c r="D140" s="167" t="s">
        <v>175</v>
      </c>
      <c r="E140" s="168" t="s">
        <v>1806</v>
      </c>
      <c r="F140" s="169" t="s">
        <v>1807</v>
      </c>
      <c r="G140" s="170" t="s">
        <v>213</v>
      </c>
      <c r="H140" s="171">
        <v>46</v>
      </c>
      <c r="I140" s="172"/>
      <c r="J140" s="173">
        <f t="shared" si="0"/>
        <v>0</v>
      </c>
      <c r="K140" s="174"/>
      <c r="L140" s="34"/>
      <c r="M140" s="175" t="s">
        <v>1</v>
      </c>
      <c r="N140" s="176" t="s">
        <v>40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308</v>
      </c>
      <c r="AT140" s="163" t="s">
        <v>175</v>
      </c>
      <c r="AU140" s="163" t="s">
        <v>87</v>
      </c>
      <c r="AY140" s="18" t="s">
        <v>167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308</v>
      </c>
      <c r="BM140" s="163" t="s">
        <v>1808</v>
      </c>
    </row>
    <row r="141" spans="1:65" s="2" customFormat="1" ht="21.75" customHeight="1">
      <c r="A141" s="33"/>
      <c r="B141" s="149"/>
      <c r="C141" s="150" t="s">
        <v>236</v>
      </c>
      <c r="D141" s="150" t="s">
        <v>168</v>
      </c>
      <c r="E141" s="151" t="s">
        <v>1809</v>
      </c>
      <c r="F141" s="152" t="s">
        <v>1810</v>
      </c>
      <c r="G141" s="153" t="s">
        <v>213</v>
      </c>
      <c r="H141" s="154">
        <v>40</v>
      </c>
      <c r="I141" s="155"/>
      <c r="J141" s="156">
        <f t="shared" si="0"/>
        <v>0</v>
      </c>
      <c r="K141" s="157"/>
      <c r="L141" s="158"/>
      <c r="M141" s="159" t="s">
        <v>1</v>
      </c>
      <c r="N141" s="160" t="s">
        <v>40</v>
      </c>
      <c r="O141" s="59"/>
      <c r="P141" s="161">
        <f t="shared" si="1"/>
        <v>0</v>
      </c>
      <c r="Q141" s="161">
        <v>2.0000000000000001E-4</v>
      </c>
      <c r="R141" s="161">
        <f t="shared" si="2"/>
        <v>8.0000000000000002E-3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171</v>
      </c>
      <c r="AT141" s="163" t="s">
        <v>168</v>
      </c>
      <c r="AU141" s="163" t="s">
        <v>87</v>
      </c>
      <c r="AY141" s="18" t="s">
        <v>167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172</v>
      </c>
      <c r="BM141" s="163" t="s">
        <v>1811</v>
      </c>
    </row>
    <row r="142" spans="1:65" s="2" customFormat="1" ht="21.75" customHeight="1">
      <c r="A142" s="33"/>
      <c r="B142" s="149"/>
      <c r="C142" s="150" t="s">
        <v>249</v>
      </c>
      <c r="D142" s="150" t="s">
        <v>168</v>
      </c>
      <c r="E142" s="151" t="s">
        <v>1812</v>
      </c>
      <c r="F142" s="152" t="s">
        <v>1813</v>
      </c>
      <c r="G142" s="153" t="s">
        <v>213</v>
      </c>
      <c r="H142" s="154">
        <v>6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40</v>
      </c>
      <c r="O142" s="59"/>
      <c r="P142" s="161">
        <f t="shared" si="1"/>
        <v>0</v>
      </c>
      <c r="Q142" s="161">
        <v>1E-4</v>
      </c>
      <c r="R142" s="161">
        <f t="shared" si="2"/>
        <v>6.0000000000000006E-4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171</v>
      </c>
      <c r="AT142" s="163" t="s">
        <v>168</v>
      </c>
      <c r="AU142" s="163" t="s">
        <v>87</v>
      </c>
      <c r="AY142" s="18" t="s">
        <v>167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172</v>
      </c>
      <c r="BM142" s="163" t="s">
        <v>1814</v>
      </c>
    </row>
    <row r="143" spans="1:65" s="2" customFormat="1" ht="21.75" customHeight="1">
      <c r="A143" s="33"/>
      <c r="B143" s="149"/>
      <c r="C143" s="167" t="s">
        <v>226</v>
      </c>
      <c r="D143" s="167" t="s">
        <v>175</v>
      </c>
      <c r="E143" s="168" t="s">
        <v>1641</v>
      </c>
      <c r="F143" s="169" t="s">
        <v>1642</v>
      </c>
      <c r="G143" s="170" t="s">
        <v>213</v>
      </c>
      <c r="H143" s="171">
        <v>50</v>
      </c>
      <c r="I143" s="172"/>
      <c r="J143" s="173">
        <f t="shared" si="0"/>
        <v>0</v>
      </c>
      <c r="K143" s="174"/>
      <c r="L143" s="34"/>
      <c r="M143" s="175" t="s">
        <v>1</v>
      </c>
      <c r="N143" s="176" t="s">
        <v>40</v>
      </c>
      <c r="O143" s="59"/>
      <c r="P143" s="161">
        <f t="shared" si="1"/>
        <v>0</v>
      </c>
      <c r="Q143" s="161">
        <v>2.0000000000000002E-5</v>
      </c>
      <c r="R143" s="161">
        <f t="shared" si="2"/>
        <v>1E-3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308</v>
      </c>
      <c r="AT143" s="163" t="s">
        <v>175</v>
      </c>
      <c r="AU143" s="163" t="s">
        <v>87</v>
      </c>
      <c r="AY143" s="18" t="s">
        <v>167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308</v>
      </c>
      <c r="BM143" s="163" t="s">
        <v>1815</v>
      </c>
    </row>
    <row r="144" spans="1:65" s="14" customFormat="1" ht="12">
      <c r="B144" s="185"/>
      <c r="D144" s="178" t="s">
        <v>181</v>
      </c>
      <c r="E144" s="186" t="s">
        <v>1</v>
      </c>
      <c r="F144" s="187" t="s">
        <v>1816</v>
      </c>
      <c r="H144" s="188">
        <v>50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181</v>
      </c>
      <c r="AU144" s="186" t="s">
        <v>87</v>
      </c>
      <c r="AV144" s="14" t="s">
        <v>87</v>
      </c>
      <c r="AW144" s="14" t="s">
        <v>29</v>
      </c>
      <c r="AX144" s="14" t="s">
        <v>81</v>
      </c>
      <c r="AY144" s="186" t="s">
        <v>167</v>
      </c>
    </row>
    <row r="145" spans="1:65" s="2" customFormat="1" ht="21.75" customHeight="1">
      <c r="A145" s="33"/>
      <c r="B145" s="149"/>
      <c r="C145" s="150" t="s">
        <v>262</v>
      </c>
      <c r="D145" s="150" t="s">
        <v>168</v>
      </c>
      <c r="E145" s="151" t="s">
        <v>1817</v>
      </c>
      <c r="F145" s="152" t="s">
        <v>1818</v>
      </c>
      <c r="G145" s="153" t="s">
        <v>213</v>
      </c>
      <c r="H145" s="154">
        <v>50</v>
      </c>
      <c r="I145" s="155"/>
      <c r="J145" s="156">
        <f>ROUND(I145*H145,2)</f>
        <v>0</v>
      </c>
      <c r="K145" s="157"/>
      <c r="L145" s="158"/>
      <c r="M145" s="159" t="s">
        <v>1</v>
      </c>
      <c r="N145" s="160" t="s">
        <v>40</v>
      </c>
      <c r="O145" s="59"/>
      <c r="P145" s="161">
        <f>O145*H145</f>
        <v>0</v>
      </c>
      <c r="Q145" s="161">
        <v>1.0000000000000001E-5</v>
      </c>
      <c r="R145" s="161">
        <f>Q145*H145</f>
        <v>5.0000000000000001E-4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416</v>
      </c>
      <c r="AT145" s="163" t="s">
        <v>168</v>
      </c>
      <c r="AU145" s="163" t="s">
        <v>87</v>
      </c>
      <c r="AY145" s="18" t="s">
        <v>167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308</v>
      </c>
      <c r="BM145" s="163" t="s">
        <v>1819</v>
      </c>
    </row>
    <row r="146" spans="1:65" s="2" customFormat="1" ht="21.75" customHeight="1">
      <c r="A146" s="33"/>
      <c r="B146" s="149"/>
      <c r="C146" s="167" t="s">
        <v>271</v>
      </c>
      <c r="D146" s="167" t="s">
        <v>175</v>
      </c>
      <c r="E146" s="168" t="s">
        <v>1653</v>
      </c>
      <c r="F146" s="169" t="s">
        <v>1654</v>
      </c>
      <c r="G146" s="170" t="s">
        <v>213</v>
      </c>
      <c r="H146" s="171">
        <v>300</v>
      </c>
      <c r="I146" s="172"/>
      <c r="J146" s="173">
        <f>ROUND(I146*H146,2)</f>
        <v>0</v>
      </c>
      <c r="K146" s="174"/>
      <c r="L146" s="34"/>
      <c r="M146" s="175" t="s">
        <v>1</v>
      </c>
      <c r="N146" s="176" t="s">
        <v>40</v>
      </c>
      <c r="O146" s="59"/>
      <c r="P146" s="161">
        <f>O146*H146</f>
        <v>0</v>
      </c>
      <c r="Q146" s="161">
        <v>4.0000000000000003E-5</v>
      </c>
      <c r="R146" s="161">
        <f>Q146*H146</f>
        <v>1.2E-2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308</v>
      </c>
      <c r="AT146" s="163" t="s">
        <v>175</v>
      </c>
      <c r="AU146" s="163" t="s">
        <v>87</v>
      </c>
      <c r="AY146" s="18" t="s">
        <v>167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308</v>
      </c>
      <c r="BM146" s="163" t="s">
        <v>1820</v>
      </c>
    </row>
    <row r="147" spans="1:65" s="14" customFormat="1" ht="12">
      <c r="B147" s="185"/>
      <c r="D147" s="178" t="s">
        <v>181</v>
      </c>
      <c r="E147" s="186" t="s">
        <v>1</v>
      </c>
      <c r="F147" s="187" t="s">
        <v>1821</v>
      </c>
      <c r="H147" s="188">
        <v>300</v>
      </c>
      <c r="I147" s="189"/>
      <c r="L147" s="185"/>
      <c r="M147" s="190"/>
      <c r="N147" s="191"/>
      <c r="O147" s="191"/>
      <c r="P147" s="191"/>
      <c r="Q147" s="191"/>
      <c r="R147" s="191"/>
      <c r="S147" s="191"/>
      <c r="T147" s="192"/>
      <c r="AT147" s="186" t="s">
        <v>181</v>
      </c>
      <c r="AU147" s="186" t="s">
        <v>87</v>
      </c>
      <c r="AV147" s="14" t="s">
        <v>87</v>
      </c>
      <c r="AW147" s="14" t="s">
        <v>29</v>
      </c>
      <c r="AX147" s="14" t="s">
        <v>81</v>
      </c>
      <c r="AY147" s="186" t="s">
        <v>167</v>
      </c>
    </row>
    <row r="148" spans="1:65" s="2" customFormat="1" ht="21.75" customHeight="1">
      <c r="A148" s="33"/>
      <c r="B148" s="149"/>
      <c r="C148" s="150" t="s">
        <v>277</v>
      </c>
      <c r="D148" s="150" t="s">
        <v>168</v>
      </c>
      <c r="E148" s="151" t="s">
        <v>1822</v>
      </c>
      <c r="F148" s="152" t="s">
        <v>1823</v>
      </c>
      <c r="G148" s="153" t="s">
        <v>213</v>
      </c>
      <c r="H148" s="154">
        <v>300</v>
      </c>
      <c r="I148" s="155"/>
      <c r="J148" s="156">
        <f>ROUND(I148*H148,2)</f>
        <v>0</v>
      </c>
      <c r="K148" s="157"/>
      <c r="L148" s="158"/>
      <c r="M148" s="159" t="s">
        <v>1</v>
      </c>
      <c r="N148" s="160" t="s">
        <v>40</v>
      </c>
      <c r="O148" s="59"/>
      <c r="P148" s="161">
        <f>O148*H148</f>
        <v>0</v>
      </c>
      <c r="Q148" s="161">
        <v>2.0000000000000002E-5</v>
      </c>
      <c r="R148" s="161">
        <f>Q148*H148</f>
        <v>6.0000000000000001E-3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416</v>
      </c>
      <c r="AT148" s="163" t="s">
        <v>168</v>
      </c>
      <c r="AU148" s="163" t="s">
        <v>87</v>
      </c>
      <c r="AY148" s="18" t="s">
        <v>167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308</v>
      </c>
      <c r="BM148" s="163" t="s">
        <v>1824</v>
      </c>
    </row>
    <row r="149" spans="1:65" s="2" customFormat="1" ht="21.75" customHeight="1">
      <c r="A149" s="33"/>
      <c r="B149" s="149"/>
      <c r="C149" s="167" t="s">
        <v>283</v>
      </c>
      <c r="D149" s="167" t="s">
        <v>175</v>
      </c>
      <c r="E149" s="168" t="s">
        <v>1825</v>
      </c>
      <c r="F149" s="169" t="s">
        <v>1826</v>
      </c>
      <c r="G149" s="170" t="s">
        <v>1827</v>
      </c>
      <c r="H149" s="212"/>
      <c r="I149" s="172"/>
      <c r="J149" s="173">
        <f>ROUND(I149*H149,2)</f>
        <v>0</v>
      </c>
      <c r="K149" s="174"/>
      <c r="L149" s="34"/>
      <c r="M149" s="175" t="s">
        <v>1</v>
      </c>
      <c r="N149" s="176" t="s">
        <v>40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308</v>
      </c>
      <c r="AT149" s="163" t="s">
        <v>175</v>
      </c>
      <c r="AU149" s="163" t="s">
        <v>87</v>
      </c>
      <c r="AY149" s="18" t="s">
        <v>167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308</v>
      </c>
      <c r="BM149" s="163" t="s">
        <v>1828</v>
      </c>
    </row>
    <row r="150" spans="1:65" s="12" customFormat="1" ht="23" customHeight="1">
      <c r="B150" s="138"/>
      <c r="D150" s="139" t="s">
        <v>73</v>
      </c>
      <c r="E150" s="165" t="s">
        <v>1829</v>
      </c>
      <c r="F150" s="165" t="s">
        <v>1830</v>
      </c>
      <c r="I150" s="141"/>
      <c r="J150" s="166">
        <f>BK150</f>
        <v>0</v>
      </c>
      <c r="L150" s="138"/>
      <c r="M150" s="143"/>
      <c r="N150" s="144"/>
      <c r="O150" s="144"/>
      <c r="P150" s="145">
        <f>SUM(P151:P166)</f>
        <v>0</v>
      </c>
      <c r="Q150" s="144"/>
      <c r="R150" s="145">
        <f>SUM(R151:R166)</f>
        <v>0.01</v>
      </c>
      <c r="S150" s="144"/>
      <c r="T150" s="146">
        <f>SUM(T151:T166)</f>
        <v>0</v>
      </c>
      <c r="AR150" s="139" t="s">
        <v>87</v>
      </c>
      <c r="AT150" s="147" t="s">
        <v>73</v>
      </c>
      <c r="AU150" s="147" t="s">
        <v>81</v>
      </c>
      <c r="AY150" s="139" t="s">
        <v>167</v>
      </c>
      <c r="BK150" s="148">
        <f>SUM(BK151:BK166)</f>
        <v>0</v>
      </c>
    </row>
    <row r="151" spans="1:65" s="2" customFormat="1" ht="21.75" customHeight="1">
      <c r="A151" s="33"/>
      <c r="B151" s="149"/>
      <c r="C151" s="167" t="s">
        <v>287</v>
      </c>
      <c r="D151" s="167" t="s">
        <v>175</v>
      </c>
      <c r="E151" s="168" t="s">
        <v>1831</v>
      </c>
      <c r="F151" s="169" t="s">
        <v>1832</v>
      </c>
      <c r="G151" s="170" t="s">
        <v>1833</v>
      </c>
      <c r="H151" s="171">
        <v>1</v>
      </c>
      <c r="I151" s="172"/>
      <c r="J151" s="173">
        <f t="shared" ref="J151:J166" si="10">ROUND(I151*H151,2)</f>
        <v>0</v>
      </c>
      <c r="K151" s="174"/>
      <c r="L151" s="34"/>
      <c r="M151" s="175" t="s">
        <v>1</v>
      </c>
      <c r="N151" s="176" t="s">
        <v>40</v>
      </c>
      <c r="O151" s="59"/>
      <c r="P151" s="161">
        <f t="shared" ref="P151:P166" si="11">O151*H151</f>
        <v>0</v>
      </c>
      <c r="Q151" s="161">
        <v>0.01</v>
      </c>
      <c r="R151" s="161">
        <f t="shared" ref="R151:R166" si="12">Q151*H151</f>
        <v>0.01</v>
      </c>
      <c r="S151" s="161">
        <v>0</v>
      </c>
      <c r="T151" s="162">
        <f t="shared" ref="T151:T166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308</v>
      </c>
      <c r="AT151" s="163" t="s">
        <v>175</v>
      </c>
      <c r="AU151" s="163" t="s">
        <v>87</v>
      </c>
      <c r="AY151" s="18" t="s">
        <v>167</v>
      </c>
      <c r="BE151" s="164">
        <f t="shared" ref="BE151:BE166" si="14">IF(N151="základná",J151,0)</f>
        <v>0</v>
      </c>
      <c r="BF151" s="164">
        <f t="shared" ref="BF151:BF166" si="15">IF(N151="znížená",J151,0)</f>
        <v>0</v>
      </c>
      <c r="BG151" s="164">
        <f t="shared" ref="BG151:BG166" si="16">IF(N151="zákl. prenesená",J151,0)</f>
        <v>0</v>
      </c>
      <c r="BH151" s="164">
        <f t="shared" ref="BH151:BH166" si="17">IF(N151="zníž. prenesená",J151,0)</f>
        <v>0</v>
      </c>
      <c r="BI151" s="164">
        <f t="shared" ref="BI151:BI166" si="18">IF(N151="nulová",J151,0)</f>
        <v>0</v>
      </c>
      <c r="BJ151" s="18" t="s">
        <v>87</v>
      </c>
      <c r="BK151" s="164">
        <f t="shared" ref="BK151:BK166" si="19">ROUND(I151*H151,2)</f>
        <v>0</v>
      </c>
      <c r="BL151" s="18" t="s">
        <v>308</v>
      </c>
      <c r="BM151" s="163" t="s">
        <v>1834</v>
      </c>
    </row>
    <row r="152" spans="1:65" s="2" customFormat="1" ht="16.5" customHeight="1">
      <c r="A152" s="33"/>
      <c r="B152" s="149"/>
      <c r="C152" s="150" t="s">
        <v>302</v>
      </c>
      <c r="D152" s="150" t="s">
        <v>168</v>
      </c>
      <c r="E152" s="151" t="s">
        <v>1835</v>
      </c>
      <c r="F152" s="152" t="s">
        <v>1836</v>
      </c>
      <c r="G152" s="153" t="s">
        <v>340</v>
      </c>
      <c r="H152" s="154">
        <v>1</v>
      </c>
      <c r="I152" s="155"/>
      <c r="J152" s="156">
        <f t="shared" si="10"/>
        <v>0</v>
      </c>
      <c r="K152" s="157"/>
      <c r="L152" s="158"/>
      <c r="M152" s="159" t="s">
        <v>1</v>
      </c>
      <c r="N152" s="160" t="s">
        <v>40</v>
      </c>
      <c r="O152" s="59"/>
      <c r="P152" s="161">
        <f t="shared" si="11"/>
        <v>0</v>
      </c>
      <c r="Q152" s="161">
        <v>0</v>
      </c>
      <c r="R152" s="161">
        <f t="shared" si="12"/>
        <v>0</v>
      </c>
      <c r="S152" s="161">
        <v>0</v>
      </c>
      <c r="T152" s="162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416</v>
      </c>
      <c r="AT152" s="163" t="s">
        <v>168</v>
      </c>
      <c r="AU152" s="163" t="s">
        <v>87</v>
      </c>
      <c r="AY152" s="18" t="s">
        <v>167</v>
      </c>
      <c r="BE152" s="164">
        <f t="shared" si="14"/>
        <v>0</v>
      </c>
      <c r="BF152" s="164">
        <f t="shared" si="15"/>
        <v>0</v>
      </c>
      <c r="BG152" s="164">
        <f t="shared" si="16"/>
        <v>0</v>
      </c>
      <c r="BH152" s="164">
        <f t="shared" si="17"/>
        <v>0</v>
      </c>
      <c r="BI152" s="164">
        <f t="shared" si="18"/>
        <v>0</v>
      </c>
      <c r="BJ152" s="18" t="s">
        <v>87</v>
      </c>
      <c r="BK152" s="164">
        <f t="shared" si="19"/>
        <v>0</v>
      </c>
      <c r="BL152" s="18" t="s">
        <v>308</v>
      </c>
      <c r="BM152" s="163" t="s">
        <v>1837</v>
      </c>
    </row>
    <row r="153" spans="1:65" s="2" customFormat="1" ht="16.5" customHeight="1">
      <c r="A153" s="33"/>
      <c r="B153" s="149"/>
      <c r="C153" s="150" t="s">
        <v>308</v>
      </c>
      <c r="D153" s="150" t="s">
        <v>168</v>
      </c>
      <c r="E153" s="151" t="s">
        <v>1838</v>
      </c>
      <c r="F153" s="152" t="s">
        <v>1839</v>
      </c>
      <c r="G153" s="153" t="s">
        <v>340</v>
      </c>
      <c r="H153" s="154">
        <v>8</v>
      </c>
      <c r="I153" s="155"/>
      <c r="J153" s="156">
        <f t="shared" si="10"/>
        <v>0</v>
      </c>
      <c r="K153" s="157"/>
      <c r="L153" s="158"/>
      <c r="M153" s="159" t="s">
        <v>1</v>
      </c>
      <c r="N153" s="160" t="s">
        <v>40</v>
      </c>
      <c r="O153" s="59"/>
      <c r="P153" s="161">
        <f t="shared" si="11"/>
        <v>0</v>
      </c>
      <c r="Q153" s="161">
        <v>0</v>
      </c>
      <c r="R153" s="161">
        <f t="shared" si="12"/>
        <v>0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416</v>
      </c>
      <c r="AT153" s="163" t="s">
        <v>168</v>
      </c>
      <c r="AU153" s="163" t="s">
        <v>87</v>
      </c>
      <c r="AY153" s="18" t="s">
        <v>167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87</v>
      </c>
      <c r="BK153" s="164">
        <f t="shared" si="19"/>
        <v>0</v>
      </c>
      <c r="BL153" s="18" t="s">
        <v>308</v>
      </c>
      <c r="BM153" s="163" t="s">
        <v>1840</v>
      </c>
    </row>
    <row r="154" spans="1:65" s="2" customFormat="1" ht="16.5" customHeight="1">
      <c r="A154" s="33"/>
      <c r="B154" s="149"/>
      <c r="C154" s="150" t="s">
        <v>313</v>
      </c>
      <c r="D154" s="150" t="s">
        <v>168</v>
      </c>
      <c r="E154" s="151" t="s">
        <v>1841</v>
      </c>
      <c r="F154" s="152" t="s">
        <v>1842</v>
      </c>
      <c r="G154" s="153" t="s">
        <v>340</v>
      </c>
      <c r="H154" s="154">
        <v>2</v>
      </c>
      <c r="I154" s="155"/>
      <c r="J154" s="156">
        <f t="shared" si="10"/>
        <v>0</v>
      </c>
      <c r="K154" s="157"/>
      <c r="L154" s="158"/>
      <c r="M154" s="159" t="s">
        <v>1</v>
      </c>
      <c r="N154" s="160" t="s">
        <v>40</v>
      </c>
      <c r="O154" s="59"/>
      <c r="P154" s="161">
        <f t="shared" si="11"/>
        <v>0</v>
      </c>
      <c r="Q154" s="161">
        <v>0</v>
      </c>
      <c r="R154" s="161">
        <f t="shared" si="12"/>
        <v>0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416</v>
      </c>
      <c r="AT154" s="163" t="s">
        <v>168</v>
      </c>
      <c r="AU154" s="163" t="s">
        <v>87</v>
      </c>
      <c r="AY154" s="18" t="s">
        <v>167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87</v>
      </c>
      <c r="BK154" s="164">
        <f t="shared" si="19"/>
        <v>0</v>
      </c>
      <c r="BL154" s="18" t="s">
        <v>308</v>
      </c>
      <c r="BM154" s="163" t="s">
        <v>1843</v>
      </c>
    </row>
    <row r="155" spans="1:65" s="2" customFormat="1" ht="16.5" customHeight="1">
      <c r="A155" s="33"/>
      <c r="B155" s="149"/>
      <c r="C155" s="150" t="s">
        <v>318</v>
      </c>
      <c r="D155" s="150" t="s">
        <v>168</v>
      </c>
      <c r="E155" s="151" t="s">
        <v>1844</v>
      </c>
      <c r="F155" s="152" t="s">
        <v>1845</v>
      </c>
      <c r="G155" s="153" t="s">
        <v>340</v>
      </c>
      <c r="H155" s="154">
        <v>1</v>
      </c>
      <c r="I155" s="155"/>
      <c r="J155" s="156">
        <f t="shared" si="10"/>
        <v>0</v>
      </c>
      <c r="K155" s="157"/>
      <c r="L155" s="158"/>
      <c r="M155" s="159" t="s">
        <v>1</v>
      </c>
      <c r="N155" s="160" t="s">
        <v>40</v>
      </c>
      <c r="O155" s="59"/>
      <c r="P155" s="161">
        <f t="shared" si="11"/>
        <v>0</v>
      </c>
      <c r="Q155" s="161">
        <v>0</v>
      </c>
      <c r="R155" s="161">
        <f t="shared" si="12"/>
        <v>0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416</v>
      </c>
      <c r="AT155" s="163" t="s">
        <v>168</v>
      </c>
      <c r="AU155" s="163" t="s">
        <v>87</v>
      </c>
      <c r="AY155" s="18" t="s">
        <v>167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87</v>
      </c>
      <c r="BK155" s="164">
        <f t="shared" si="19"/>
        <v>0</v>
      </c>
      <c r="BL155" s="18" t="s">
        <v>308</v>
      </c>
      <c r="BM155" s="163" t="s">
        <v>1846</v>
      </c>
    </row>
    <row r="156" spans="1:65" s="2" customFormat="1" ht="16.5" customHeight="1">
      <c r="A156" s="33"/>
      <c r="B156" s="149"/>
      <c r="C156" s="150" t="s">
        <v>324</v>
      </c>
      <c r="D156" s="150" t="s">
        <v>168</v>
      </c>
      <c r="E156" s="151" t="s">
        <v>1847</v>
      </c>
      <c r="F156" s="152" t="s">
        <v>1848</v>
      </c>
      <c r="G156" s="153" t="s">
        <v>340</v>
      </c>
      <c r="H156" s="154">
        <v>1</v>
      </c>
      <c r="I156" s="155"/>
      <c r="J156" s="156">
        <f t="shared" si="10"/>
        <v>0</v>
      </c>
      <c r="K156" s="157"/>
      <c r="L156" s="158"/>
      <c r="M156" s="159" t="s">
        <v>1</v>
      </c>
      <c r="N156" s="160" t="s">
        <v>40</v>
      </c>
      <c r="O156" s="59"/>
      <c r="P156" s="161">
        <f t="shared" si="11"/>
        <v>0</v>
      </c>
      <c r="Q156" s="161">
        <v>0</v>
      </c>
      <c r="R156" s="161">
        <f t="shared" si="12"/>
        <v>0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416</v>
      </c>
      <c r="AT156" s="163" t="s">
        <v>168</v>
      </c>
      <c r="AU156" s="163" t="s">
        <v>87</v>
      </c>
      <c r="AY156" s="18" t="s">
        <v>167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87</v>
      </c>
      <c r="BK156" s="164">
        <f t="shared" si="19"/>
        <v>0</v>
      </c>
      <c r="BL156" s="18" t="s">
        <v>308</v>
      </c>
      <c r="BM156" s="163" t="s">
        <v>1849</v>
      </c>
    </row>
    <row r="157" spans="1:65" s="2" customFormat="1" ht="21.75" customHeight="1">
      <c r="A157" s="33"/>
      <c r="B157" s="149"/>
      <c r="C157" s="150" t="s">
        <v>7</v>
      </c>
      <c r="D157" s="150" t="s">
        <v>168</v>
      </c>
      <c r="E157" s="151" t="s">
        <v>1850</v>
      </c>
      <c r="F157" s="152" t="s">
        <v>1851</v>
      </c>
      <c r="G157" s="153" t="s">
        <v>340</v>
      </c>
      <c r="H157" s="154">
        <v>1</v>
      </c>
      <c r="I157" s="155"/>
      <c r="J157" s="156">
        <f t="shared" si="10"/>
        <v>0</v>
      </c>
      <c r="K157" s="157"/>
      <c r="L157" s="158"/>
      <c r="M157" s="159" t="s">
        <v>1</v>
      </c>
      <c r="N157" s="160" t="s">
        <v>40</v>
      </c>
      <c r="O157" s="59"/>
      <c r="P157" s="161">
        <f t="shared" si="11"/>
        <v>0</v>
      </c>
      <c r="Q157" s="161">
        <v>0</v>
      </c>
      <c r="R157" s="161">
        <f t="shared" si="12"/>
        <v>0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416</v>
      </c>
      <c r="AT157" s="163" t="s">
        <v>168</v>
      </c>
      <c r="AU157" s="163" t="s">
        <v>87</v>
      </c>
      <c r="AY157" s="18" t="s">
        <v>167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87</v>
      </c>
      <c r="BK157" s="164">
        <f t="shared" si="19"/>
        <v>0</v>
      </c>
      <c r="BL157" s="18" t="s">
        <v>308</v>
      </c>
      <c r="BM157" s="163" t="s">
        <v>1852</v>
      </c>
    </row>
    <row r="158" spans="1:65" s="2" customFormat="1" ht="16.5" customHeight="1">
      <c r="A158" s="33"/>
      <c r="B158" s="149"/>
      <c r="C158" s="150" t="s">
        <v>351</v>
      </c>
      <c r="D158" s="150" t="s">
        <v>168</v>
      </c>
      <c r="E158" s="151" t="s">
        <v>1853</v>
      </c>
      <c r="F158" s="152" t="s">
        <v>1854</v>
      </c>
      <c r="G158" s="153" t="s">
        <v>340</v>
      </c>
      <c r="H158" s="154">
        <v>1</v>
      </c>
      <c r="I158" s="155"/>
      <c r="J158" s="156">
        <f t="shared" si="10"/>
        <v>0</v>
      </c>
      <c r="K158" s="157"/>
      <c r="L158" s="158"/>
      <c r="M158" s="159" t="s">
        <v>1</v>
      </c>
      <c r="N158" s="160" t="s">
        <v>40</v>
      </c>
      <c r="O158" s="59"/>
      <c r="P158" s="161">
        <f t="shared" si="11"/>
        <v>0</v>
      </c>
      <c r="Q158" s="161">
        <v>0</v>
      </c>
      <c r="R158" s="161">
        <f t="shared" si="12"/>
        <v>0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416</v>
      </c>
      <c r="AT158" s="163" t="s">
        <v>168</v>
      </c>
      <c r="AU158" s="163" t="s">
        <v>87</v>
      </c>
      <c r="AY158" s="18" t="s">
        <v>167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87</v>
      </c>
      <c r="BK158" s="164">
        <f t="shared" si="19"/>
        <v>0</v>
      </c>
      <c r="BL158" s="18" t="s">
        <v>308</v>
      </c>
      <c r="BM158" s="163" t="s">
        <v>1855</v>
      </c>
    </row>
    <row r="159" spans="1:65" s="2" customFormat="1" ht="16.5" customHeight="1">
      <c r="A159" s="33"/>
      <c r="B159" s="149"/>
      <c r="C159" s="150" t="s">
        <v>358</v>
      </c>
      <c r="D159" s="150" t="s">
        <v>168</v>
      </c>
      <c r="E159" s="151" t="s">
        <v>1856</v>
      </c>
      <c r="F159" s="152" t="s">
        <v>1857</v>
      </c>
      <c r="G159" s="153" t="s">
        <v>340</v>
      </c>
      <c r="H159" s="154">
        <v>2</v>
      </c>
      <c r="I159" s="155"/>
      <c r="J159" s="156">
        <f t="shared" si="10"/>
        <v>0</v>
      </c>
      <c r="K159" s="157"/>
      <c r="L159" s="158"/>
      <c r="M159" s="159" t="s">
        <v>1</v>
      </c>
      <c r="N159" s="160" t="s">
        <v>40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416</v>
      </c>
      <c r="AT159" s="163" t="s">
        <v>168</v>
      </c>
      <c r="AU159" s="163" t="s">
        <v>87</v>
      </c>
      <c r="AY159" s="18" t="s">
        <v>167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87</v>
      </c>
      <c r="BK159" s="164">
        <f t="shared" si="19"/>
        <v>0</v>
      </c>
      <c r="BL159" s="18" t="s">
        <v>308</v>
      </c>
      <c r="BM159" s="163" t="s">
        <v>1858</v>
      </c>
    </row>
    <row r="160" spans="1:65" s="2" customFormat="1" ht="16.5" customHeight="1">
      <c r="A160" s="33"/>
      <c r="B160" s="149"/>
      <c r="C160" s="150" t="s">
        <v>364</v>
      </c>
      <c r="D160" s="150" t="s">
        <v>168</v>
      </c>
      <c r="E160" s="151" t="s">
        <v>1859</v>
      </c>
      <c r="F160" s="152" t="s">
        <v>1860</v>
      </c>
      <c r="G160" s="153" t="s">
        <v>340</v>
      </c>
      <c r="H160" s="154">
        <v>1</v>
      </c>
      <c r="I160" s="155"/>
      <c r="J160" s="156">
        <f t="shared" si="10"/>
        <v>0</v>
      </c>
      <c r="K160" s="157"/>
      <c r="L160" s="158"/>
      <c r="M160" s="159" t="s">
        <v>1</v>
      </c>
      <c r="N160" s="160" t="s">
        <v>40</v>
      </c>
      <c r="O160" s="59"/>
      <c r="P160" s="161">
        <f t="shared" si="11"/>
        <v>0</v>
      </c>
      <c r="Q160" s="161">
        <v>0</v>
      </c>
      <c r="R160" s="161">
        <f t="shared" si="12"/>
        <v>0</v>
      </c>
      <c r="S160" s="161">
        <v>0</v>
      </c>
      <c r="T160" s="162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416</v>
      </c>
      <c r="AT160" s="163" t="s">
        <v>168</v>
      </c>
      <c r="AU160" s="163" t="s">
        <v>87</v>
      </c>
      <c r="AY160" s="18" t="s">
        <v>167</v>
      </c>
      <c r="BE160" s="164">
        <f t="shared" si="14"/>
        <v>0</v>
      </c>
      <c r="BF160" s="164">
        <f t="shared" si="15"/>
        <v>0</v>
      </c>
      <c r="BG160" s="164">
        <f t="shared" si="16"/>
        <v>0</v>
      </c>
      <c r="BH160" s="164">
        <f t="shared" si="17"/>
        <v>0</v>
      </c>
      <c r="BI160" s="164">
        <f t="shared" si="18"/>
        <v>0</v>
      </c>
      <c r="BJ160" s="18" t="s">
        <v>87</v>
      </c>
      <c r="BK160" s="164">
        <f t="shared" si="19"/>
        <v>0</v>
      </c>
      <c r="BL160" s="18" t="s">
        <v>308</v>
      </c>
      <c r="BM160" s="163" t="s">
        <v>1861</v>
      </c>
    </row>
    <row r="161" spans="1:65" s="2" customFormat="1" ht="16.5" customHeight="1">
      <c r="A161" s="33"/>
      <c r="B161" s="149"/>
      <c r="C161" s="150" t="s">
        <v>370</v>
      </c>
      <c r="D161" s="150" t="s">
        <v>168</v>
      </c>
      <c r="E161" s="151" t="s">
        <v>1862</v>
      </c>
      <c r="F161" s="152" t="s">
        <v>1863</v>
      </c>
      <c r="G161" s="153" t="s">
        <v>340</v>
      </c>
      <c r="H161" s="154">
        <v>1</v>
      </c>
      <c r="I161" s="155"/>
      <c r="J161" s="156">
        <f t="shared" si="10"/>
        <v>0</v>
      </c>
      <c r="K161" s="157"/>
      <c r="L161" s="158"/>
      <c r="M161" s="159" t="s">
        <v>1</v>
      </c>
      <c r="N161" s="160" t="s">
        <v>40</v>
      </c>
      <c r="O161" s="59"/>
      <c r="P161" s="161">
        <f t="shared" si="11"/>
        <v>0</v>
      </c>
      <c r="Q161" s="161">
        <v>0</v>
      </c>
      <c r="R161" s="161">
        <f t="shared" si="12"/>
        <v>0</v>
      </c>
      <c r="S161" s="161">
        <v>0</v>
      </c>
      <c r="T161" s="162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416</v>
      </c>
      <c r="AT161" s="163" t="s">
        <v>168</v>
      </c>
      <c r="AU161" s="163" t="s">
        <v>87</v>
      </c>
      <c r="AY161" s="18" t="s">
        <v>167</v>
      </c>
      <c r="BE161" s="164">
        <f t="shared" si="14"/>
        <v>0</v>
      </c>
      <c r="BF161" s="164">
        <f t="shared" si="15"/>
        <v>0</v>
      </c>
      <c r="BG161" s="164">
        <f t="shared" si="16"/>
        <v>0</v>
      </c>
      <c r="BH161" s="164">
        <f t="shared" si="17"/>
        <v>0</v>
      </c>
      <c r="BI161" s="164">
        <f t="shared" si="18"/>
        <v>0</v>
      </c>
      <c r="BJ161" s="18" t="s">
        <v>87</v>
      </c>
      <c r="BK161" s="164">
        <f t="shared" si="19"/>
        <v>0</v>
      </c>
      <c r="BL161" s="18" t="s">
        <v>308</v>
      </c>
      <c r="BM161" s="163" t="s">
        <v>1864</v>
      </c>
    </row>
    <row r="162" spans="1:65" s="2" customFormat="1" ht="16.5" customHeight="1">
      <c r="A162" s="33"/>
      <c r="B162" s="149"/>
      <c r="C162" s="150" t="s">
        <v>377</v>
      </c>
      <c r="D162" s="150" t="s">
        <v>168</v>
      </c>
      <c r="E162" s="151" t="s">
        <v>1865</v>
      </c>
      <c r="F162" s="152" t="s">
        <v>1866</v>
      </c>
      <c r="G162" s="153" t="s">
        <v>340</v>
      </c>
      <c r="H162" s="154">
        <v>1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40</v>
      </c>
      <c r="O162" s="59"/>
      <c r="P162" s="161">
        <f t="shared" si="11"/>
        <v>0</v>
      </c>
      <c r="Q162" s="161">
        <v>0</v>
      </c>
      <c r="R162" s="161">
        <f t="shared" si="12"/>
        <v>0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416</v>
      </c>
      <c r="AT162" s="163" t="s">
        <v>168</v>
      </c>
      <c r="AU162" s="163" t="s">
        <v>87</v>
      </c>
      <c r="AY162" s="18" t="s">
        <v>167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87</v>
      </c>
      <c r="BK162" s="164">
        <f t="shared" si="19"/>
        <v>0</v>
      </c>
      <c r="BL162" s="18" t="s">
        <v>308</v>
      </c>
      <c r="BM162" s="163" t="s">
        <v>1867</v>
      </c>
    </row>
    <row r="163" spans="1:65" s="2" customFormat="1" ht="16.5" customHeight="1">
      <c r="A163" s="33"/>
      <c r="B163" s="149"/>
      <c r="C163" s="150" t="s">
        <v>385</v>
      </c>
      <c r="D163" s="150" t="s">
        <v>168</v>
      </c>
      <c r="E163" s="151" t="s">
        <v>1868</v>
      </c>
      <c r="F163" s="152" t="s">
        <v>1869</v>
      </c>
      <c r="G163" s="153" t="s">
        <v>340</v>
      </c>
      <c r="H163" s="154">
        <v>14</v>
      </c>
      <c r="I163" s="155"/>
      <c r="J163" s="156">
        <f t="shared" si="10"/>
        <v>0</v>
      </c>
      <c r="K163" s="157"/>
      <c r="L163" s="158"/>
      <c r="M163" s="159" t="s">
        <v>1</v>
      </c>
      <c r="N163" s="160" t="s">
        <v>40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416</v>
      </c>
      <c r="AT163" s="163" t="s">
        <v>168</v>
      </c>
      <c r="AU163" s="163" t="s">
        <v>87</v>
      </c>
      <c r="AY163" s="18" t="s">
        <v>167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87</v>
      </c>
      <c r="BK163" s="164">
        <f t="shared" si="19"/>
        <v>0</v>
      </c>
      <c r="BL163" s="18" t="s">
        <v>308</v>
      </c>
      <c r="BM163" s="163" t="s">
        <v>1870</v>
      </c>
    </row>
    <row r="164" spans="1:65" s="2" customFormat="1" ht="16.5" customHeight="1">
      <c r="A164" s="33"/>
      <c r="B164" s="149"/>
      <c r="C164" s="150" t="s">
        <v>393</v>
      </c>
      <c r="D164" s="150" t="s">
        <v>168</v>
      </c>
      <c r="E164" s="151" t="s">
        <v>1871</v>
      </c>
      <c r="F164" s="152" t="s">
        <v>1872</v>
      </c>
      <c r="G164" s="153" t="s">
        <v>340</v>
      </c>
      <c r="H164" s="154">
        <v>1</v>
      </c>
      <c r="I164" s="155"/>
      <c r="J164" s="156">
        <f t="shared" si="10"/>
        <v>0</v>
      </c>
      <c r="K164" s="157"/>
      <c r="L164" s="158"/>
      <c r="M164" s="159" t="s">
        <v>1</v>
      </c>
      <c r="N164" s="160" t="s">
        <v>40</v>
      </c>
      <c r="O164" s="59"/>
      <c r="P164" s="161">
        <f t="shared" si="11"/>
        <v>0</v>
      </c>
      <c r="Q164" s="161">
        <v>0</v>
      </c>
      <c r="R164" s="161">
        <f t="shared" si="12"/>
        <v>0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416</v>
      </c>
      <c r="AT164" s="163" t="s">
        <v>168</v>
      </c>
      <c r="AU164" s="163" t="s">
        <v>87</v>
      </c>
      <c r="AY164" s="18" t="s">
        <v>167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87</v>
      </c>
      <c r="BK164" s="164">
        <f t="shared" si="19"/>
        <v>0</v>
      </c>
      <c r="BL164" s="18" t="s">
        <v>308</v>
      </c>
      <c r="BM164" s="163" t="s">
        <v>1873</v>
      </c>
    </row>
    <row r="165" spans="1:65" s="2" customFormat="1" ht="16.5" customHeight="1">
      <c r="A165" s="33"/>
      <c r="B165" s="149"/>
      <c r="C165" s="167" t="s">
        <v>398</v>
      </c>
      <c r="D165" s="167" t="s">
        <v>175</v>
      </c>
      <c r="E165" s="168" t="s">
        <v>1874</v>
      </c>
      <c r="F165" s="169" t="s">
        <v>1875</v>
      </c>
      <c r="G165" s="170" t="s">
        <v>471</v>
      </c>
      <c r="H165" s="171">
        <v>1</v>
      </c>
      <c r="I165" s="172"/>
      <c r="J165" s="173">
        <f t="shared" si="10"/>
        <v>0</v>
      </c>
      <c r="K165" s="174"/>
      <c r="L165" s="34"/>
      <c r="M165" s="175" t="s">
        <v>1</v>
      </c>
      <c r="N165" s="176" t="s">
        <v>40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308</v>
      </c>
      <c r="AT165" s="163" t="s">
        <v>175</v>
      </c>
      <c r="AU165" s="163" t="s">
        <v>87</v>
      </c>
      <c r="AY165" s="18" t="s">
        <v>167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87</v>
      </c>
      <c r="BK165" s="164">
        <f t="shared" si="19"/>
        <v>0</v>
      </c>
      <c r="BL165" s="18" t="s">
        <v>308</v>
      </c>
      <c r="BM165" s="163" t="s">
        <v>1876</v>
      </c>
    </row>
    <row r="166" spans="1:65" s="2" customFormat="1" ht="16.5" customHeight="1">
      <c r="A166" s="33"/>
      <c r="B166" s="149"/>
      <c r="C166" s="167" t="s">
        <v>403</v>
      </c>
      <c r="D166" s="167" t="s">
        <v>175</v>
      </c>
      <c r="E166" s="168" t="s">
        <v>1877</v>
      </c>
      <c r="F166" s="169" t="s">
        <v>1878</v>
      </c>
      <c r="G166" s="170" t="s">
        <v>471</v>
      </c>
      <c r="H166" s="171">
        <v>1</v>
      </c>
      <c r="I166" s="172"/>
      <c r="J166" s="173">
        <f t="shared" si="10"/>
        <v>0</v>
      </c>
      <c r="K166" s="174"/>
      <c r="L166" s="34"/>
      <c r="M166" s="175" t="s">
        <v>1</v>
      </c>
      <c r="N166" s="176" t="s">
        <v>40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308</v>
      </c>
      <c r="AT166" s="163" t="s">
        <v>175</v>
      </c>
      <c r="AU166" s="163" t="s">
        <v>87</v>
      </c>
      <c r="AY166" s="18" t="s">
        <v>167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87</v>
      </c>
      <c r="BK166" s="164">
        <f t="shared" si="19"/>
        <v>0</v>
      </c>
      <c r="BL166" s="18" t="s">
        <v>308</v>
      </c>
      <c r="BM166" s="163" t="s">
        <v>1879</v>
      </c>
    </row>
    <row r="167" spans="1:65" s="12" customFormat="1" ht="23" customHeight="1">
      <c r="B167" s="138"/>
      <c r="D167" s="139" t="s">
        <v>73</v>
      </c>
      <c r="E167" s="165" t="s">
        <v>1246</v>
      </c>
      <c r="F167" s="165" t="s">
        <v>1880</v>
      </c>
      <c r="I167" s="141"/>
      <c r="J167" s="166">
        <f>BK167</f>
        <v>0</v>
      </c>
      <c r="L167" s="138"/>
      <c r="M167" s="143"/>
      <c r="N167" s="144"/>
      <c r="O167" s="144"/>
      <c r="P167" s="145">
        <f>SUM(P168:P188)</f>
        <v>0</v>
      </c>
      <c r="Q167" s="144"/>
      <c r="R167" s="145">
        <f>SUM(R168:R188)</f>
        <v>0.12905</v>
      </c>
      <c r="S167" s="144"/>
      <c r="T167" s="146">
        <f>SUM(T168:T188)</f>
        <v>0</v>
      </c>
      <c r="AR167" s="139" t="s">
        <v>87</v>
      </c>
      <c r="AT167" s="147" t="s">
        <v>73</v>
      </c>
      <c r="AU167" s="147" t="s">
        <v>81</v>
      </c>
      <c r="AY167" s="139" t="s">
        <v>167</v>
      </c>
      <c r="BK167" s="148">
        <f>SUM(BK168:BK188)</f>
        <v>0</v>
      </c>
    </row>
    <row r="168" spans="1:65" s="2" customFormat="1" ht="21.75" customHeight="1">
      <c r="A168" s="33"/>
      <c r="B168" s="149"/>
      <c r="C168" s="167" t="s">
        <v>407</v>
      </c>
      <c r="D168" s="167" t="s">
        <v>175</v>
      </c>
      <c r="E168" s="168" t="s">
        <v>1881</v>
      </c>
      <c r="F168" s="169" t="s">
        <v>1882</v>
      </c>
      <c r="G168" s="170" t="s">
        <v>340</v>
      </c>
      <c r="H168" s="171">
        <v>2</v>
      </c>
      <c r="I168" s="172"/>
      <c r="J168" s="173">
        <f t="shared" ref="J168:J178" si="20">ROUND(I168*H168,2)</f>
        <v>0</v>
      </c>
      <c r="K168" s="174"/>
      <c r="L168" s="34"/>
      <c r="M168" s="175" t="s">
        <v>1</v>
      </c>
      <c r="N168" s="176" t="s">
        <v>40</v>
      </c>
      <c r="O168" s="59"/>
      <c r="P168" s="161">
        <f t="shared" ref="P168:P178" si="21">O168*H168</f>
        <v>0</v>
      </c>
      <c r="Q168" s="161">
        <v>0</v>
      </c>
      <c r="R168" s="161">
        <f t="shared" ref="R168:R178" si="22">Q168*H168</f>
        <v>0</v>
      </c>
      <c r="S168" s="161">
        <v>0</v>
      </c>
      <c r="T168" s="162">
        <f t="shared" ref="T168:T178" si="2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308</v>
      </c>
      <c r="AT168" s="163" t="s">
        <v>175</v>
      </c>
      <c r="AU168" s="163" t="s">
        <v>87</v>
      </c>
      <c r="AY168" s="18" t="s">
        <v>167</v>
      </c>
      <c r="BE168" s="164">
        <f t="shared" ref="BE168:BE178" si="24">IF(N168="základná",J168,0)</f>
        <v>0</v>
      </c>
      <c r="BF168" s="164">
        <f t="shared" ref="BF168:BF178" si="25">IF(N168="znížená",J168,0)</f>
        <v>0</v>
      </c>
      <c r="BG168" s="164">
        <f t="shared" ref="BG168:BG178" si="26">IF(N168="zákl. prenesená",J168,0)</f>
        <v>0</v>
      </c>
      <c r="BH168" s="164">
        <f t="shared" ref="BH168:BH178" si="27">IF(N168="zníž. prenesená",J168,0)</f>
        <v>0</v>
      </c>
      <c r="BI168" s="164">
        <f t="shared" ref="BI168:BI178" si="28">IF(N168="nulová",J168,0)</f>
        <v>0</v>
      </c>
      <c r="BJ168" s="18" t="s">
        <v>87</v>
      </c>
      <c r="BK168" s="164">
        <f t="shared" ref="BK168:BK178" si="29">ROUND(I168*H168,2)</f>
        <v>0</v>
      </c>
      <c r="BL168" s="18" t="s">
        <v>308</v>
      </c>
      <c r="BM168" s="163" t="s">
        <v>1883</v>
      </c>
    </row>
    <row r="169" spans="1:65" s="2" customFormat="1" ht="16.5" customHeight="1">
      <c r="A169" s="33"/>
      <c r="B169" s="149"/>
      <c r="C169" s="150" t="s">
        <v>412</v>
      </c>
      <c r="D169" s="150" t="s">
        <v>168</v>
      </c>
      <c r="E169" s="151" t="s">
        <v>1884</v>
      </c>
      <c r="F169" s="152" t="s">
        <v>1885</v>
      </c>
      <c r="G169" s="153" t="s">
        <v>340</v>
      </c>
      <c r="H169" s="154">
        <v>2</v>
      </c>
      <c r="I169" s="155"/>
      <c r="J169" s="156">
        <f t="shared" si="20"/>
        <v>0</v>
      </c>
      <c r="K169" s="157"/>
      <c r="L169" s="158"/>
      <c r="M169" s="159" t="s">
        <v>1</v>
      </c>
      <c r="N169" s="160" t="s">
        <v>40</v>
      </c>
      <c r="O169" s="59"/>
      <c r="P169" s="161">
        <f t="shared" si="21"/>
        <v>0</v>
      </c>
      <c r="Q169" s="161">
        <v>4.1099999999999998E-2</v>
      </c>
      <c r="R169" s="161">
        <f t="shared" si="22"/>
        <v>8.2199999999999995E-2</v>
      </c>
      <c r="S169" s="161">
        <v>0</v>
      </c>
      <c r="T169" s="162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416</v>
      </c>
      <c r="AT169" s="163" t="s">
        <v>168</v>
      </c>
      <c r="AU169" s="163" t="s">
        <v>87</v>
      </c>
      <c r="AY169" s="18" t="s">
        <v>167</v>
      </c>
      <c r="BE169" s="164">
        <f t="shared" si="24"/>
        <v>0</v>
      </c>
      <c r="BF169" s="164">
        <f t="shared" si="25"/>
        <v>0</v>
      </c>
      <c r="BG169" s="164">
        <f t="shared" si="26"/>
        <v>0</v>
      </c>
      <c r="BH169" s="164">
        <f t="shared" si="27"/>
        <v>0</v>
      </c>
      <c r="BI169" s="164">
        <f t="shared" si="28"/>
        <v>0</v>
      </c>
      <c r="BJ169" s="18" t="s">
        <v>87</v>
      </c>
      <c r="BK169" s="164">
        <f t="shared" si="29"/>
        <v>0</v>
      </c>
      <c r="BL169" s="18" t="s">
        <v>308</v>
      </c>
      <c r="BM169" s="163" t="s">
        <v>1886</v>
      </c>
    </row>
    <row r="170" spans="1:65" s="2" customFormat="1" ht="16.5" customHeight="1">
      <c r="A170" s="33"/>
      <c r="B170" s="149"/>
      <c r="C170" s="150" t="s">
        <v>416</v>
      </c>
      <c r="D170" s="150" t="s">
        <v>168</v>
      </c>
      <c r="E170" s="151" t="s">
        <v>1887</v>
      </c>
      <c r="F170" s="152" t="s">
        <v>1888</v>
      </c>
      <c r="G170" s="153" t="s">
        <v>340</v>
      </c>
      <c r="H170" s="154">
        <v>1</v>
      </c>
      <c r="I170" s="155"/>
      <c r="J170" s="156">
        <f t="shared" si="20"/>
        <v>0</v>
      </c>
      <c r="K170" s="157"/>
      <c r="L170" s="158"/>
      <c r="M170" s="159" t="s">
        <v>1</v>
      </c>
      <c r="N170" s="160" t="s">
        <v>40</v>
      </c>
      <c r="O170" s="59"/>
      <c r="P170" s="161">
        <f t="shared" si="21"/>
        <v>0</v>
      </c>
      <c r="Q170" s="161">
        <v>2.8559999999999999E-2</v>
      </c>
      <c r="R170" s="161">
        <f t="shared" si="22"/>
        <v>2.8559999999999999E-2</v>
      </c>
      <c r="S170" s="161">
        <v>0</v>
      </c>
      <c r="T170" s="162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416</v>
      </c>
      <c r="AT170" s="163" t="s">
        <v>168</v>
      </c>
      <c r="AU170" s="163" t="s">
        <v>87</v>
      </c>
      <c r="AY170" s="18" t="s">
        <v>167</v>
      </c>
      <c r="BE170" s="164">
        <f t="shared" si="24"/>
        <v>0</v>
      </c>
      <c r="BF170" s="164">
        <f t="shared" si="25"/>
        <v>0</v>
      </c>
      <c r="BG170" s="164">
        <f t="shared" si="26"/>
        <v>0</v>
      </c>
      <c r="BH170" s="164">
        <f t="shared" si="27"/>
        <v>0</v>
      </c>
      <c r="BI170" s="164">
        <f t="shared" si="28"/>
        <v>0</v>
      </c>
      <c r="BJ170" s="18" t="s">
        <v>87</v>
      </c>
      <c r="BK170" s="164">
        <f t="shared" si="29"/>
        <v>0</v>
      </c>
      <c r="BL170" s="18" t="s">
        <v>308</v>
      </c>
      <c r="BM170" s="163" t="s">
        <v>1889</v>
      </c>
    </row>
    <row r="171" spans="1:65" s="2" customFormat="1" ht="16.5" customHeight="1">
      <c r="A171" s="33"/>
      <c r="B171" s="149"/>
      <c r="C171" s="167" t="s">
        <v>423</v>
      </c>
      <c r="D171" s="167" t="s">
        <v>175</v>
      </c>
      <c r="E171" s="168" t="s">
        <v>1890</v>
      </c>
      <c r="F171" s="169" t="s">
        <v>1891</v>
      </c>
      <c r="G171" s="170" t="s">
        <v>340</v>
      </c>
      <c r="H171" s="171">
        <v>1</v>
      </c>
      <c r="I171" s="172"/>
      <c r="J171" s="173">
        <f t="shared" si="20"/>
        <v>0</v>
      </c>
      <c r="K171" s="174"/>
      <c r="L171" s="34"/>
      <c r="M171" s="175" t="s">
        <v>1</v>
      </c>
      <c r="N171" s="176" t="s">
        <v>40</v>
      </c>
      <c r="O171" s="59"/>
      <c r="P171" s="161">
        <f t="shared" si="21"/>
        <v>0</v>
      </c>
      <c r="Q171" s="161">
        <v>0</v>
      </c>
      <c r="R171" s="161">
        <f t="shared" si="22"/>
        <v>0</v>
      </c>
      <c r="S171" s="161">
        <v>0</v>
      </c>
      <c r="T171" s="162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308</v>
      </c>
      <c r="AT171" s="163" t="s">
        <v>175</v>
      </c>
      <c r="AU171" s="163" t="s">
        <v>87</v>
      </c>
      <c r="AY171" s="18" t="s">
        <v>167</v>
      </c>
      <c r="BE171" s="164">
        <f t="shared" si="24"/>
        <v>0</v>
      </c>
      <c r="BF171" s="164">
        <f t="shared" si="25"/>
        <v>0</v>
      </c>
      <c r="BG171" s="164">
        <f t="shared" si="26"/>
        <v>0</v>
      </c>
      <c r="BH171" s="164">
        <f t="shared" si="27"/>
        <v>0</v>
      </c>
      <c r="BI171" s="164">
        <f t="shared" si="28"/>
        <v>0</v>
      </c>
      <c r="BJ171" s="18" t="s">
        <v>87</v>
      </c>
      <c r="BK171" s="164">
        <f t="shared" si="29"/>
        <v>0</v>
      </c>
      <c r="BL171" s="18" t="s">
        <v>308</v>
      </c>
      <c r="BM171" s="163" t="s">
        <v>1892</v>
      </c>
    </row>
    <row r="172" spans="1:65" s="2" customFormat="1" ht="16.5" customHeight="1">
      <c r="A172" s="33"/>
      <c r="B172" s="149"/>
      <c r="C172" s="150" t="s">
        <v>434</v>
      </c>
      <c r="D172" s="150" t="s">
        <v>168</v>
      </c>
      <c r="E172" s="151" t="s">
        <v>1893</v>
      </c>
      <c r="F172" s="152" t="s">
        <v>1894</v>
      </c>
      <c r="G172" s="153" t="s">
        <v>340</v>
      </c>
      <c r="H172" s="154">
        <v>1</v>
      </c>
      <c r="I172" s="155"/>
      <c r="J172" s="156">
        <f t="shared" si="20"/>
        <v>0</v>
      </c>
      <c r="K172" s="157"/>
      <c r="L172" s="158"/>
      <c r="M172" s="159" t="s">
        <v>1</v>
      </c>
      <c r="N172" s="160" t="s">
        <v>40</v>
      </c>
      <c r="O172" s="59"/>
      <c r="P172" s="161">
        <f t="shared" si="21"/>
        <v>0</v>
      </c>
      <c r="Q172" s="161">
        <v>3.8000000000000002E-4</v>
      </c>
      <c r="R172" s="161">
        <f t="shared" si="22"/>
        <v>3.8000000000000002E-4</v>
      </c>
      <c r="S172" s="161">
        <v>0</v>
      </c>
      <c r="T172" s="162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416</v>
      </c>
      <c r="AT172" s="163" t="s">
        <v>168</v>
      </c>
      <c r="AU172" s="163" t="s">
        <v>87</v>
      </c>
      <c r="AY172" s="18" t="s">
        <v>167</v>
      </c>
      <c r="BE172" s="164">
        <f t="shared" si="24"/>
        <v>0</v>
      </c>
      <c r="BF172" s="164">
        <f t="shared" si="25"/>
        <v>0</v>
      </c>
      <c r="BG172" s="164">
        <f t="shared" si="26"/>
        <v>0</v>
      </c>
      <c r="BH172" s="164">
        <f t="shared" si="27"/>
        <v>0</v>
      </c>
      <c r="BI172" s="164">
        <f t="shared" si="28"/>
        <v>0</v>
      </c>
      <c r="BJ172" s="18" t="s">
        <v>87</v>
      </c>
      <c r="BK172" s="164">
        <f t="shared" si="29"/>
        <v>0</v>
      </c>
      <c r="BL172" s="18" t="s">
        <v>308</v>
      </c>
      <c r="BM172" s="163" t="s">
        <v>1895</v>
      </c>
    </row>
    <row r="173" spans="1:65" s="2" customFormat="1" ht="16.5" customHeight="1">
      <c r="A173" s="33"/>
      <c r="B173" s="149"/>
      <c r="C173" s="150" t="s">
        <v>439</v>
      </c>
      <c r="D173" s="150" t="s">
        <v>168</v>
      </c>
      <c r="E173" s="151" t="s">
        <v>1896</v>
      </c>
      <c r="F173" s="152" t="s">
        <v>1897</v>
      </c>
      <c r="G173" s="153" t="s">
        <v>340</v>
      </c>
      <c r="H173" s="154">
        <v>1</v>
      </c>
      <c r="I173" s="155"/>
      <c r="J173" s="156">
        <f t="shared" si="20"/>
        <v>0</v>
      </c>
      <c r="K173" s="157"/>
      <c r="L173" s="158"/>
      <c r="M173" s="159" t="s">
        <v>1</v>
      </c>
      <c r="N173" s="160" t="s">
        <v>40</v>
      </c>
      <c r="O173" s="59"/>
      <c r="P173" s="161">
        <f t="shared" si="21"/>
        <v>0</v>
      </c>
      <c r="Q173" s="161">
        <v>1.0499999999999999E-3</v>
      </c>
      <c r="R173" s="161">
        <f t="shared" si="22"/>
        <v>1.0499999999999999E-3</v>
      </c>
      <c r="S173" s="161">
        <v>0</v>
      </c>
      <c r="T173" s="162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416</v>
      </c>
      <c r="AT173" s="163" t="s">
        <v>168</v>
      </c>
      <c r="AU173" s="163" t="s">
        <v>87</v>
      </c>
      <c r="AY173" s="18" t="s">
        <v>167</v>
      </c>
      <c r="BE173" s="164">
        <f t="shared" si="24"/>
        <v>0</v>
      </c>
      <c r="BF173" s="164">
        <f t="shared" si="25"/>
        <v>0</v>
      </c>
      <c r="BG173" s="164">
        <f t="shared" si="26"/>
        <v>0</v>
      </c>
      <c r="BH173" s="164">
        <f t="shared" si="27"/>
        <v>0</v>
      </c>
      <c r="BI173" s="164">
        <f t="shared" si="28"/>
        <v>0</v>
      </c>
      <c r="BJ173" s="18" t="s">
        <v>87</v>
      </c>
      <c r="BK173" s="164">
        <f t="shared" si="29"/>
        <v>0</v>
      </c>
      <c r="BL173" s="18" t="s">
        <v>308</v>
      </c>
      <c r="BM173" s="163" t="s">
        <v>1898</v>
      </c>
    </row>
    <row r="174" spans="1:65" s="2" customFormat="1" ht="16.5" customHeight="1">
      <c r="A174" s="33"/>
      <c r="B174" s="149"/>
      <c r="C174" s="150" t="s">
        <v>443</v>
      </c>
      <c r="D174" s="150" t="s">
        <v>168</v>
      </c>
      <c r="E174" s="151" t="s">
        <v>1899</v>
      </c>
      <c r="F174" s="152" t="s">
        <v>1900</v>
      </c>
      <c r="G174" s="153" t="s">
        <v>340</v>
      </c>
      <c r="H174" s="154">
        <v>2</v>
      </c>
      <c r="I174" s="155"/>
      <c r="J174" s="156">
        <f t="shared" si="20"/>
        <v>0</v>
      </c>
      <c r="K174" s="157"/>
      <c r="L174" s="158"/>
      <c r="M174" s="159" t="s">
        <v>1</v>
      </c>
      <c r="N174" s="160" t="s">
        <v>40</v>
      </c>
      <c r="O174" s="59"/>
      <c r="P174" s="161">
        <f t="shared" si="21"/>
        <v>0</v>
      </c>
      <c r="Q174" s="161">
        <v>1.9000000000000001E-4</v>
      </c>
      <c r="R174" s="161">
        <f t="shared" si="22"/>
        <v>3.8000000000000002E-4</v>
      </c>
      <c r="S174" s="161">
        <v>0</v>
      </c>
      <c r="T174" s="162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416</v>
      </c>
      <c r="AT174" s="163" t="s">
        <v>168</v>
      </c>
      <c r="AU174" s="163" t="s">
        <v>87</v>
      </c>
      <c r="AY174" s="18" t="s">
        <v>167</v>
      </c>
      <c r="BE174" s="164">
        <f t="shared" si="24"/>
        <v>0</v>
      </c>
      <c r="BF174" s="164">
        <f t="shared" si="25"/>
        <v>0</v>
      </c>
      <c r="BG174" s="164">
        <f t="shared" si="26"/>
        <v>0</v>
      </c>
      <c r="BH174" s="164">
        <f t="shared" si="27"/>
        <v>0</v>
      </c>
      <c r="BI174" s="164">
        <f t="shared" si="28"/>
        <v>0</v>
      </c>
      <c r="BJ174" s="18" t="s">
        <v>87</v>
      </c>
      <c r="BK174" s="164">
        <f t="shared" si="29"/>
        <v>0</v>
      </c>
      <c r="BL174" s="18" t="s">
        <v>308</v>
      </c>
      <c r="BM174" s="163" t="s">
        <v>1901</v>
      </c>
    </row>
    <row r="175" spans="1:65" s="2" customFormat="1" ht="33" customHeight="1">
      <c r="A175" s="33"/>
      <c r="B175" s="149"/>
      <c r="C175" s="167" t="s">
        <v>449</v>
      </c>
      <c r="D175" s="167" t="s">
        <v>175</v>
      </c>
      <c r="E175" s="168" t="s">
        <v>1902</v>
      </c>
      <c r="F175" s="169" t="s">
        <v>1903</v>
      </c>
      <c r="G175" s="170" t="s">
        <v>340</v>
      </c>
      <c r="H175" s="171">
        <v>1</v>
      </c>
      <c r="I175" s="172"/>
      <c r="J175" s="173">
        <f t="shared" si="20"/>
        <v>0</v>
      </c>
      <c r="K175" s="174"/>
      <c r="L175" s="34"/>
      <c r="M175" s="175" t="s">
        <v>1</v>
      </c>
      <c r="N175" s="176" t="s">
        <v>40</v>
      </c>
      <c r="O175" s="59"/>
      <c r="P175" s="161">
        <f t="shared" si="21"/>
        <v>0</v>
      </c>
      <c r="Q175" s="161">
        <v>0</v>
      </c>
      <c r="R175" s="161">
        <f t="shared" si="22"/>
        <v>0</v>
      </c>
      <c r="S175" s="161">
        <v>0</v>
      </c>
      <c r="T175" s="162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308</v>
      </c>
      <c r="AT175" s="163" t="s">
        <v>175</v>
      </c>
      <c r="AU175" s="163" t="s">
        <v>87</v>
      </c>
      <c r="AY175" s="18" t="s">
        <v>167</v>
      </c>
      <c r="BE175" s="164">
        <f t="shared" si="24"/>
        <v>0</v>
      </c>
      <c r="BF175" s="164">
        <f t="shared" si="25"/>
        <v>0</v>
      </c>
      <c r="BG175" s="164">
        <f t="shared" si="26"/>
        <v>0</v>
      </c>
      <c r="BH175" s="164">
        <f t="shared" si="27"/>
        <v>0</v>
      </c>
      <c r="BI175" s="164">
        <f t="shared" si="28"/>
        <v>0</v>
      </c>
      <c r="BJ175" s="18" t="s">
        <v>87</v>
      </c>
      <c r="BK175" s="164">
        <f t="shared" si="29"/>
        <v>0</v>
      </c>
      <c r="BL175" s="18" t="s">
        <v>308</v>
      </c>
      <c r="BM175" s="163" t="s">
        <v>1904</v>
      </c>
    </row>
    <row r="176" spans="1:65" s="2" customFormat="1" ht="16.5" customHeight="1">
      <c r="A176" s="33"/>
      <c r="B176" s="149"/>
      <c r="C176" s="150" t="s">
        <v>457</v>
      </c>
      <c r="D176" s="150" t="s">
        <v>168</v>
      </c>
      <c r="E176" s="151" t="s">
        <v>1905</v>
      </c>
      <c r="F176" s="152" t="s">
        <v>1906</v>
      </c>
      <c r="G176" s="153" t="s">
        <v>340</v>
      </c>
      <c r="H176" s="154">
        <v>1</v>
      </c>
      <c r="I176" s="155"/>
      <c r="J176" s="156">
        <f t="shared" si="20"/>
        <v>0</v>
      </c>
      <c r="K176" s="157"/>
      <c r="L176" s="158"/>
      <c r="M176" s="159" t="s">
        <v>1</v>
      </c>
      <c r="N176" s="160" t="s">
        <v>40</v>
      </c>
      <c r="O176" s="59"/>
      <c r="P176" s="161">
        <f t="shared" si="21"/>
        <v>0</v>
      </c>
      <c r="Q176" s="161">
        <v>0</v>
      </c>
      <c r="R176" s="161">
        <f t="shared" si="22"/>
        <v>0</v>
      </c>
      <c r="S176" s="161">
        <v>0</v>
      </c>
      <c r="T176" s="162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416</v>
      </c>
      <c r="AT176" s="163" t="s">
        <v>168</v>
      </c>
      <c r="AU176" s="163" t="s">
        <v>87</v>
      </c>
      <c r="AY176" s="18" t="s">
        <v>167</v>
      </c>
      <c r="BE176" s="164">
        <f t="shared" si="24"/>
        <v>0</v>
      </c>
      <c r="BF176" s="164">
        <f t="shared" si="25"/>
        <v>0</v>
      </c>
      <c r="BG176" s="164">
        <f t="shared" si="26"/>
        <v>0</v>
      </c>
      <c r="BH176" s="164">
        <f t="shared" si="27"/>
        <v>0</v>
      </c>
      <c r="BI176" s="164">
        <f t="shared" si="28"/>
        <v>0</v>
      </c>
      <c r="BJ176" s="18" t="s">
        <v>87</v>
      </c>
      <c r="BK176" s="164">
        <f t="shared" si="29"/>
        <v>0</v>
      </c>
      <c r="BL176" s="18" t="s">
        <v>308</v>
      </c>
      <c r="BM176" s="163" t="s">
        <v>1907</v>
      </c>
    </row>
    <row r="177" spans="1:65" s="2" customFormat="1" ht="16.5" customHeight="1">
      <c r="A177" s="33"/>
      <c r="B177" s="149"/>
      <c r="C177" s="150" t="s">
        <v>461</v>
      </c>
      <c r="D177" s="150" t="s">
        <v>168</v>
      </c>
      <c r="E177" s="151" t="s">
        <v>1908</v>
      </c>
      <c r="F177" s="152" t="s">
        <v>1909</v>
      </c>
      <c r="G177" s="153" t="s">
        <v>340</v>
      </c>
      <c r="H177" s="154">
        <v>1</v>
      </c>
      <c r="I177" s="155"/>
      <c r="J177" s="156">
        <f t="shared" si="20"/>
        <v>0</v>
      </c>
      <c r="K177" s="157"/>
      <c r="L177" s="158"/>
      <c r="M177" s="159" t="s">
        <v>1</v>
      </c>
      <c r="N177" s="160" t="s">
        <v>40</v>
      </c>
      <c r="O177" s="59"/>
      <c r="P177" s="161">
        <f t="shared" si="21"/>
        <v>0</v>
      </c>
      <c r="Q177" s="161">
        <v>1.41E-3</v>
      </c>
      <c r="R177" s="161">
        <f t="shared" si="22"/>
        <v>1.41E-3</v>
      </c>
      <c r="S177" s="161">
        <v>0</v>
      </c>
      <c r="T177" s="162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416</v>
      </c>
      <c r="AT177" s="163" t="s">
        <v>168</v>
      </c>
      <c r="AU177" s="163" t="s">
        <v>87</v>
      </c>
      <c r="AY177" s="18" t="s">
        <v>167</v>
      </c>
      <c r="BE177" s="164">
        <f t="shared" si="24"/>
        <v>0</v>
      </c>
      <c r="BF177" s="164">
        <f t="shared" si="25"/>
        <v>0</v>
      </c>
      <c r="BG177" s="164">
        <f t="shared" si="26"/>
        <v>0</v>
      </c>
      <c r="BH177" s="164">
        <f t="shared" si="27"/>
        <v>0</v>
      </c>
      <c r="BI177" s="164">
        <f t="shared" si="28"/>
        <v>0</v>
      </c>
      <c r="BJ177" s="18" t="s">
        <v>87</v>
      </c>
      <c r="BK177" s="164">
        <f t="shared" si="29"/>
        <v>0</v>
      </c>
      <c r="BL177" s="18" t="s">
        <v>308</v>
      </c>
      <c r="BM177" s="163" t="s">
        <v>1910</v>
      </c>
    </row>
    <row r="178" spans="1:65" s="2" customFormat="1" ht="21.75" customHeight="1">
      <c r="A178" s="33"/>
      <c r="B178" s="149"/>
      <c r="C178" s="150" t="s">
        <v>468</v>
      </c>
      <c r="D178" s="150" t="s">
        <v>168</v>
      </c>
      <c r="E178" s="151" t="s">
        <v>1911</v>
      </c>
      <c r="F178" s="152" t="s">
        <v>1912</v>
      </c>
      <c r="G178" s="153" t="s">
        <v>1833</v>
      </c>
      <c r="H178" s="154">
        <v>1</v>
      </c>
      <c r="I178" s="155"/>
      <c r="J178" s="156">
        <f t="shared" si="20"/>
        <v>0</v>
      </c>
      <c r="K178" s="157"/>
      <c r="L178" s="158"/>
      <c r="M178" s="159" t="s">
        <v>1</v>
      </c>
      <c r="N178" s="160" t="s">
        <v>40</v>
      </c>
      <c r="O178" s="59"/>
      <c r="P178" s="161">
        <f t="shared" si="21"/>
        <v>0</v>
      </c>
      <c r="Q178" s="161">
        <v>0</v>
      </c>
      <c r="R178" s="161">
        <f t="shared" si="22"/>
        <v>0</v>
      </c>
      <c r="S178" s="161">
        <v>0</v>
      </c>
      <c r="T178" s="162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416</v>
      </c>
      <c r="AT178" s="163" t="s">
        <v>168</v>
      </c>
      <c r="AU178" s="163" t="s">
        <v>87</v>
      </c>
      <c r="AY178" s="18" t="s">
        <v>167</v>
      </c>
      <c r="BE178" s="164">
        <f t="shared" si="24"/>
        <v>0</v>
      </c>
      <c r="BF178" s="164">
        <f t="shared" si="25"/>
        <v>0</v>
      </c>
      <c r="BG178" s="164">
        <f t="shared" si="26"/>
        <v>0</v>
      </c>
      <c r="BH178" s="164">
        <f t="shared" si="27"/>
        <v>0</v>
      </c>
      <c r="BI178" s="164">
        <f t="shared" si="28"/>
        <v>0</v>
      </c>
      <c r="BJ178" s="18" t="s">
        <v>87</v>
      </c>
      <c r="BK178" s="164">
        <f t="shared" si="29"/>
        <v>0</v>
      </c>
      <c r="BL178" s="18" t="s">
        <v>308</v>
      </c>
      <c r="BM178" s="163" t="s">
        <v>1913</v>
      </c>
    </row>
    <row r="179" spans="1:65" s="14" customFormat="1" ht="24">
      <c r="B179" s="185"/>
      <c r="D179" s="178" t="s">
        <v>181</v>
      </c>
      <c r="E179" s="186" t="s">
        <v>1</v>
      </c>
      <c r="F179" s="187" t="s">
        <v>1914</v>
      </c>
      <c r="H179" s="188">
        <v>1</v>
      </c>
      <c r="I179" s="189"/>
      <c r="L179" s="185"/>
      <c r="M179" s="190"/>
      <c r="N179" s="191"/>
      <c r="O179" s="191"/>
      <c r="P179" s="191"/>
      <c r="Q179" s="191"/>
      <c r="R179" s="191"/>
      <c r="S179" s="191"/>
      <c r="T179" s="192"/>
      <c r="AT179" s="186" t="s">
        <v>181</v>
      </c>
      <c r="AU179" s="186" t="s">
        <v>87</v>
      </c>
      <c r="AV179" s="14" t="s">
        <v>87</v>
      </c>
      <c r="AW179" s="14" t="s">
        <v>29</v>
      </c>
      <c r="AX179" s="14" t="s">
        <v>81</v>
      </c>
      <c r="AY179" s="186" t="s">
        <v>167</v>
      </c>
    </row>
    <row r="180" spans="1:65" s="2" customFormat="1" ht="21.75" customHeight="1">
      <c r="A180" s="33"/>
      <c r="B180" s="149"/>
      <c r="C180" s="167" t="s">
        <v>473</v>
      </c>
      <c r="D180" s="167" t="s">
        <v>175</v>
      </c>
      <c r="E180" s="168" t="s">
        <v>1915</v>
      </c>
      <c r="F180" s="169" t="s">
        <v>1916</v>
      </c>
      <c r="G180" s="170" t="s">
        <v>340</v>
      </c>
      <c r="H180" s="171">
        <v>1</v>
      </c>
      <c r="I180" s="172"/>
      <c r="J180" s="173">
        <f>ROUND(I180*H180,2)</f>
        <v>0</v>
      </c>
      <c r="K180" s="174"/>
      <c r="L180" s="34"/>
      <c r="M180" s="175" t="s">
        <v>1</v>
      </c>
      <c r="N180" s="176" t="s">
        <v>40</v>
      </c>
      <c r="O180" s="59"/>
      <c r="P180" s="161">
        <f>O180*H180</f>
        <v>0</v>
      </c>
      <c r="Q180" s="161">
        <v>2.7499999999999998E-3</v>
      </c>
      <c r="R180" s="161">
        <f>Q180*H180</f>
        <v>2.7499999999999998E-3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308</v>
      </c>
      <c r="AT180" s="163" t="s">
        <v>175</v>
      </c>
      <c r="AU180" s="163" t="s">
        <v>87</v>
      </c>
      <c r="AY180" s="18" t="s">
        <v>167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308</v>
      </c>
      <c r="BM180" s="163" t="s">
        <v>1917</v>
      </c>
    </row>
    <row r="181" spans="1:65" s="14" customFormat="1" ht="24">
      <c r="B181" s="185"/>
      <c r="D181" s="178" t="s">
        <v>181</v>
      </c>
      <c r="E181" s="186" t="s">
        <v>1</v>
      </c>
      <c r="F181" s="187" t="s">
        <v>1918</v>
      </c>
      <c r="H181" s="188">
        <v>1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181</v>
      </c>
      <c r="AU181" s="186" t="s">
        <v>87</v>
      </c>
      <c r="AV181" s="14" t="s">
        <v>87</v>
      </c>
      <c r="AW181" s="14" t="s">
        <v>29</v>
      </c>
      <c r="AX181" s="14" t="s">
        <v>81</v>
      </c>
      <c r="AY181" s="186" t="s">
        <v>167</v>
      </c>
    </row>
    <row r="182" spans="1:65" s="13" customFormat="1" ht="24">
      <c r="B182" s="177"/>
      <c r="D182" s="178" t="s">
        <v>181</v>
      </c>
      <c r="E182" s="179" t="s">
        <v>1</v>
      </c>
      <c r="F182" s="180" t="s">
        <v>1919</v>
      </c>
      <c r="H182" s="179" t="s">
        <v>1</v>
      </c>
      <c r="I182" s="181"/>
      <c r="L182" s="177"/>
      <c r="M182" s="182"/>
      <c r="N182" s="183"/>
      <c r="O182" s="183"/>
      <c r="P182" s="183"/>
      <c r="Q182" s="183"/>
      <c r="R182" s="183"/>
      <c r="S182" s="183"/>
      <c r="T182" s="184"/>
      <c r="AT182" s="179" t="s">
        <v>181</v>
      </c>
      <c r="AU182" s="179" t="s">
        <v>87</v>
      </c>
      <c r="AV182" s="13" t="s">
        <v>81</v>
      </c>
      <c r="AW182" s="13" t="s">
        <v>29</v>
      </c>
      <c r="AX182" s="13" t="s">
        <v>74</v>
      </c>
      <c r="AY182" s="179" t="s">
        <v>167</v>
      </c>
    </row>
    <row r="183" spans="1:65" s="2" customFormat="1" ht="16.5" customHeight="1">
      <c r="A183" s="33"/>
      <c r="B183" s="149"/>
      <c r="C183" s="150" t="s">
        <v>480</v>
      </c>
      <c r="D183" s="150" t="s">
        <v>168</v>
      </c>
      <c r="E183" s="151" t="s">
        <v>1920</v>
      </c>
      <c r="F183" s="152" t="s">
        <v>1921</v>
      </c>
      <c r="G183" s="153" t="s">
        <v>340</v>
      </c>
      <c r="H183" s="154">
        <v>1</v>
      </c>
      <c r="I183" s="155"/>
      <c r="J183" s="156">
        <f t="shared" ref="J183:J188" si="30">ROUND(I183*H183,2)</f>
        <v>0</v>
      </c>
      <c r="K183" s="157"/>
      <c r="L183" s="158"/>
      <c r="M183" s="159" t="s">
        <v>1</v>
      </c>
      <c r="N183" s="160" t="s">
        <v>40</v>
      </c>
      <c r="O183" s="59"/>
      <c r="P183" s="161">
        <f t="shared" ref="P183:P188" si="31">O183*H183</f>
        <v>0</v>
      </c>
      <c r="Q183" s="161">
        <v>6.1399999999999996E-3</v>
      </c>
      <c r="R183" s="161">
        <f t="shared" ref="R183:R188" si="32">Q183*H183</f>
        <v>6.1399999999999996E-3</v>
      </c>
      <c r="S183" s="161">
        <v>0</v>
      </c>
      <c r="T183" s="162">
        <f t="shared" ref="T183:T188" si="33"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416</v>
      </c>
      <c r="AT183" s="163" t="s">
        <v>168</v>
      </c>
      <c r="AU183" s="163" t="s">
        <v>87</v>
      </c>
      <c r="AY183" s="18" t="s">
        <v>167</v>
      </c>
      <c r="BE183" s="164">
        <f t="shared" ref="BE183:BE188" si="34">IF(N183="základná",J183,0)</f>
        <v>0</v>
      </c>
      <c r="BF183" s="164">
        <f t="shared" ref="BF183:BF188" si="35">IF(N183="znížená",J183,0)</f>
        <v>0</v>
      </c>
      <c r="BG183" s="164">
        <f t="shared" ref="BG183:BG188" si="36">IF(N183="zákl. prenesená",J183,0)</f>
        <v>0</v>
      </c>
      <c r="BH183" s="164">
        <f t="shared" ref="BH183:BH188" si="37">IF(N183="zníž. prenesená",J183,0)</f>
        <v>0</v>
      </c>
      <c r="BI183" s="164">
        <f t="shared" ref="BI183:BI188" si="38">IF(N183="nulová",J183,0)</f>
        <v>0</v>
      </c>
      <c r="BJ183" s="18" t="s">
        <v>87</v>
      </c>
      <c r="BK183" s="164">
        <f t="shared" ref="BK183:BK188" si="39">ROUND(I183*H183,2)</f>
        <v>0</v>
      </c>
      <c r="BL183" s="18" t="s">
        <v>308</v>
      </c>
      <c r="BM183" s="163" t="s">
        <v>1922</v>
      </c>
    </row>
    <row r="184" spans="1:65" s="2" customFormat="1" ht="16.5" customHeight="1">
      <c r="A184" s="33"/>
      <c r="B184" s="149"/>
      <c r="C184" s="167" t="s">
        <v>488</v>
      </c>
      <c r="D184" s="167" t="s">
        <v>175</v>
      </c>
      <c r="E184" s="168" t="s">
        <v>1923</v>
      </c>
      <c r="F184" s="169" t="s">
        <v>1924</v>
      </c>
      <c r="G184" s="170" t="s">
        <v>1833</v>
      </c>
      <c r="H184" s="171">
        <v>1</v>
      </c>
      <c r="I184" s="172"/>
      <c r="J184" s="173">
        <f t="shared" si="30"/>
        <v>0</v>
      </c>
      <c r="K184" s="174"/>
      <c r="L184" s="34"/>
      <c r="M184" s="175" t="s">
        <v>1</v>
      </c>
      <c r="N184" s="176" t="s">
        <v>40</v>
      </c>
      <c r="O184" s="59"/>
      <c r="P184" s="161">
        <f t="shared" si="31"/>
        <v>0</v>
      </c>
      <c r="Q184" s="161">
        <v>0</v>
      </c>
      <c r="R184" s="161">
        <f t="shared" si="32"/>
        <v>0</v>
      </c>
      <c r="S184" s="161">
        <v>0</v>
      </c>
      <c r="T184" s="162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308</v>
      </c>
      <c r="AT184" s="163" t="s">
        <v>175</v>
      </c>
      <c r="AU184" s="163" t="s">
        <v>87</v>
      </c>
      <c r="AY184" s="18" t="s">
        <v>167</v>
      </c>
      <c r="BE184" s="164">
        <f t="shared" si="34"/>
        <v>0</v>
      </c>
      <c r="BF184" s="164">
        <f t="shared" si="35"/>
        <v>0</v>
      </c>
      <c r="BG184" s="164">
        <f t="shared" si="36"/>
        <v>0</v>
      </c>
      <c r="BH184" s="164">
        <f t="shared" si="37"/>
        <v>0</v>
      </c>
      <c r="BI184" s="164">
        <f t="shared" si="38"/>
        <v>0</v>
      </c>
      <c r="BJ184" s="18" t="s">
        <v>87</v>
      </c>
      <c r="BK184" s="164">
        <f t="shared" si="39"/>
        <v>0</v>
      </c>
      <c r="BL184" s="18" t="s">
        <v>308</v>
      </c>
      <c r="BM184" s="163" t="s">
        <v>1925</v>
      </c>
    </row>
    <row r="185" spans="1:65" s="2" customFormat="1" ht="16.5" customHeight="1">
      <c r="A185" s="33"/>
      <c r="B185" s="149"/>
      <c r="C185" s="150" t="s">
        <v>495</v>
      </c>
      <c r="D185" s="150" t="s">
        <v>168</v>
      </c>
      <c r="E185" s="151" t="s">
        <v>1926</v>
      </c>
      <c r="F185" s="152" t="s">
        <v>1927</v>
      </c>
      <c r="G185" s="153" t="s">
        <v>340</v>
      </c>
      <c r="H185" s="154">
        <v>1</v>
      </c>
      <c r="I185" s="155"/>
      <c r="J185" s="156">
        <f t="shared" si="30"/>
        <v>0</v>
      </c>
      <c r="K185" s="157"/>
      <c r="L185" s="158"/>
      <c r="M185" s="159" t="s">
        <v>1</v>
      </c>
      <c r="N185" s="160" t="s">
        <v>40</v>
      </c>
      <c r="O185" s="59"/>
      <c r="P185" s="161">
        <f t="shared" si="31"/>
        <v>0</v>
      </c>
      <c r="Q185" s="161">
        <v>5.0000000000000001E-3</v>
      </c>
      <c r="R185" s="161">
        <f t="shared" si="32"/>
        <v>5.0000000000000001E-3</v>
      </c>
      <c r="S185" s="161">
        <v>0</v>
      </c>
      <c r="T185" s="162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416</v>
      </c>
      <c r="AT185" s="163" t="s">
        <v>168</v>
      </c>
      <c r="AU185" s="163" t="s">
        <v>87</v>
      </c>
      <c r="AY185" s="18" t="s">
        <v>167</v>
      </c>
      <c r="BE185" s="164">
        <f t="shared" si="34"/>
        <v>0</v>
      </c>
      <c r="BF185" s="164">
        <f t="shared" si="35"/>
        <v>0</v>
      </c>
      <c r="BG185" s="164">
        <f t="shared" si="36"/>
        <v>0</v>
      </c>
      <c r="BH185" s="164">
        <f t="shared" si="37"/>
        <v>0</v>
      </c>
      <c r="BI185" s="164">
        <f t="shared" si="38"/>
        <v>0</v>
      </c>
      <c r="BJ185" s="18" t="s">
        <v>87</v>
      </c>
      <c r="BK185" s="164">
        <f t="shared" si="39"/>
        <v>0</v>
      </c>
      <c r="BL185" s="18" t="s">
        <v>308</v>
      </c>
      <c r="BM185" s="163" t="s">
        <v>1928</v>
      </c>
    </row>
    <row r="186" spans="1:65" s="2" customFormat="1" ht="16.5" customHeight="1">
      <c r="A186" s="33"/>
      <c r="B186" s="149"/>
      <c r="C186" s="150" t="s">
        <v>502</v>
      </c>
      <c r="D186" s="150" t="s">
        <v>168</v>
      </c>
      <c r="E186" s="151" t="s">
        <v>1929</v>
      </c>
      <c r="F186" s="152" t="s">
        <v>1930</v>
      </c>
      <c r="G186" s="153" t="s">
        <v>340</v>
      </c>
      <c r="H186" s="154">
        <v>1</v>
      </c>
      <c r="I186" s="155"/>
      <c r="J186" s="156">
        <f t="shared" si="30"/>
        <v>0</v>
      </c>
      <c r="K186" s="157"/>
      <c r="L186" s="158"/>
      <c r="M186" s="159" t="s">
        <v>1</v>
      </c>
      <c r="N186" s="160" t="s">
        <v>40</v>
      </c>
      <c r="O186" s="59"/>
      <c r="P186" s="161">
        <f t="shared" si="31"/>
        <v>0</v>
      </c>
      <c r="Q186" s="161">
        <v>1.1800000000000001E-3</v>
      </c>
      <c r="R186" s="161">
        <f t="shared" si="32"/>
        <v>1.1800000000000001E-3</v>
      </c>
      <c r="S186" s="161">
        <v>0</v>
      </c>
      <c r="T186" s="162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416</v>
      </c>
      <c r="AT186" s="163" t="s">
        <v>168</v>
      </c>
      <c r="AU186" s="163" t="s">
        <v>87</v>
      </c>
      <c r="AY186" s="18" t="s">
        <v>167</v>
      </c>
      <c r="BE186" s="164">
        <f t="shared" si="34"/>
        <v>0</v>
      </c>
      <c r="BF186" s="164">
        <f t="shared" si="35"/>
        <v>0</v>
      </c>
      <c r="BG186" s="164">
        <f t="shared" si="36"/>
        <v>0</v>
      </c>
      <c r="BH186" s="164">
        <f t="shared" si="37"/>
        <v>0</v>
      </c>
      <c r="BI186" s="164">
        <f t="shared" si="38"/>
        <v>0</v>
      </c>
      <c r="BJ186" s="18" t="s">
        <v>87</v>
      </c>
      <c r="BK186" s="164">
        <f t="shared" si="39"/>
        <v>0</v>
      </c>
      <c r="BL186" s="18" t="s">
        <v>308</v>
      </c>
      <c r="BM186" s="163" t="s">
        <v>1931</v>
      </c>
    </row>
    <row r="187" spans="1:65" s="2" customFormat="1" ht="16.5" customHeight="1">
      <c r="A187" s="33"/>
      <c r="B187" s="149"/>
      <c r="C187" s="167" t="s">
        <v>511</v>
      </c>
      <c r="D187" s="167" t="s">
        <v>175</v>
      </c>
      <c r="E187" s="168" t="s">
        <v>1932</v>
      </c>
      <c r="F187" s="169" t="s">
        <v>1933</v>
      </c>
      <c r="G187" s="170" t="s">
        <v>340</v>
      </c>
      <c r="H187" s="171">
        <v>1</v>
      </c>
      <c r="I187" s="172"/>
      <c r="J187" s="173">
        <f t="shared" si="30"/>
        <v>0</v>
      </c>
      <c r="K187" s="174"/>
      <c r="L187" s="34"/>
      <c r="M187" s="175" t="s">
        <v>1</v>
      </c>
      <c r="N187" s="176" t="s">
        <v>40</v>
      </c>
      <c r="O187" s="59"/>
      <c r="P187" s="161">
        <f t="shared" si="31"/>
        <v>0</v>
      </c>
      <c r="Q187" s="161">
        <v>0</v>
      </c>
      <c r="R187" s="161">
        <f t="shared" si="32"/>
        <v>0</v>
      </c>
      <c r="S187" s="161">
        <v>0</v>
      </c>
      <c r="T187" s="162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308</v>
      </c>
      <c r="AT187" s="163" t="s">
        <v>175</v>
      </c>
      <c r="AU187" s="163" t="s">
        <v>87</v>
      </c>
      <c r="AY187" s="18" t="s">
        <v>167</v>
      </c>
      <c r="BE187" s="164">
        <f t="shared" si="34"/>
        <v>0</v>
      </c>
      <c r="BF187" s="164">
        <f t="shared" si="35"/>
        <v>0</v>
      </c>
      <c r="BG187" s="164">
        <f t="shared" si="36"/>
        <v>0</v>
      </c>
      <c r="BH187" s="164">
        <f t="shared" si="37"/>
        <v>0</v>
      </c>
      <c r="BI187" s="164">
        <f t="shared" si="38"/>
        <v>0</v>
      </c>
      <c r="BJ187" s="18" t="s">
        <v>87</v>
      </c>
      <c r="BK187" s="164">
        <f t="shared" si="39"/>
        <v>0</v>
      </c>
      <c r="BL187" s="18" t="s">
        <v>308</v>
      </c>
      <c r="BM187" s="163" t="s">
        <v>1934</v>
      </c>
    </row>
    <row r="188" spans="1:65" s="2" customFormat="1" ht="21.75" customHeight="1">
      <c r="A188" s="33"/>
      <c r="B188" s="149"/>
      <c r="C188" s="167" t="s">
        <v>522</v>
      </c>
      <c r="D188" s="167" t="s">
        <v>175</v>
      </c>
      <c r="E188" s="168" t="s">
        <v>1935</v>
      </c>
      <c r="F188" s="169" t="s">
        <v>1936</v>
      </c>
      <c r="G188" s="170" t="s">
        <v>1827</v>
      </c>
      <c r="H188" s="212"/>
      <c r="I188" s="172"/>
      <c r="J188" s="173">
        <f t="shared" si="30"/>
        <v>0</v>
      </c>
      <c r="K188" s="174"/>
      <c r="L188" s="34"/>
      <c r="M188" s="175" t="s">
        <v>1</v>
      </c>
      <c r="N188" s="176" t="s">
        <v>40</v>
      </c>
      <c r="O188" s="59"/>
      <c r="P188" s="161">
        <f t="shared" si="31"/>
        <v>0</v>
      </c>
      <c r="Q188" s="161">
        <v>0</v>
      </c>
      <c r="R188" s="161">
        <f t="shared" si="32"/>
        <v>0</v>
      </c>
      <c r="S188" s="161">
        <v>0</v>
      </c>
      <c r="T188" s="162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308</v>
      </c>
      <c r="AT188" s="163" t="s">
        <v>175</v>
      </c>
      <c r="AU188" s="163" t="s">
        <v>87</v>
      </c>
      <c r="AY188" s="18" t="s">
        <v>167</v>
      </c>
      <c r="BE188" s="164">
        <f t="shared" si="34"/>
        <v>0</v>
      </c>
      <c r="BF188" s="164">
        <f t="shared" si="35"/>
        <v>0</v>
      </c>
      <c r="BG188" s="164">
        <f t="shared" si="36"/>
        <v>0</v>
      </c>
      <c r="BH188" s="164">
        <f t="shared" si="37"/>
        <v>0</v>
      </c>
      <c r="BI188" s="164">
        <f t="shared" si="38"/>
        <v>0</v>
      </c>
      <c r="BJ188" s="18" t="s">
        <v>87</v>
      </c>
      <c r="BK188" s="164">
        <f t="shared" si="39"/>
        <v>0</v>
      </c>
      <c r="BL188" s="18" t="s">
        <v>308</v>
      </c>
      <c r="BM188" s="163" t="s">
        <v>1937</v>
      </c>
    </row>
    <row r="189" spans="1:65" s="12" customFormat="1" ht="23" customHeight="1">
      <c r="B189" s="138"/>
      <c r="D189" s="139" t="s">
        <v>73</v>
      </c>
      <c r="E189" s="165" t="s">
        <v>1938</v>
      </c>
      <c r="F189" s="165" t="s">
        <v>1939</v>
      </c>
      <c r="I189" s="141"/>
      <c r="J189" s="166">
        <f>BK189</f>
        <v>0</v>
      </c>
      <c r="L189" s="138"/>
      <c r="M189" s="143"/>
      <c r="N189" s="144"/>
      <c r="O189" s="144"/>
      <c r="P189" s="145">
        <f>SUM(P190:P197)</f>
        <v>0</v>
      </c>
      <c r="Q189" s="144"/>
      <c r="R189" s="145">
        <f>SUM(R190:R197)</f>
        <v>0.1042</v>
      </c>
      <c r="S189" s="144"/>
      <c r="T189" s="146">
        <f>SUM(T190:T197)</f>
        <v>0</v>
      </c>
      <c r="AR189" s="139" t="s">
        <v>87</v>
      </c>
      <c r="AT189" s="147" t="s">
        <v>73</v>
      </c>
      <c r="AU189" s="147" t="s">
        <v>81</v>
      </c>
      <c r="AY189" s="139" t="s">
        <v>167</v>
      </c>
      <c r="BK189" s="148">
        <f>SUM(BK190:BK197)</f>
        <v>0</v>
      </c>
    </row>
    <row r="190" spans="1:65" s="2" customFormat="1" ht="21.75" customHeight="1">
      <c r="A190" s="33"/>
      <c r="B190" s="149"/>
      <c r="C190" s="167" t="s">
        <v>526</v>
      </c>
      <c r="D190" s="167" t="s">
        <v>175</v>
      </c>
      <c r="E190" s="168" t="s">
        <v>1940</v>
      </c>
      <c r="F190" s="169" t="s">
        <v>1941</v>
      </c>
      <c r="G190" s="170" t="s">
        <v>340</v>
      </c>
      <c r="H190" s="171">
        <v>1</v>
      </c>
      <c r="I190" s="172"/>
      <c r="J190" s="173">
        <f t="shared" ref="J190:J197" si="40">ROUND(I190*H190,2)</f>
        <v>0</v>
      </c>
      <c r="K190" s="174"/>
      <c r="L190" s="34"/>
      <c r="M190" s="175" t="s">
        <v>1</v>
      </c>
      <c r="N190" s="176" t="s">
        <v>40</v>
      </c>
      <c r="O190" s="59"/>
      <c r="P190" s="161">
        <f t="shared" ref="P190:P197" si="41">O190*H190</f>
        <v>0</v>
      </c>
      <c r="Q190" s="161">
        <v>0</v>
      </c>
      <c r="R190" s="161">
        <f t="shared" ref="R190:R197" si="42">Q190*H190</f>
        <v>0</v>
      </c>
      <c r="S190" s="161">
        <v>0</v>
      </c>
      <c r="T190" s="162">
        <f t="shared" ref="T190:T197" si="4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308</v>
      </c>
      <c r="AT190" s="163" t="s">
        <v>175</v>
      </c>
      <c r="AU190" s="163" t="s">
        <v>87</v>
      </c>
      <c r="AY190" s="18" t="s">
        <v>167</v>
      </c>
      <c r="BE190" s="164">
        <f t="shared" ref="BE190:BE197" si="44">IF(N190="základná",J190,0)</f>
        <v>0</v>
      </c>
      <c r="BF190" s="164">
        <f t="shared" ref="BF190:BF197" si="45">IF(N190="znížená",J190,0)</f>
        <v>0</v>
      </c>
      <c r="BG190" s="164">
        <f t="shared" ref="BG190:BG197" si="46">IF(N190="zákl. prenesená",J190,0)</f>
        <v>0</v>
      </c>
      <c r="BH190" s="164">
        <f t="shared" ref="BH190:BH197" si="47">IF(N190="zníž. prenesená",J190,0)</f>
        <v>0</v>
      </c>
      <c r="BI190" s="164">
        <f t="shared" ref="BI190:BI197" si="48">IF(N190="nulová",J190,0)</f>
        <v>0</v>
      </c>
      <c r="BJ190" s="18" t="s">
        <v>87</v>
      </c>
      <c r="BK190" s="164">
        <f t="shared" ref="BK190:BK197" si="49">ROUND(I190*H190,2)</f>
        <v>0</v>
      </c>
      <c r="BL190" s="18" t="s">
        <v>308</v>
      </c>
      <c r="BM190" s="163" t="s">
        <v>1942</v>
      </c>
    </row>
    <row r="191" spans="1:65" s="2" customFormat="1" ht="33" customHeight="1">
      <c r="A191" s="33"/>
      <c r="B191" s="149"/>
      <c r="C191" s="150" t="s">
        <v>533</v>
      </c>
      <c r="D191" s="150" t="s">
        <v>168</v>
      </c>
      <c r="E191" s="151" t="s">
        <v>1943</v>
      </c>
      <c r="F191" s="152" t="s">
        <v>1944</v>
      </c>
      <c r="G191" s="153" t="s">
        <v>340</v>
      </c>
      <c r="H191" s="154">
        <v>1</v>
      </c>
      <c r="I191" s="155"/>
      <c r="J191" s="156">
        <f t="shared" si="40"/>
        <v>0</v>
      </c>
      <c r="K191" s="157"/>
      <c r="L191" s="158"/>
      <c r="M191" s="159" t="s">
        <v>1</v>
      </c>
      <c r="N191" s="160" t="s">
        <v>40</v>
      </c>
      <c r="O191" s="59"/>
      <c r="P191" s="161">
        <f t="shared" si="41"/>
        <v>0</v>
      </c>
      <c r="Q191" s="161">
        <v>1.3299999999999999E-2</v>
      </c>
      <c r="R191" s="161">
        <f t="shared" si="42"/>
        <v>1.3299999999999999E-2</v>
      </c>
      <c r="S191" s="161">
        <v>0</v>
      </c>
      <c r="T191" s="162">
        <f t="shared" si="4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416</v>
      </c>
      <c r="AT191" s="163" t="s">
        <v>168</v>
      </c>
      <c r="AU191" s="163" t="s">
        <v>87</v>
      </c>
      <c r="AY191" s="18" t="s">
        <v>167</v>
      </c>
      <c r="BE191" s="164">
        <f t="shared" si="44"/>
        <v>0</v>
      </c>
      <c r="BF191" s="164">
        <f t="shared" si="45"/>
        <v>0</v>
      </c>
      <c r="BG191" s="164">
        <f t="shared" si="46"/>
        <v>0</v>
      </c>
      <c r="BH191" s="164">
        <f t="shared" si="47"/>
        <v>0</v>
      </c>
      <c r="BI191" s="164">
        <f t="shared" si="48"/>
        <v>0</v>
      </c>
      <c r="BJ191" s="18" t="s">
        <v>87</v>
      </c>
      <c r="BK191" s="164">
        <f t="shared" si="49"/>
        <v>0</v>
      </c>
      <c r="BL191" s="18" t="s">
        <v>308</v>
      </c>
      <c r="BM191" s="163" t="s">
        <v>1945</v>
      </c>
    </row>
    <row r="192" spans="1:65" s="2" customFormat="1" ht="16.5" customHeight="1">
      <c r="A192" s="33"/>
      <c r="B192" s="149"/>
      <c r="C192" s="167" t="s">
        <v>540</v>
      </c>
      <c r="D192" s="167" t="s">
        <v>175</v>
      </c>
      <c r="E192" s="168" t="s">
        <v>1946</v>
      </c>
      <c r="F192" s="169" t="s">
        <v>1947</v>
      </c>
      <c r="G192" s="170" t="s">
        <v>340</v>
      </c>
      <c r="H192" s="171">
        <v>1</v>
      </c>
      <c r="I192" s="172"/>
      <c r="J192" s="173">
        <f t="shared" si="40"/>
        <v>0</v>
      </c>
      <c r="K192" s="174"/>
      <c r="L192" s="34"/>
      <c r="M192" s="175" t="s">
        <v>1</v>
      </c>
      <c r="N192" s="176" t="s">
        <v>40</v>
      </c>
      <c r="O192" s="59"/>
      <c r="P192" s="161">
        <f t="shared" si="41"/>
        <v>0</v>
      </c>
      <c r="Q192" s="161">
        <v>2.9999999999999997E-4</v>
      </c>
      <c r="R192" s="161">
        <f t="shared" si="42"/>
        <v>2.9999999999999997E-4</v>
      </c>
      <c r="S192" s="161">
        <v>0</v>
      </c>
      <c r="T192" s="162">
        <f t="shared" si="4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308</v>
      </c>
      <c r="AT192" s="163" t="s">
        <v>175</v>
      </c>
      <c r="AU192" s="163" t="s">
        <v>87</v>
      </c>
      <c r="AY192" s="18" t="s">
        <v>167</v>
      </c>
      <c r="BE192" s="164">
        <f t="shared" si="44"/>
        <v>0</v>
      </c>
      <c r="BF192" s="164">
        <f t="shared" si="45"/>
        <v>0</v>
      </c>
      <c r="BG192" s="164">
        <f t="shared" si="46"/>
        <v>0</v>
      </c>
      <c r="BH192" s="164">
        <f t="shared" si="47"/>
        <v>0</v>
      </c>
      <c r="BI192" s="164">
        <f t="shared" si="48"/>
        <v>0</v>
      </c>
      <c r="BJ192" s="18" t="s">
        <v>87</v>
      </c>
      <c r="BK192" s="164">
        <f t="shared" si="49"/>
        <v>0</v>
      </c>
      <c r="BL192" s="18" t="s">
        <v>308</v>
      </c>
      <c r="BM192" s="163" t="s">
        <v>1948</v>
      </c>
    </row>
    <row r="193" spans="1:65" s="2" customFormat="1" ht="33" customHeight="1">
      <c r="A193" s="33"/>
      <c r="B193" s="149"/>
      <c r="C193" s="150" t="s">
        <v>547</v>
      </c>
      <c r="D193" s="150" t="s">
        <v>168</v>
      </c>
      <c r="E193" s="151" t="s">
        <v>1949</v>
      </c>
      <c r="F193" s="152" t="s">
        <v>1950</v>
      </c>
      <c r="G193" s="153" t="s">
        <v>340</v>
      </c>
      <c r="H193" s="154">
        <v>1</v>
      </c>
      <c r="I193" s="155"/>
      <c r="J193" s="156">
        <f t="shared" si="40"/>
        <v>0</v>
      </c>
      <c r="K193" s="157"/>
      <c r="L193" s="158"/>
      <c r="M193" s="159" t="s">
        <v>1</v>
      </c>
      <c r="N193" s="160" t="s">
        <v>40</v>
      </c>
      <c r="O193" s="59"/>
      <c r="P193" s="161">
        <f t="shared" si="41"/>
        <v>0</v>
      </c>
      <c r="Q193" s="161">
        <v>5.9999999999999995E-4</v>
      </c>
      <c r="R193" s="161">
        <f t="shared" si="42"/>
        <v>5.9999999999999995E-4</v>
      </c>
      <c r="S193" s="161">
        <v>0</v>
      </c>
      <c r="T193" s="162">
        <f t="shared" si="4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416</v>
      </c>
      <c r="AT193" s="163" t="s">
        <v>168</v>
      </c>
      <c r="AU193" s="163" t="s">
        <v>87</v>
      </c>
      <c r="AY193" s="18" t="s">
        <v>167</v>
      </c>
      <c r="BE193" s="164">
        <f t="shared" si="44"/>
        <v>0</v>
      </c>
      <c r="BF193" s="164">
        <f t="shared" si="45"/>
        <v>0</v>
      </c>
      <c r="BG193" s="164">
        <f t="shared" si="46"/>
        <v>0</v>
      </c>
      <c r="BH193" s="164">
        <f t="shared" si="47"/>
        <v>0</v>
      </c>
      <c r="BI193" s="164">
        <f t="shared" si="48"/>
        <v>0</v>
      </c>
      <c r="BJ193" s="18" t="s">
        <v>87</v>
      </c>
      <c r="BK193" s="164">
        <f t="shared" si="49"/>
        <v>0</v>
      </c>
      <c r="BL193" s="18" t="s">
        <v>308</v>
      </c>
      <c r="BM193" s="163" t="s">
        <v>1951</v>
      </c>
    </row>
    <row r="194" spans="1:65" s="2" customFormat="1" ht="21.75" customHeight="1">
      <c r="A194" s="33"/>
      <c r="B194" s="149"/>
      <c r="C194" s="167" t="s">
        <v>557</v>
      </c>
      <c r="D194" s="167" t="s">
        <v>175</v>
      </c>
      <c r="E194" s="168" t="s">
        <v>1952</v>
      </c>
      <c r="F194" s="169" t="s">
        <v>1953</v>
      </c>
      <c r="G194" s="170" t="s">
        <v>340</v>
      </c>
      <c r="H194" s="171">
        <v>6</v>
      </c>
      <c r="I194" s="172"/>
      <c r="J194" s="173">
        <f t="shared" si="40"/>
        <v>0</v>
      </c>
      <c r="K194" s="174"/>
      <c r="L194" s="34"/>
      <c r="M194" s="175" t="s">
        <v>1</v>
      </c>
      <c r="N194" s="176" t="s">
        <v>40</v>
      </c>
      <c r="O194" s="59"/>
      <c r="P194" s="161">
        <f t="shared" si="41"/>
        <v>0</v>
      </c>
      <c r="Q194" s="161">
        <v>1.4999999999999999E-2</v>
      </c>
      <c r="R194" s="161">
        <f t="shared" si="42"/>
        <v>0.09</v>
      </c>
      <c r="S194" s="161">
        <v>0</v>
      </c>
      <c r="T194" s="162">
        <f t="shared" si="4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308</v>
      </c>
      <c r="AT194" s="163" t="s">
        <v>175</v>
      </c>
      <c r="AU194" s="163" t="s">
        <v>87</v>
      </c>
      <c r="AY194" s="18" t="s">
        <v>167</v>
      </c>
      <c r="BE194" s="164">
        <f t="shared" si="44"/>
        <v>0</v>
      </c>
      <c r="BF194" s="164">
        <f t="shared" si="45"/>
        <v>0</v>
      </c>
      <c r="BG194" s="164">
        <f t="shared" si="46"/>
        <v>0</v>
      </c>
      <c r="BH194" s="164">
        <f t="shared" si="47"/>
        <v>0</v>
      </c>
      <c r="BI194" s="164">
        <f t="shared" si="48"/>
        <v>0</v>
      </c>
      <c r="BJ194" s="18" t="s">
        <v>87</v>
      </c>
      <c r="BK194" s="164">
        <f t="shared" si="49"/>
        <v>0</v>
      </c>
      <c r="BL194" s="18" t="s">
        <v>308</v>
      </c>
      <c r="BM194" s="163" t="s">
        <v>1954</v>
      </c>
    </row>
    <row r="195" spans="1:65" s="2" customFormat="1" ht="21.75" customHeight="1">
      <c r="A195" s="33"/>
      <c r="B195" s="149"/>
      <c r="C195" s="150" t="s">
        <v>563</v>
      </c>
      <c r="D195" s="150" t="s">
        <v>168</v>
      </c>
      <c r="E195" s="151" t="s">
        <v>1955</v>
      </c>
      <c r="F195" s="152" t="s">
        <v>1956</v>
      </c>
      <c r="G195" s="153" t="s">
        <v>340</v>
      </c>
      <c r="H195" s="154">
        <v>1</v>
      </c>
      <c r="I195" s="155"/>
      <c r="J195" s="156">
        <f t="shared" si="40"/>
        <v>0</v>
      </c>
      <c r="K195" s="157"/>
      <c r="L195" s="158"/>
      <c r="M195" s="159" t="s">
        <v>1</v>
      </c>
      <c r="N195" s="160" t="s">
        <v>40</v>
      </c>
      <c r="O195" s="59"/>
      <c r="P195" s="161">
        <f t="shared" si="41"/>
        <v>0</v>
      </c>
      <c r="Q195" s="161">
        <v>0</v>
      </c>
      <c r="R195" s="161">
        <f t="shared" si="42"/>
        <v>0</v>
      </c>
      <c r="S195" s="161">
        <v>0</v>
      </c>
      <c r="T195" s="162">
        <f t="shared" si="4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416</v>
      </c>
      <c r="AT195" s="163" t="s">
        <v>168</v>
      </c>
      <c r="AU195" s="163" t="s">
        <v>87</v>
      </c>
      <c r="AY195" s="18" t="s">
        <v>167</v>
      </c>
      <c r="BE195" s="164">
        <f t="shared" si="44"/>
        <v>0</v>
      </c>
      <c r="BF195" s="164">
        <f t="shared" si="45"/>
        <v>0</v>
      </c>
      <c r="BG195" s="164">
        <f t="shared" si="46"/>
        <v>0</v>
      </c>
      <c r="BH195" s="164">
        <f t="shared" si="47"/>
        <v>0</v>
      </c>
      <c r="BI195" s="164">
        <f t="shared" si="48"/>
        <v>0</v>
      </c>
      <c r="BJ195" s="18" t="s">
        <v>87</v>
      </c>
      <c r="BK195" s="164">
        <f t="shared" si="49"/>
        <v>0</v>
      </c>
      <c r="BL195" s="18" t="s">
        <v>308</v>
      </c>
      <c r="BM195" s="163" t="s">
        <v>1957</v>
      </c>
    </row>
    <row r="196" spans="1:65" s="2" customFormat="1" ht="16.5" customHeight="1">
      <c r="A196" s="33"/>
      <c r="B196" s="149"/>
      <c r="C196" s="150" t="s">
        <v>571</v>
      </c>
      <c r="D196" s="150" t="s">
        <v>168</v>
      </c>
      <c r="E196" s="151" t="s">
        <v>1958</v>
      </c>
      <c r="F196" s="152" t="s">
        <v>1959</v>
      </c>
      <c r="G196" s="153" t="s">
        <v>340</v>
      </c>
      <c r="H196" s="154">
        <v>4</v>
      </c>
      <c r="I196" s="155"/>
      <c r="J196" s="156">
        <f t="shared" si="40"/>
        <v>0</v>
      </c>
      <c r="K196" s="157"/>
      <c r="L196" s="158"/>
      <c r="M196" s="159" t="s">
        <v>1</v>
      </c>
      <c r="N196" s="160" t="s">
        <v>40</v>
      </c>
      <c r="O196" s="59"/>
      <c r="P196" s="161">
        <f t="shared" si="41"/>
        <v>0</v>
      </c>
      <c r="Q196" s="161">
        <v>0</v>
      </c>
      <c r="R196" s="161">
        <f t="shared" si="42"/>
        <v>0</v>
      </c>
      <c r="S196" s="161">
        <v>0</v>
      </c>
      <c r="T196" s="162">
        <f t="shared" si="4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416</v>
      </c>
      <c r="AT196" s="163" t="s">
        <v>168</v>
      </c>
      <c r="AU196" s="163" t="s">
        <v>87</v>
      </c>
      <c r="AY196" s="18" t="s">
        <v>167</v>
      </c>
      <c r="BE196" s="164">
        <f t="shared" si="44"/>
        <v>0</v>
      </c>
      <c r="BF196" s="164">
        <f t="shared" si="45"/>
        <v>0</v>
      </c>
      <c r="BG196" s="164">
        <f t="shared" si="46"/>
        <v>0</v>
      </c>
      <c r="BH196" s="164">
        <f t="shared" si="47"/>
        <v>0</v>
      </c>
      <c r="BI196" s="164">
        <f t="shared" si="48"/>
        <v>0</v>
      </c>
      <c r="BJ196" s="18" t="s">
        <v>87</v>
      </c>
      <c r="BK196" s="164">
        <f t="shared" si="49"/>
        <v>0</v>
      </c>
      <c r="BL196" s="18" t="s">
        <v>308</v>
      </c>
      <c r="BM196" s="163" t="s">
        <v>1960</v>
      </c>
    </row>
    <row r="197" spans="1:65" s="2" customFormat="1" ht="21.75" customHeight="1">
      <c r="A197" s="33"/>
      <c r="B197" s="149"/>
      <c r="C197" s="167" t="s">
        <v>577</v>
      </c>
      <c r="D197" s="167" t="s">
        <v>175</v>
      </c>
      <c r="E197" s="168" t="s">
        <v>1961</v>
      </c>
      <c r="F197" s="169" t="s">
        <v>1962</v>
      </c>
      <c r="G197" s="170" t="s">
        <v>1827</v>
      </c>
      <c r="H197" s="212"/>
      <c r="I197" s="172"/>
      <c r="J197" s="173">
        <f t="shared" si="40"/>
        <v>0</v>
      </c>
      <c r="K197" s="174"/>
      <c r="L197" s="34"/>
      <c r="M197" s="175" t="s">
        <v>1</v>
      </c>
      <c r="N197" s="176" t="s">
        <v>40</v>
      </c>
      <c r="O197" s="59"/>
      <c r="P197" s="161">
        <f t="shared" si="41"/>
        <v>0</v>
      </c>
      <c r="Q197" s="161">
        <v>0</v>
      </c>
      <c r="R197" s="161">
        <f t="shared" si="42"/>
        <v>0</v>
      </c>
      <c r="S197" s="161">
        <v>0</v>
      </c>
      <c r="T197" s="162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308</v>
      </c>
      <c r="AT197" s="163" t="s">
        <v>175</v>
      </c>
      <c r="AU197" s="163" t="s">
        <v>87</v>
      </c>
      <c r="AY197" s="18" t="s">
        <v>167</v>
      </c>
      <c r="BE197" s="164">
        <f t="shared" si="44"/>
        <v>0</v>
      </c>
      <c r="BF197" s="164">
        <f t="shared" si="45"/>
        <v>0</v>
      </c>
      <c r="BG197" s="164">
        <f t="shared" si="46"/>
        <v>0</v>
      </c>
      <c r="BH197" s="164">
        <f t="shared" si="47"/>
        <v>0</v>
      </c>
      <c r="BI197" s="164">
        <f t="shared" si="48"/>
        <v>0</v>
      </c>
      <c r="BJ197" s="18" t="s">
        <v>87</v>
      </c>
      <c r="BK197" s="164">
        <f t="shared" si="49"/>
        <v>0</v>
      </c>
      <c r="BL197" s="18" t="s">
        <v>308</v>
      </c>
      <c r="BM197" s="163" t="s">
        <v>1963</v>
      </c>
    </row>
    <row r="198" spans="1:65" s="12" customFormat="1" ht="23" customHeight="1">
      <c r="B198" s="138"/>
      <c r="D198" s="139" t="s">
        <v>73</v>
      </c>
      <c r="E198" s="165" t="s">
        <v>478</v>
      </c>
      <c r="F198" s="165" t="s">
        <v>1964</v>
      </c>
      <c r="I198" s="141"/>
      <c r="J198" s="166">
        <f>BK198</f>
        <v>0</v>
      </c>
      <c r="L198" s="138"/>
      <c r="M198" s="143"/>
      <c r="N198" s="144"/>
      <c r="O198" s="144"/>
      <c r="P198" s="145">
        <f>SUM(P199:P217)</f>
        <v>0</v>
      </c>
      <c r="Q198" s="144"/>
      <c r="R198" s="145">
        <f>SUM(R199:R217)</f>
        <v>0.23703999999999997</v>
      </c>
      <c r="S198" s="144"/>
      <c r="T198" s="146">
        <f>SUM(T199:T217)</f>
        <v>0</v>
      </c>
      <c r="AR198" s="139" t="s">
        <v>87</v>
      </c>
      <c r="AT198" s="147" t="s">
        <v>73</v>
      </c>
      <c r="AU198" s="147" t="s">
        <v>81</v>
      </c>
      <c r="AY198" s="139" t="s">
        <v>167</v>
      </c>
      <c r="BK198" s="148">
        <f>SUM(BK199:BK217)</f>
        <v>0</v>
      </c>
    </row>
    <row r="199" spans="1:65" s="2" customFormat="1" ht="21.75" customHeight="1">
      <c r="A199" s="33"/>
      <c r="B199" s="149"/>
      <c r="C199" s="167" t="s">
        <v>583</v>
      </c>
      <c r="D199" s="167" t="s">
        <v>175</v>
      </c>
      <c r="E199" s="168" t="s">
        <v>1965</v>
      </c>
      <c r="F199" s="169" t="s">
        <v>1966</v>
      </c>
      <c r="G199" s="170" t="s">
        <v>213</v>
      </c>
      <c r="H199" s="171">
        <v>50</v>
      </c>
      <c r="I199" s="172"/>
      <c r="J199" s="173">
        <f>ROUND(I199*H199,2)</f>
        <v>0</v>
      </c>
      <c r="K199" s="174"/>
      <c r="L199" s="34"/>
      <c r="M199" s="175" t="s">
        <v>1</v>
      </c>
      <c r="N199" s="176" t="s">
        <v>40</v>
      </c>
      <c r="O199" s="59"/>
      <c r="P199" s="161">
        <f>O199*H199</f>
        <v>0</v>
      </c>
      <c r="Q199" s="161">
        <v>8.7000000000000001E-4</v>
      </c>
      <c r="R199" s="161">
        <f>Q199*H199</f>
        <v>4.3499999999999997E-2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308</v>
      </c>
      <c r="AT199" s="163" t="s">
        <v>175</v>
      </c>
      <c r="AU199" s="163" t="s">
        <v>87</v>
      </c>
      <c r="AY199" s="18" t="s">
        <v>167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308</v>
      </c>
      <c r="BM199" s="163" t="s">
        <v>1967</v>
      </c>
    </row>
    <row r="200" spans="1:65" s="14" customFormat="1" ht="12">
      <c r="B200" s="185"/>
      <c r="D200" s="178" t="s">
        <v>181</v>
      </c>
      <c r="E200" s="186" t="s">
        <v>1</v>
      </c>
      <c r="F200" s="187" t="s">
        <v>1968</v>
      </c>
      <c r="H200" s="188">
        <v>50</v>
      </c>
      <c r="I200" s="189"/>
      <c r="L200" s="185"/>
      <c r="M200" s="190"/>
      <c r="N200" s="191"/>
      <c r="O200" s="191"/>
      <c r="P200" s="191"/>
      <c r="Q200" s="191"/>
      <c r="R200" s="191"/>
      <c r="S200" s="191"/>
      <c r="T200" s="192"/>
      <c r="AT200" s="186" t="s">
        <v>181</v>
      </c>
      <c r="AU200" s="186" t="s">
        <v>87</v>
      </c>
      <c r="AV200" s="14" t="s">
        <v>87</v>
      </c>
      <c r="AW200" s="14" t="s">
        <v>29</v>
      </c>
      <c r="AX200" s="14" t="s">
        <v>74</v>
      </c>
      <c r="AY200" s="186" t="s">
        <v>167</v>
      </c>
    </row>
    <row r="201" spans="1:65" s="15" customFormat="1" ht="12">
      <c r="B201" s="193"/>
      <c r="D201" s="178" t="s">
        <v>181</v>
      </c>
      <c r="E201" s="194" t="s">
        <v>1</v>
      </c>
      <c r="F201" s="195" t="s">
        <v>186</v>
      </c>
      <c r="H201" s="196">
        <v>50</v>
      </c>
      <c r="I201" s="197"/>
      <c r="L201" s="193"/>
      <c r="M201" s="198"/>
      <c r="N201" s="199"/>
      <c r="O201" s="199"/>
      <c r="P201" s="199"/>
      <c r="Q201" s="199"/>
      <c r="R201" s="199"/>
      <c r="S201" s="199"/>
      <c r="T201" s="200"/>
      <c r="AT201" s="194" t="s">
        <v>181</v>
      </c>
      <c r="AU201" s="194" t="s">
        <v>87</v>
      </c>
      <c r="AV201" s="15" t="s">
        <v>179</v>
      </c>
      <c r="AW201" s="15" t="s">
        <v>29</v>
      </c>
      <c r="AX201" s="15" t="s">
        <v>81</v>
      </c>
      <c r="AY201" s="194" t="s">
        <v>167</v>
      </c>
    </row>
    <row r="202" spans="1:65" s="13" customFormat="1" ht="12">
      <c r="B202" s="177"/>
      <c r="D202" s="178" t="s">
        <v>181</v>
      </c>
      <c r="E202" s="179" t="s">
        <v>1</v>
      </c>
      <c r="F202" s="180" t="s">
        <v>1969</v>
      </c>
      <c r="H202" s="179" t="s">
        <v>1</v>
      </c>
      <c r="I202" s="181"/>
      <c r="L202" s="177"/>
      <c r="M202" s="182"/>
      <c r="N202" s="183"/>
      <c r="O202" s="183"/>
      <c r="P202" s="183"/>
      <c r="Q202" s="183"/>
      <c r="R202" s="183"/>
      <c r="S202" s="183"/>
      <c r="T202" s="184"/>
      <c r="AT202" s="179" t="s">
        <v>181</v>
      </c>
      <c r="AU202" s="179" t="s">
        <v>87</v>
      </c>
      <c r="AV202" s="13" t="s">
        <v>81</v>
      </c>
      <c r="AW202" s="13" t="s">
        <v>29</v>
      </c>
      <c r="AX202" s="13" t="s">
        <v>74</v>
      </c>
      <c r="AY202" s="179" t="s">
        <v>167</v>
      </c>
    </row>
    <row r="203" spans="1:65" s="2" customFormat="1" ht="21.75" customHeight="1">
      <c r="A203" s="33"/>
      <c r="B203" s="149"/>
      <c r="C203" s="167" t="s">
        <v>588</v>
      </c>
      <c r="D203" s="167" t="s">
        <v>175</v>
      </c>
      <c r="E203" s="168" t="s">
        <v>1970</v>
      </c>
      <c r="F203" s="169" t="s">
        <v>1971</v>
      </c>
      <c r="G203" s="170" t="s">
        <v>213</v>
      </c>
      <c r="H203" s="171">
        <v>50</v>
      </c>
      <c r="I203" s="172"/>
      <c r="J203" s="173">
        <f t="shared" ref="J203:J212" si="50">ROUND(I203*H203,2)</f>
        <v>0</v>
      </c>
      <c r="K203" s="174"/>
      <c r="L203" s="34"/>
      <c r="M203" s="175" t="s">
        <v>1</v>
      </c>
      <c r="N203" s="176" t="s">
        <v>40</v>
      </c>
      <c r="O203" s="59"/>
      <c r="P203" s="161">
        <f t="shared" ref="P203:P212" si="51">O203*H203</f>
        <v>0</v>
      </c>
      <c r="Q203" s="161">
        <v>0</v>
      </c>
      <c r="R203" s="161">
        <f t="shared" ref="R203:R212" si="52">Q203*H203</f>
        <v>0</v>
      </c>
      <c r="S203" s="161">
        <v>0</v>
      </c>
      <c r="T203" s="162">
        <f t="shared" ref="T203:T212" si="53"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308</v>
      </c>
      <c r="AT203" s="163" t="s">
        <v>175</v>
      </c>
      <c r="AU203" s="163" t="s">
        <v>87</v>
      </c>
      <c r="AY203" s="18" t="s">
        <v>167</v>
      </c>
      <c r="BE203" s="164">
        <f t="shared" ref="BE203:BE212" si="54">IF(N203="základná",J203,0)</f>
        <v>0</v>
      </c>
      <c r="BF203" s="164">
        <f t="shared" ref="BF203:BF212" si="55">IF(N203="znížená",J203,0)</f>
        <v>0</v>
      </c>
      <c r="BG203" s="164">
        <f t="shared" ref="BG203:BG212" si="56">IF(N203="zákl. prenesená",J203,0)</f>
        <v>0</v>
      </c>
      <c r="BH203" s="164">
        <f t="shared" ref="BH203:BH212" si="57">IF(N203="zníž. prenesená",J203,0)</f>
        <v>0</v>
      </c>
      <c r="BI203" s="164">
        <f t="shared" ref="BI203:BI212" si="58">IF(N203="nulová",J203,0)</f>
        <v>0</v>
      </c>
      <c r="BJ203" s="18" t="s">
        <v>87</v>
      </c>
      <c r="BK203" s="164">
        <f t="shared" ref="BK203:BK212" si="59">ROUND(I203*H203,2)</f>
        <v>0</v>
      </c>
      <c r="BL203" s="18" t="s">
        <v>308</v>
      </c>
      <c r="BM203" s="163" t="s">
        <v>1972</v>
      </c>
    </row>
    <row r="204" spans="1:65" s="2" customFormat="1" ht="21.75" customHeight="1">
      <c r="A204" s="33"/>
      <c r="B204" s="149"/>
      <c r="C204" s="167" t="s">
        <v>592</v>
      </c>
      <c r="D204" s="167" t="s">
        <v>175</v>
      </c>
      <c r="E204" s="168" t="s">
        <v>1973</v>
      </c>
      <c r="F204" s="169" t="s">
        <v>1974</v>
      </c>
      <c r="G204" s="170" t="s">
        <v>213</v>
      </c>
      <c r="H204" s="171">
        <v>300</v>
      </c>
      <c r="I204" s="172"/>
      <c r="J204" s="173">
        <f t="shared" si="50"/>
        <v>0</v>
      </c>
      <c r="K204" s="174"/>
      <c r="L204" s="34"/>
      <c r="M204" s="175" t="s">
        <v>1</v>
      </c>
      <c r="N204" s="176" t="s">
        <v>40</v>
      </c>
      <c r="O204" s="59"/>
      <c r="P204" s="161">
        <f t="shared" si="51"/>
        <v>0</v>
      </c>
      <c r="Q204" s="161">
        <v>2.3000000000000001E-4</v>
      </c>
      <c r="R204" s="161">
        <f t="shared" si="52"/>
        <v>6.9000000000000006E-2</v>
      </c>
      <c r="S204" s="161">
        <v>0</v>
      </c>
      <c r="T204" s="162">
        <f t="shared" si="5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308</v>
      </c>
      <c r="AT204" s="163" t="s">
        <v>175</v>
      </c>
      <c r="AU204" s="163" t="s">
        <v>87</v>
      </c>
      <c r="AY204" s="18" t="s">
        <v>167</v>
      </c>
      <c r="BE204" s="164">
        <f t="shared" si="54"/>
        <v>0</v>
      </c>
      <c r="BF204" s="164">
        <f t="shared" si="55"/>
        <v>0</v>
      </c>
      <c r="BG204" s="164">
        <f t="shared" si="56"/>
        <v>0</v>
      </c>
      <c r="BH204" s="164">
        <f t="shared" si="57"/>
        <v>0</v>
      </c>
      <c r="BI204" s="164">
        <f t="shared" si="58"/>
        <v>0</v>
      </c>
      <c r="BJ204" s="18" t="s">
        <v>87</v>
      </c>
      <c r="BK204" s="164">
        <f t="shared" si="59"/>
        <v>0</v>
      </c>
      <c r="BL204" s="18" t="s">
        <v>308</v>
      </c>
      <c r="BM204" s="163" t="s">
        <v>1975</v>
      </c>
    </row>
    <row r="205" spans="1:65" s="2" customFormat="1" ht="21.75" customHeight="1">
      <c r="A205" s="33"/>
      <c r="B205" s="149"/>
      <c r="C205" s="167" t="s">
        <v>1024</v>
      </c>
      <c r="D205" s="167" t="s">
        <v>175</v>
      </c>
      <c r="E205" s="168" t="s">
        <v>1976</v>
      </c>
      <c r="F205" s="169" t="s">
        <v>1977</v>
      </c>
      <c r="G205" s="170" t="s">
        <v>213</v>
      </c>
      <c r="H205" s="171">
        <v>120</v>
      </c>
      <c r="I205" s="172"/>
      <c r="J205" s="173">
        <f t="shared" si="50"/>
        <v>0</v>
      </c>
      <c r="K205" s="174"/>
      <c r="L205" s="34"/>
      <c r="M205" s="175" t="s">
        <v>1</v>
      </c>
      <c r="N205" s="176" t="s">
        <v>40</v>
      </c>
      <c r="O205" s="59"/>
      <c r="P205" s="161">
        <f t="shared" si="51"/>
        <v>0</v>
      </c>
      <c r="Q205" s="161">
        <v>3.1E-4</v>
      </c>
      <c r="R205" s="161">
        <f t="shared" si="52"/>
        <v>3.7199999999999997E-2</v>
      </c>
      <c r="S205" s="161">
        <v>0</v>
      </c>
      <c r="T205" s="162">
        <f t="shared" si="5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308</v>
      </c>
      <c r="AT205" s="163" t="s">
        <v>175</v>
      </c>
      <c r="AU205" s="163" t="s">
        <v>87</v>
      </c>
      <c r="AY205" s="18" t="s">
        <v>167</v>
      </c>
      <c r="BE205" s="164">
        <f t="shared" si="54"/>
        <v>0</v>
      </c>
      <c r="BF205" s="164">
        <f t="shared" si="55"/>
        <v>0</v>
      </c>
      <c r="BG205" s="164">
        <f t="shared" si="56"/>
        <v>0</v>
      </c>
      <c r="BH205" s="164">
        <f t="shared" si="57"/>
        <v>0</v>
      </c>
      <c r="BI205" s="164">
        <f t="shared" si="58"/>
        <v>0</v>
      </c>
      <c r="BJ205" s="18" t="s">
        <v>87</v>
      </c>
      <c r="BK205" s="164">
        <f t="shared" si="59"/>
        <v>0</v>
      </c>
      <c r="BL205" s="18" t="s">
        <v>308</v>
      </c>
      <c r="BM205" s="163" t="s">
        <v>1978</v>
      </c>
    </row>
    <row r="206" spans="1:65" s="2" customFormat="1" ht="21.75" customHeight="1">
      <c r="A206" s="33"/>
      <c r="B206" s="149"/>
      <c r="C206" s="167" t="s">
        <v>546</v>
      </c>
      <c r="D206" s="167" t="s">
        <v>175</v>
      </c>
      <c r="E206" s="168" t="s">
        <v>1979</v>
      </c>
      <c r="F206" s="169" t="s">
        <v>1980</v>
      </c>
      <c r="G206" s="170" t="s">
        <v>213</v>
      </c>
      <c r="H206" s="171">
        <v>36</v>
      </c>
      <c r="I206" s="172"/>
      <c r="J206" s="173">
        <f t="shared" si="50"/>
        <v>0</v>
      </c>
      <c r="K206" s="174"/>
      <c r="L206" s="34"/>
      <c r="M206" s="175" t="s">
        <v>1</v>
      </c>
      <c r="N206" s="176" t="s">
        <v>40</v>
      </c>
      <c r="O206" s="59"/>
      <c r="P206" s="161">
        <f t="shared" si="51"/>
        <v>0</v>
      </c>
      <c r="Q206" s="161">
        <v>3.2000000000000003E-4</v>
      </c>
      <c r="R206" s="161">
        <f t="shared" si="52"/>
        <v>1.1520000000000001E-2</v>
      </c>
      <c r="S206" s="161">
        <v>0</v>
      </c>
      <c r="T206" s="162">
        <f t="shared" si="5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308</v>
      </c>
      <c r="AT206" s="163" t="s">
        <v>175</v>
      </c>
      <c r="AU206" s="163" t="s">
        <v>87</v>
      </c>
      <c r="AY206" s="18" t="s">
        <v>167</v>
      </c>
      <c r="BE206" s="164">
        <f t="shared" si="54"/>
        <v>0</v>
      </c>
      <c r="BF206" s="164">
        <f t="shared" si="55"/>
        <v>0</v>
      </c>
      <c r="BG206" s="164">
        <f t="shared" si="56"/>
        <v>0</v>
      </c>
      <c r="BH206" s="164">
        <f t="shared" si="57"/>
        <v>0</v>
      </c>
      <c r="BI206" s="164">
        <f t="shared" si="58"/>
        <v>0</v>
      </c>
      <c r="BJ206" s="18" t="s">
        <v>87</v>
      </c>
      <c r="BK206" s="164">
        <f t="shared" si="59"/>
        <v>0</v>
      </c>
      <c r="BL206" s="18" t="s">
        <v>308</v>
      </c>
      <c r="BM206" s="163" t="s">
        <v>1981</v>
      </c>
    </row>
    <row r="207" spans="1:65" s="2" customFormat="1" ht="21.75" customHeight="1">
      <c r="A207" s="33"/>
      <c r="B207" s="149"/>
      <c r="C207" s="167" t="s">
        <v>1036</v>
      </c>
      <c r="D207" s="167" t="s">
        <v>175</v>
      </c>
      <c r="E207" s="168" t="s">
        <v>1982</v>
      </c>
      <c r="F207" s="169" t="s">
        <v>1983</v>
      </c>
      <c r="G207" s="170" t="s">
        <v>213</v>
      </c>
      <c r="H207" s="171">
        <v>25</v>
      </c>
      <c r="I207" s="172"/>
      <c r="J207" s="173">
        <f t="shared" si="50"/>
        <v>0</v>
      </c>
      <c r="K207" s="174"/>
      <c r="L207" s="34"/>
      <c r="M207" s="175" t="s">
        <v>1</v>
      </c>
      <c r="N207" s="176" t="s">
        <v>40</v>
      </c>
      <c r="O207" s="59"/>
      <c r="P207" s="161">
        <f t="shared" si="51"/>
        <v>0</v>
      </c>
      <c r="Q207" s="161">
        <v>7.3999999999999999E-4</v>
      </c>
      <c r="R207" s="161">
        <f t="shared" si="52"/>
        <v>1.8499999999999999E-2</v>
      </c>
      <c r="S207" s="161">
        <v>0</v>
      </c>
      <c r="T207" s="162">
        <f t="shared" si="5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308</v>
      </c>
      <c r="AT207" s="163" t="s">
        <v>175</v>
      </c>
      <c r="AU207" s="163" t="s">
        <v>87</v>
      </c>
      <c r="AY207" s="18" t="s">
        <v>167</v>
      </c>
      <c r="BE207" s="164">
        <f t="shared" si="54"/>
        <v>0</v>
      </c>
      <c r="BF207" s="164">
        <f t="shared" si="55"/>
        <v>0</v>
      </c>
      <c r="BG207" s="164">
        <f t="shared" si="56"/>
        <v>0</v>
      </c>
      <c r="BH207" s="164">
        <f t="shared" si="57"/>
        <v>0</v>
      </c>
      <c r="BI207" s="164">
        <f t="shared" si="58"/>
        <v>0</v>
      </c>
      <c r="BJ207" s="18" t="s">
        <v>87</v>
      </c>
      <c r="BK207" s="164">
        <f t="shared" si="59"/>
        <v>0</v>
      </c>
      <c r="BL207" s="18" t="s">
        <v>308</v>
      </c>
      <c r="BM207" s="163" t="s">
        <v>1984</v>
      </c>
    </row>
    <row r="208" spans="1:65" s="2" customFormat="1" ht="21.75" customHeight="1">
      <c r="A208" s="33"/>
      <c r="B208" s="149"/>
      <c r="C208" s="167" t="s">
        <v>1043</v>
      </c>
      <c r="D208" s="167" t="s">
        <v>175</v>
      </c>
      <c r="E208" s="168" t="s">
        <v>1985</v>
      </c>
      <c r="F208" s="169" t="s">
        <v>1986</v>
      </c>
      <c r="G208" s="170" t="s">
        <v>213</v>
      </c>
      <c r="H208" s="171">
        <v>40</v>
      </c>
      <c r="I208" s="172"/>
      <c r="J208" s="173">
        <f t="shared" si="50"/>
        <v>0</v>
      </c>
      <c r="K208" s="174"/>
      <c r="L208" s="34"/>
      <c r="M208" s="175" t="s">
        <v>1</v>
      </c>
      <c r="N208" s="176" t="s">
        <v>40</v>
      </c>
      <c r="O208" s="59"/>
      <c r="P208" s="161">
        <f t="shared" si="51"/>
        <v>0</v>
      </c>
      <c r="Q208" s="161">
        <v>1.1299999999999999E-3</v>
      </c>
      <c r="R208" s="161">
        <f t="shared" si="52"/>
        <v>4.5199999999999997E-2</v>
      </c>
      <c r="S208" s="161">
        <v>0</v>
      </c>
      <c r="T208" s="162">
        <f t="shared" si="5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308</v>
      </c>
      <c r="AT208" s="163" t="s">
        <v>175</v>
      </c>
      <c r="AU208" s="163" t="s">
        <v>87</v>
      </c>
      <c r="AY208" s="18" t="s">
        <v>167</v>
      </c>
      <c r="BE208" s="164">
        <f t="shared" si="54"/>
        <v>0</v>
      </c>
      <c r="BF208" s="164">
        <f t="shared" si="55"/>
        <v>0</v>
      </c>
      <c r="BG208" s="164">
        <f t="shared" si="56"/>
        <v>0</v>
      </c>
      <c r="BH208" s="164">
        <f t="shared" si="57"/>
        <v>0</v>
      </c>
      <c r="BI208" s="164">
        <f t="shared" si="58"/>
        <v>0</v>
      </c>
      <c r="BJ208" s="18" t="s">
        <v>87</v>
      </c>
      <c r="BK208" s="164">
        <f t="shared" si="59"/>
        <v>0</v>
      </c>
      <c r="BL208" s="18" t="s">
        <v>308</v>
      </c>
      <c r="BM208" s="163" t="s">
        <v>1987</v>
      </c>
    </row>
    <row r="209" spans="1:65" s="2" customFormat="1" ht="21.75" customHeight="1">
      <c r="A209" s="33"/>
      <c r="B209" s="149"/>
      <c r="C209" s="167" t="s">
        <v>1048</v>
      </c>
      <c r="D209" s="167" t="s">
        <v>175</v>
      </c>
      <c r="E209" s="168" t="s">
        <v>1988</v>
      </c>
      <c r="F209" s="169" t="s">
        <v>1989</v>
      </c>
      <c r="G209" s="170" t="s">
        <v>213</v>
      </c>
      <c r="H209" s="171">
        <v>6</v>
      </c>
      <c r="I209" s="172"/>
      <c r="J209" s="173">
        <f t="shared" si="50"/>
        <v>0</v>
      </c>
      <c r="K209" s="174"/>
      <c r="L209" s="34"/>
      <c r="M209" s="175" t="s">
        <v>1</v>
      </c>
      <c r="N209" s="176" t="s">
        <v>40</v>
      </c>
      <c r="O209" s="59"/>
      <c r="P209" s="161">
        <f t="shared" si="51"/>
        <v>0</v>
      </c>
      <c r="Q209" s="161">
        <v>2.0200000000000001E-3</v>
      </c>
      <c r="R209" s="161">
        <f t="shared" si="52"/>
        <v>1.2120000000000001E-2</v>
      </c>
      <c r="S209" s="161">
        <v>0</v>
      </c>
      <c r="T209" s="162">
        <f t="shared" si="5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308</v>
      </c>
      <c r="AT209" s="163" t="s">
        <v>175</v>
      </c>
      <c r="AU209" s="163" t="s">
        <v>87</v>
      </c>
      <c r="AY209" s="18" t="s">
        <v>167</v>
      </c>
      <c r="BE209" s="164">
        <f t="shared" si="54"/>
        <v>0</v>
      </c>
      <c r="BF209" s="164">
        <f t="shared" si="55"/>
        <v>0</v>
      </c>
      <c r="BG209" s="164">
        <f t="shared" si="56"/>
        <v>0</v>
      </c>
      <c r="BH209" s="164">
        <f t="shared" si="57"/>
        <v>0</v>
      </c>
      <c r="BI209" s="164">
        <f t="shared" si="58"/>
        <v>0</v>
      </c>
      <c r="BJ209" s="18" t="s">
        <v>87</v>
      </c>
      <c r="BK209" s="164">
        <f t="shared" si="59"/>
        <v>0</v>
      </c>
      <c r="BL209" s="18" t="s">
        <v>308</v>
      </c>
      <c r="BM209" s="163" t="s">
        <v>1990</v>
      </c>
    </row>
    <row r="210" spans="1:65" s="2" customFormat="1" ht="21.75" customHeight="1">
      <c r="A210" s="33"/>
      <c r="B210" s="149"/>
      <c r="C210" s="167" t="s">
        <v>172</v>
      </c>
      <c r="D210" s="167" t="s">
        <v>175</v>
      </c>
      <c r="E210" s="168" t="s">
        <v>1991</v>
      </c>
      <c r="F210" s="169" t="s">
        <v>1992</v>
      </c>
      <c r="G210" s="170" t="s">
        <v>340</v>
      </c>
      <c r="H210" s="171">
        <v>2</v>
      </c>
      <c r="I210" s="172"/>
      <c r="J210" s="173">
        <f t="shared" si="50"/>
        <v>0</v>
      </c>
      <c r="K210" s="174"/>
      <c r="L210" s="34"/>
      <c r="M210" s="175" t="s">
        <v>1</v>
      </c>
      <c r="N210" s="176" t="s">
        <v>40</v>
      </c>
      <c r="O210" s="59"/>
      <c r="P210" s="161">
        <f t="shared" si="51"/>
        <v>0</v>
      </c>
      <c r="Q210" s="161">
        <v>0</v>
      </c>
      <c r="R210" s="161">
        <f t="shared" si="52"/>
        <v>0</v>
      </c>
      <c r="S210" s="161">
        <v>0</v>
      </c>
      <c r="T210" s="162">
        <f t="shared" si="5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308</v>
      </c>
      <c r="AT210" s="163" t="s">
        <v>175</v>
      </c>
      <c r="AU210" s="163" t="s">
        <v>87</v>
      </c>
      <c r="AY210" s="18" t="s">
        <v>167</v>
      </c>
      <c r="BE210" s="164">
        <f t="shared" si="54"/>
        <v>0</v>
      </c>
      <c r="BF210" s="164">
        <f t="shared" si="55"/>
        <v>0</v>
      </c>
      <c r="BG210" s="164">
        <f t="shared" si="56"/>
        <v>0</v>
      </c>
      <c r="BH210" s="164">
        <f t="shared" si="57"/>
        <v>0</v>
      </c>
      <c r="BI210" s="164">
        <f t="shared" si="58"/>
        <v>0</v>
      </c>
      <c r="BJ210" s="18" t="s">
        <v>87</v>
      </c>
      <c r="BK210" s="164">
        <f t="shared" si="59"/>
        <v>0</v>
      </c>
      <c r="BL210" s="18" t="s">
        <v>308</v>
      </c>
      <c r="BM210" s="163" t="s">
        <v>1993</v>
      </c>
    </row>
    <row r="211" spans="1:65" s="2" customFormat="1" ht="21.75" customHeight="1">
      <c r="A211" s="33"/>
      <c r="B211" s="149"/>
      <c r="C211" s="167" t="s">
        <v>1055</v>
      </c>
      <c r="D211" s="167" t="s">
        <v>175</v>
      </c>
      <c r="E211" s="168" t="s">
        <v>1994</v>
      </c>
      <c r="F211" s="169" t="s">
        <v>1995</v>
      </c>
      <c r="G211" s="170" t="s">
        <v>340</v>
      </c>
      <c r="H211" s="171">
        <v>4</v>
      </c>
      <c r="I211" s="172"/>
      <c r="J211" s="173">
        <f t="shared" si="50"/>
        <v>0</v>
      </c>
      <c r="K211" s="174"/>
      <c r="L211" s="34"/>
      <c r="M211" s="175" t="s">
        <v>1</v>
      </c>
      <c r="N211" s="176" t="s">
        <v>40</v>
      </c>
      <c r="O211" s="59"/>
      <c r="P211" s="161">
        <f t="shared" si="51"/>
        <v>0</v>
      </c>
      <c r="Q211" s="161">
        <v>0</v>
      </c>
      <c r="R211" s="161">
        <f t="shared" si="52"/>
        <v>0</v>
      </c>
      <c r="S211" s="161">
        <v>0</v>
      </c>
      <c r="T211" s="162">
        <f t="shared" si="5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308</v>
      </c>
      <c r="AT211" s="163" t="s">
        <v>175</v>
      </c>
      <c r="AU211" s="163" t="s">
        <v>87</v>
      </c>
      <c r="AY211" s="18" t="s">
        <v>167</v>
      </c>
      <c r="BE211" s="164">
        <f t="shared" si="54"/>
        <v>0</v>
      </c>
      <c r="BF211" s="164">
        <f t="shared" si="55"/>
        <v>0</v>
      </c>
      <c r="BG211" s="164">
        <f t="shared" si="56"/>
        <v>0</v>
      </c>
      <c r="BH211" s="164">
        <f t="shared" si="57"/>
        <v>0</v>
      </c>
      <c r="BI211" s="164">
        <f t="shared" si="58"/>
        <v>0</v>
      </c>
      <c r="BJ211" s="18" t="s">
        <v>87</v>
      </c>
      <c r="BK211" s="164">
        <f t="shared" si="59"/>
        <v>0</v>
      </c>
      <c r="BL211" s="18" t="s">
        <v>308</v>
      </c>
      <c r="BM211" s="163" t="s">
        <v>1996</v>
      </c>
    </row>
    <row r="212" spans="1:65" s="2" customFormat="1" ht="16.5" customHeight="1">
      <c r="A212" s="33"/>
      <c r="B212" s="149"/>
      <c r="C212" s="167" t="s">
        <v>1059</v>
      </c>
      <c r="D212" s="167" t="s">
        <v>175</v>
      </c>
      <c r="E212" s="168" t="s">
        <v>1997</v>
      </c>
      <c r="F212" s="169" t="s">
        <v>1998</v>
      </c>
      <c r="G212" s="170" t="s">
        <v>213</v>
      </c>
      <c r="H212" s="171">
        <v>481</v>
      </c>
      <c r="I212" s="172"/>
      <c r="J212" s="173">
        <f t="shared" si="50"/>
        <v>0</v>
      </c>
      <c r="K212" s="174"/>
      <c r="L212" s="34"/>
      <c r="M212" s="175" t="s">
        <v>1</v>
      </c>
      <c r="N212" s="176" t="s">
        <v>40</v>
      </c>
      <c r="O212" s="59"/>
      <c r="P212" s="161">
        <f t="shared" si="51"/>
        <v>0</v>
      </c>
      <c r="Q212" s="161">
        <v>0</v>
      </c>
      <c r="R212" s="161">
        <f t="shared" si="52"/>
        <v>0</v>
      </c>
      <c r="S212" s="161">
        <v>0</v>
      </c>
      <c r="T212" s="162">
        <f t="shared" si="5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308</v>
      </c>
      <c r="AT212" s="163" t="s">
        <v>175</v>
      </c>
      <c r="AU212" s="163" t="s">
        <v>87</v>
      </c>
      <c r="AY212" s="18" t="s">
        <v>167</v>
      </c>
      <c r="BE212" s="164">
        <f t="shared" si="54"/>
        <v>0</v>
      </c>
      <c r="BF212" s="164">
        <f t="shared" si="55"/>
        <v>0</v>
      </c>
      <c r="BG212" s="164">
        <f t="shared" si="56"/>
        <v>0</v>
      </c>
      <c r="BH212" s="164">
        <f t="shared" si="57"/>
        <v>0</v>
      </c>
      <c r="BI212" s="164">
        <f t="shared" si="58"/>
        <v>0</v>
      </c>
      <c r="BJ212" s="18" t="s">
        <v>87</v>
      </c>
      <c r="BK212" s="164">
        <f t="shared" si="59"/>
        <v>0</v>
      </c>
      <c r="BL212" s="18" t="s">
        <v>308</v>
      </c>
      <c r="BM212" s="163" t="s">
        <v>1999</v>
      </c>
    </row>
    <row r="213" spans="1:65" s="14" customFormat="1" ht="12">
      <c r="B213" s="185"/>
      <c r="D213" s="178" t="s">
        <v>181</v>
      </c>
      <c r="E213" s="186" t="s">
        <v>1</v>
      </c>
      <c r="F213" s="187" t="s">
        <v>2000</v>
      </c>
      <c r="H213" s="188">
        <v>481</v>
      </c>
      <c r="I213" s="189"/>
      <c r="L213" s="185"/>
      <c r="M213" s="190"/>
      <c r="N213" s="191"/>
      <c r="O213" s="191"/>
      <c r="P213" s="191"/>
      <c r="Q213" s="191"/>
      <c r="R213" s="191"/>
      <c r="S213" s="191"/>
      <c r="T213" s="192"/>
      <c r="AT213" s="186" t="s">
        <v>181</v>
      </c>
      <c r="AU213" s="186" t="s">
        <v>87</v>
      </c>
      <c r="AV213" s="14" t="s">
        <v>87</v>
      </c>
      <c r="AW213" s="14" t="s">
        <v>29</v>
      </c>
      <c r="AX213" s="14" t="s">
        <v>81</v>
      </c>
      <c r="AY213" s="186" t="s">
        <v>167</v>
      </c>
    </row>
    <row r="214" spans="1:65" s="2" customFormat="1" ht="21.75" customHeight="1">
      <c r="A214" s="33"/>
      <c r="B214" s="149"/>
      <c r="C214" s="167" t="s">
        <v>1064</v>
      </c>
      <c r="D214" s="167" t="s">
        <v>175</v>
      </c>
      <c r="E214" s="168" t="s">
        <v>2001</v>
      </c>
      <c r="F214" s="169" t="s">
        <v>2002</v>
      </c>
      <c r="G214" s="170" t="s">
        <v>213</v>
      </c>
      <c r="H214" s="171">
        <v>46</v>
      </c>
      <c r="I214" s="172"/>
      <c r="J214" s="173">
        <f>ROUND(I214*H214,2)</f>
        <v>0</v>
      </c>
      <c r="K214" s="174"/>
      <c r="L214" s="34"/>
      <c r="M214" s="175" t="s">
        <v>1</v>
      </c>
      <c r="N214" s="176" t="s">
        <v>40</v>
      </c>
      <c r="O214" s="59"/>
      <c r="P214" s="161">
        <f>O214*H214</f>
        <v>0</v>
      </c>
      <c r="Q214" s="161">
        <v>0</v>
      </c>
      <c r="R214" s="161">
        <f>Q214*H214</f>
        <v>0</v>
      </c>
      <c r="S214" s="161">
        <v>0</v>
      </c>
      <c r="T214" s="16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308</v>
      </c>
      <c r="AT214" s="163" t="s">
        <v>175</v>
      </c>
      <c r="AU214" s="163" t="s">
        <v>87</v>
      </c>
      <c r="AY214" s="18" t="s">
        <v>167</v>
      </c>
      <c r="BE214" s="164">
        <f>IF(N214="základná",J214,0)</f>
        <v>0</v>
      </c>
      <c r="BF214" s="164">
        <f>IF(N214="znížená",J214,0)</f>
        <v>0</v>
      </c>
      <c r="BG214" s="164">
        <f>IF(N214="zákl. prenesená",J214,0)</f>
        <v>0</v>
      </c>
      <c r="BH214" s="164">
        <f>IF(N214="zníž. prenesená",J214,0)</f>
        <v>0</v>
      </c>
      <c r="BI214" s="164">
        <f>IF(N214="nulová",J214,0)</f>
        <v>0</v>
      </c>
      <c r="BJ214" s="18" t="s">
        <v>87</v>
      </c>
      <c r="BK214" s="164">
        <f>ROUND(I214*H214,2)</f>
        <v>0</v>
      </c>
      <c r="BL214" s="18" t="s">
        <v>308</v>
      </c>
      <c r="BM214" s="163" t="s">
        <v>2003</v>
      </c>
    </row>
    <row r="215" spans="1:65" s="14" customFormat="1" ht="12">
      <c r="B215" s="185"/>
      <c r="D215" s="178" t="s">
        <v>181</v>
      </c>
      <c r="E215" s="186" t="s">
        <v>1</v>
      </c>
      <c r="F215" s="187" t="s">
        <v>2004</v>
      </c>
      <c r="H215" s="188">
        <v>46</v>
      </c>
      <c r="I215" s="189"/>
      <c r="L215" s="185"/>
      <c r="M215" s="190"/>
      <c r="N215" s="191"/>
      <c r="O215" s="191"/>
      <c r="P215" s="191"/>
      <c r="Q215" s="191"/>
      <c r="R215" s="191"/>
      <c r="S215" s="191"/>
      <c r="T215" s="192"/>
      <c r="AT215" s="186" t="s">
        <v>181</v>
      </c>
      <c r="AU215" s="186" t="s">
        <v>87</v>
      </c>
      <c r="AV215" s="14" t="s">
        <v>87</v>
      </c>
      <c r="AW215" s="14" t="s">
        <v>29</v>
      </c>
      <c r="AX215" s="14" t="s">
        <v>81</v>
      </c>
      <c r="AY215" s="186" t="s">
        <v>167</v>
      </c>
    </row>
    <row r="216" spans="1:65" s="2" customFormat="1" ht="16.5" customHeight="1">
      <c r="A216" s="33"/>
      <c r="B216" s="149"/>
      <c r="C216" s="167" t="s">
        <v>1068</v>
      </c>
      <c r="D216" s="167" t="s">
        <v>175</v>
      </c>
      <c r="E216" s="168" t="s">
        <v>2005</v>
      </c>
      <c r="F216" s="169" t="s">
        <v>2006</v>
      </c>
      <c r="G216" s="170" t="s">
        <v>252</v>
      </c>
      <c r="H216" s="171">
        <v>10</v>
      </c>
      <c r="I216" s="172"/>
      <c r="J216" s="173">
        <f>ROUND(I216*H216,2)</f>
        <v>0</v>
      </c>
      <c r="K216" s="174"/>
      <c r="L216" s="34"/>
      <c r="M216" s="175" t="s">
        <v>1</v>
      </c>
      <c r="N216" s="176" t="s">
        <v>40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308</v>
      </c>
      <c r="AT216" s="163" t="s">
        <v>175</v>
      </c>
      <c r="AU216" s="163" t="s">
        <v>87</v>
      </c>
      <c r="AY216" s="18" t="s">
        <v>167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308</v>
      </c>
      <c r="BM216" s="163" t="s">
        <v>2007</v>
      </c>
    </row>
    <row r="217" spans="1:65" s="2" customFormat="1" ht="21.75" customHeight="1">
      <c r="A217" s="33"/>
      <c r="B217" s="149"/>
      <c r="C217" s="167" t="s">
        <v>1072</v>
      </c>
      <c r="D217" s="167" t="s">
        <v>175</v>
      </c>
      <c r="E217" s="168" t="s">
        <v>2008</v>
      </c>
      <c r="F217" s="169" t="s">
        <v>2009</v>
      </c>
      <c r="G217" s="170" t="s">
        <v>1827</v>
      </c>
      <c r="H217" s="212"/>
      <c r="I217" s="172"/>
      <c r="J217" s="173">
        <f>ROUND(I217*H217,2)</f>
        <v>0</v>
      </c>
      <c r="K217" s="174"/>
      <c r="L217" s="34"/>
      <c r="M217" s="175" t="s">
        <v>1</v>
      </c>
      <c r="N217" s="176" t="s">
        <v>40</v>
      </c>
      <c r="O217" s="59"/>
      <c r="P217" s="161">
        <f>O217*H217</f>
        <v>0</v>
      </c>
      <c r="Q217" s="161">
        <v>0</v>
      </c>
      <c r="R217" s="161">
        <f>Q217*H217</f>
        <v>0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308</v>
      </c>
      <c r="AT217" s="163" t="s">
        <v>175</v>
      </c>
      <c r="AU217" s="163" t="s">
        <v>87</v>
      </c>
      <c r="AY217" s="18" t="s">
        <v>167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308</v>
      </c>
      <c r="BM217" s="163" t="s">
        <v>2010</v>
      </c>
    </row>
    <row r="218" spans="1:65" s="12" customFormat="1" ht="23" customHeight="1">
      <c r="B218" s="138"/>
      <c r="D218" s="139" t="s">
        <v>73</v>
      </c>
      <c r="E218" s="165" t="s">
        <v>2011</v>
      </c>
      <c r="F218" s="165" t="s">
        <v>2012</v>
      </c>
      <c r="I218" s="141"/>
      <c r="J218" s="166">
        <f>BK218</f>
        <v>0</v>
      </c>
      <c r="L218" s="138"/>
      <c r="M218" s="143"/>
      <c r="N218" s="144"/>
      <c r="O218" s="144"/>
      <c r="P218" s="145">
        <f>SUM(P219:P254)</f>
        <v>0</v>
      </c>
      <c r="Q218" s="144"/>
      <c r="R218" s="145">
        <f>SUM(R219:R254)</f>
        <v>0.10627000000000002</v>
      </c>
      <c r="S218" s="144"/>
      <c r="T218" s="146">
        <f>SUM(T219:T254)</f>
        <v>0</v>
      </c>
      <c r="AR218" s="139" t="s">
        <v>87</v>
      </c>
      <c r="AT218" s="147" t="s">
        <v>73</v>
      </c>
      <c r="AU218" s="147" t="s">
        <v>81</v>
      </c>
      <c r="AY218" s="139" t="s">
        <v>167</v>
      </c>
      <c r="BK218" s="148">
        <f>SUM(BK219:BK254)</f>
        <v>0</v>
      </c>
    </row>
    <row r="219" spans="1:65" s="2" customFormat="1" ht="16.5" customHeight="1">
      <c r="A219" s="33"/>
      <c r="B219" s="149"/>
      <c r="C219" s="167" t="s">
        <v>1078</v>
      </c>
      <c r="D219" s="167" t="s">
        <v>175</v>
      </c>
      <c r="E219" s="168" t="s">
        <v>2013</v>
      </c>
      <c r="F219" s="169" t="s">
        <v>2014</v>
      </c>
      <c r="G219" s="170" t="s">
        <v>340</v>
      </c>
      <c r="H219" s="171">
        <v>4</v>
      </c>
      <c r="I219" s="172"/>
      <c r="J219" s="173">
        <f>ROUND(I219*H219,2)</f>
        <v>0</v>
      </c>
      <c r="K219" s="174"/>
      <c r="L219" s="34"/>
      <c r="M219" s="175" t="s">
        <v>1</v>
      </c>
      <c r="N219" s="176" t="s">
        <v>40</v>
      </c>
      <c r="O219" s="59"/>
      <c r="P219" s="161">
        <f>O219*H219</f>
        <v>0</v>
      </c>
      <c r="Q219" s="161">
        <v>2.0000000000000002E-5</v>
      </c>
      <c r="R219" s="161">
        <f>Q219*H219</f>
        <v>8.0000000000000007E-5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308</v>
      </c>
      <c r="AT219" s="163" t="s">
        <v>175</v>
      </c>
      <c r="AU219" s="163" t="s">
        <v>87</v>
      </c>
      <c r="AY219" s="18" t="s">
        <v>167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308</v>
      </c>
      <c r="BM219" s="163" t="s">
        <v>2015</v>
      </c>
    </row>
    <row r="220" spans="1:65" s="14" customFormat="1" ht="12">
      <c r="B220" s="185"/>
      <c r="D220" s="178" t="s">
        <v>181</v>
      </c>
      <c r="E220" s="186" t="s">
        <v>1</v>
      </c>
      <c r="F220" s="187" t="s">
        <v>2016</v>
      </c>
      <c r="H220" s="188">
        <v>4</v>
      </c>
      <c r="I220" s="189"/>
      <c r="L220" s="185"/>
      <c r="M220" s="190"/>
      <c r="N220" s="191"/>
      <c r="O220" s="191"/>
      <c r="P220" s="191"/>
      <c r="Q220" s="191"/>
      <c r="R220" s="191"/>
      <c r="S220" s="191"/>
      <c r="T220" s="192"/>
      <c r="AT220" s="186" t="s">
        <v>181</v>
      </c>
      <c r="AU220" s="186" t="s">
        <v>87</v>
      </c>
      <c r="AV220" s="14" t="s">
        <v>87</v>
      </c>
      <c r="AW220" s="14" t="s">
        <v>29</v>
      </c>
      <c r="AX220" s="14" t="s">
        <v>81</v>
      </c>
      <c r="AY220" s="186" t="s">
        <v>167</v>
      </c>
    </row>
    <row r="221" spans="1:65" s="2" customFormat="1" ht="21.75" customHeight="1">
      <c r="A221" s="33"/>
      <c r="B221" s="149"/>
      <c r="C221" s="150" t="s">
        <v>1083</v>
      </c>
      <c r="D221" s="150" t="s">
        <v>168</v>
      </c>
      <c r="E221" s="151" t="s">
        <v>2017</v>
      </c>
      <c r="F221" s="152" t="s">
        <v>2018</v>
      </c>
      <c r="G221" s="153" t="s">
        <v>340</v>
      </c>
      <c r="H221" s="154">
        <v>4</v>
      </c>
      <c r="I221" s="155"/>
      <c r="J221" s="156">
        <f>ROUND(I221*H221,2)</f>
        <v>0</v>
      </c>
      <c r="K221" s="157"/>
      <c r="L221" s="158"/>
      <c r="M221" s="159" t="s">
        <v>1</v>
      </c>
      <c r="N221" s="160" t="s">
        <v>40</v>
      </c>
      <c r="O221" s="59"/>
      <c r="P221" s="161">
        <f>O221*H221</f>
        <v>0</v>
      </c>
      <c r="Q221" s="161">
        <v>5.1000000000000004E-4</v>
      </c>
      <c r="R221" s="161">
        <f>Q221*H221</f>
        <v>2.0400000000000001E-3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416</v>
      </c>
      <c r="AT221" s="163" t="s">
        <v>168</v>
      </c>
      <c r="AU221" s="163" t="s">
        <v>87</v>
      </c>
      <c r="AY221" s="18" t="s">
        <v>167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308</v>
      </c>
      <c r="BM221" s="163" t="s">
        <v>2019</v>
      </c>
    </row>
    <row r="222" spans="1:65" s="2" customFormat="1" ht="16.5" customHeight="1">
      <c r="A222" s="33"/>
      <c r="B222" s="149"/>
      <c r="C222" s="167" t="s">
        <v>1087</v>
      </c>
      <c r="D222" s="167" t="s">
        <v>175</v>
      </c>
      <c r="E222" s="168" t="s">
        <v>2020</v>
      </c>
      <c r="F222" s="169" t="s">
        <v>2021</v>
      </c>
      <c r="G222" s="170" t="s">
        <v>340</v>
      </c>
      <c r="H222" s="171">
        <v>2</v>
      </c>
      <c r="I222" s="172"/>
      <c r="J222" s="173">
        <f>ROUND(I222*H222,2)</f>
        <v>0</v>
      </c>
      <c r="K222" s="174"/>
      <c r="L222" s="34"/>
      <c r="M222" s="175" t="s">
        <v>1</v>
      </c>
      <c r="N222" s="176" t="s">
        <v>40</v>
      </c>
      <c r="O222" s="59"/>
      <c r="P222" s="161">
        <f>O222*H222</f>
        <v>0</v>
      </c>
      <c r="Q222" s="161">
        <v>3.0000000000000001E-5</v>
      </c>
      <c r="R222" s="161">
        <f>Q222*H222</f>
        <v>6.0000000000000002E-5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308</v>
      </c>
      <c r="AT222" s="163" t="s">
        <v>175</v>
      </c>
      <c r="AU222" s="163" t="s">
        <v>87</v>
      </c>
      <c r="AY222" s="18" t="s">
        <v>167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308</v>
      </c>
      <c r="BM222" s="163" t="s">
        <v>2022</v>
      </c>
    </row>
    <row r="223" spans="1:65" s="14" customFormat="1" ht="12">
      <c r="B223" s="185"/>
      <c r="D223" s="178" t="s">
        <v>181</v>
      </c>
      <c r="E223" s="186" t="s">
        <v>1</v>
      </c>
      <c r="F223" s="187" t="s">
        <v>2023</v>
      </c>
      <c r="H223" s="188">
        <v>2</v>
      </c>
      <c r="I223" s="189"/>
      <c r="L223" s="185"/>
      <c r="M223" s="190"/>
      <c r="N223" s="191"/>
      <c r="O223" s="191"/>
      <c r="P223" s="191"/>
      <c r="Q223" s="191"/>
      <c r="R223" s="191"/>
      <c r="S223" s="191"/>
      <c r="T223" s="192"/>
      <c r="AT223" s="186" t="s">
        <v>181</v>
      </c>
      <c r="AU223" s="186" t="s">
        <v>87</v>
      </c>
      <c r="AV223" s="14" t="s">
        <v>87</v>
      </c>
      <c r="AW223" s="14" t="s">
        <v>29</v>
      </c>
      <c r="AX223" s="14" t="s">
        <v>81</v>
      </c>
      <c r="AY223" s="186" t="s">
        <v>167</v>
      </c>
    </row>
    <row r="224" spans="1:65" s="2" customFormat="1" ht="21.75" customHeight="1">
      <c r="A224" s="33"/>
      <c r="B224" s="149"/>
      <c r="C224" s="150" t="s">
        <v>1095</v>
      </c>
      <c r="D224" s="150" t="s">
        <v>168</v>
      </c>
      <c r="E224" s="151" t="s">
        <v>2024</v>
      </c>
      <c r="F224" s="152" t="s">
        <v>2025</v>
      </c>
      <c r="G224" s="153" t="s">
        <v>340</v>
      </c>
      <c r="H224" s="154">
        <v>2</v>
      </c>
      <c r="I224" s="155"/>
      <c r="J224" s="156">
        <f>ROUND(I224*H224,2)</f>
        <v>0</v>
      </c>
      <c r="K224" s="157"/>
      <c r="L224" s="158"/>
      <c r="M224" s="159" t="s">
        <v>1</v>
      </c>
      <c r="N224" s="160" t="s">
        <v>40</v>
      </c>
      <c r="O224" s="59"/>
      <c r="P224" s="161">
        <f>O224*H224</f>
        <v>0</v>
      </c>
      <c r="Q224" s="161">
        <v>8.25E-4</v>
      </c>
      <c r="R224" s="161">
        <f>Q224*H224</f>
        <v>1.65E-3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416</v>
      </c>
      <c r="AT224" s="163" t="s">
        <v>168</v>
      </c>
      <c r="AU224" s="163" t="s">
        <v>87</v>
      </c>
      <c r="AY224" s="18" t="s">
        <v>167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308</v>
      </c>
      <c r="BM224" s="163" t="s">
        <v>2026</v>
      </c>
    </row>
    <row r="225" spans="1:65" s="2" customFormat="1" ht="16.5" customHeight="1">
      <c r="A225" s="33"/>
      <c r="B225" s="149"/>
      <c r="C225" s="167" t="s">
        <v>1100</v>
      </c>
      <c r="D225" s="167" t="s">
        <v>175</v>
      </c>
      <c r="E225" s="168" t="s">
        <v>2027</v>
      </c>
      <c r="F225" s="169" t="s">
        <v>2028</v>
      </c>
      <c r="G225" s="170" t="s">
        <v>340</v>
      </c>
      <c r="H225" s="171">
        <v>4</v>
      </c>
      <c r="I225" s="172"/>
      <c r="J225" s="173">
        <f>ROUND(I225*H225,2)</f>
        <v>0</v>
      </c>
      <c r="K225" s="174"/>
      <c r="L225" s="34"/>
      <c r="M225" s="175" t="s">
        <v>1</v>
      </c>
      <c r="N225" s="176" t="s">
        <v>40</v>
      </c>
      <c r="O225" s="59"/>
      <c r="P225" s="161">
        <f>O225*H225</f>
        <v>0</v>
      </c>
      <c r="Q225" s="161">
        <v>3.0000000000000001E-5</v>
      </c>
      <c r="R225" s="161">
        <f>Q225*H225</f>
        <v>1.2E-4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308</v>
      </c>
      <c r="AT225" s="163" t="s">
        <v>175</v>
      </c>
      <c r="AU225" s="163" t="s">
        <v>87</v>
      </c>
      <c r="AY225" s="18" t="s">
        <v>167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308</v>
      </c>
      <c r="BM225" s="163" t="s">
        <v>2029</v>
      </c>
    </row>
    <row r="226" spans="1:65" s="14" customFormat="1" ht="12">
      <c r="B226" s="185"/>
      <c r="D226" s="178" t="s">
        <v>181</v>
      </c>
      <c r="E226" s="186" t="s">
        <v>1</v>
      </c>
      <c r="F226" s="187" t="s">
        <v>2030</v>
      </c>
      <c r="H226" s="188">
        <v>4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181</v>
      </c>
      <c r="AU226" s="186" t="s">
        <v>87</v>
      </c>
      <c r="AV226" s="14" t="s">
        <v>87</v>
      </c>
      <c r="AW226" s="14" t="s">
        <v>29</v>
      </c>
      <c r="AX226" s="14" t="s">
        <v>81</v>
      </c>
      <c r="AY226" s="186" t="s">
        <v>167</v>
      </c>
    </row>
    <row r="227" spans="1:65" s="2" customFormat="1" ht="21.75" customHeight="1">
      <c r="A227" s="33"/>
      <c r="B227" s="149"/>
      <c r="C227" s="150" t="s">
        <v>1107</v>
      </c>
      <c r="D227" s="150" t="s">
        <v>168</v>
      </c>
      <c r="E227" s="151" t="s">
        <v>2031</v>
      </c>
      <c r="F227" s="152" t="s">
        <v>2032</v>
      </c>
      <c r="G227" s="153" t="s">
        <v>340</v>
      </c>
      <c r="H227" s="154">
        <v>4</v>
      </c>
      <c r="I227" s="155"/>
      <c r="J227" s="156">
        <f>ROUND(I227*H227,2)</f>
        <v>0</v>
      </c>
      <c r="K227" s="157"/>
      <c r="L227" s="158"/>
      <c r="M227" s="159" t="s">
        <v>1</v>
      </c>
      <c r="N227" s="160" t="s">
        <v>40</v>
      </c>
      <c r="O227" s="59"/>
      <c r="P227" s="161">
        <f>O227*H227</f>
        <v>0</v>
      </c>
      <c r="Q227" s="161">
        <v>1.0499999999999999E-3</v>
      </c>
      <c r="R227" s="161">
        <f>Q227*H227</f>
        <v>4.1999999999999997E-3</v>
      </c>
      <c r="S227" s="161">
        <v>0</v>
      </c>
      <c r="T227" s="16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416</v>
      </c>
      <c r="AT227" s="163" t="s">
        <v>168</v>
      </c>
      <c r="AU227" s="163" t="s">
        <v>87</v>
      </c>
      <c r="AY227" s="18" t="s">
        <v>167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308</v>
      </c>
      <c r="BM227" s="163" t="s">
        <v>2033</v>
      </c>
    </row>
    <row r="228" spans="1:65" s="2" customFormat="1" ht="21.75" customHeight="1">
      <c r="A228" s="33"/>
      <c r="B228" s="149"/>
      <c r="C228" s="167" t="s">
        <v>1112</v>
      </c>
      <c r="D228" s="167" t="s">
        <v>175</v>
      </c>
      <c r="E228" s="168" t="s">
        <v>2034</v>
      </c>
      <c r="F228" s="169" t="s">
        <v>2035</v>
      </c>
      <c r="G228" s="170" t="s">
        <v>340</v>
      </c>
      <c r="H228" s="171">
        <v>30</v>
      </c>
      <c r="I228" s="172"/>
      <c r="J228" s="173">
        <f>ROUND(I228*H228,2)</f>
        <v>0</v>
      </c>
      <c r="K228" s="174"/>
      <c r="L228" s="34"/>
      <c r="M228" s="175" t="s">
        <v>1</v>
      </c>
      <c r="N228" s="176" t="s">
        <v>40</v>
      </c>
      <c r="O228" s="59"/>
      <c r="P228" s="161">
        <f>O228*H228</f>
        <v>0</v>
      </c>
      <c r="Q228" s="161">
        <v>1.0000000000000001E-5</v>
      </c>
      <c r="R228" s="161">
        <f>Q228*H228</f>
        <v>3.0000000000000003E-4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308</v>
      </c>
      <c r="AT228" s="163" t="s">
        <v>175</v>
      </c>
      <c r="AU228" s="163" t="s">
        <v>87</v>
      </c>
      <c r="AY228" s="18" t="s">
        <v>167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308</v>
      </c>
      <c r="BM228" s="163" t="s">
        <v>2036</v>
      </c>
    </row>
    <row r="229" spans="1:65" s="14" customFormat="1" ht="12">
      <c r="B229" s="185"/>
      <c r="D229" s="178" t="s">
        <v>181</v>
      </c>
      <c r="E229" s="186" t="s">
        <v>1</v>
      </c>
      <c r="F229" s="187" t="s">
        <v>2037</v>
      </c>
      <c r="H229" s="188">
        <v>30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181</v>
      </c>
      <c r="AU229" s="186" t="s">
        <v>87</v>
      </c>
      <c r="AV229" s="14" t="s">
        <v>87</v>
      </c>
      <c r="AW229" s="14" t="s">
        <v>29</v>
      </c>
      <c r="AX229" s="14" t="s">
        <v>81</v>
      </c>
      <c r="AY229" s="186" t="s">
        <v>167</v>
      </c>
    </row>
    <row r="230" spans="1:65" s="2" customFormat="1" ht="21.75" customHeight="1">
      <c r="A230" s="33"/>
      <c r="B230" s="149"/>
      <c r="C230" s="150" t="s">
        <v>1116</v>
      </c>
      <c r="D230" s="150" t="s">
        <v>168</v>
      </c>
      <c r="E230" s="151" t="s">
        <v>2038</v>
      </c>
      <c r="F230" s="152" t="s">
        <v>2039</v>
      </c>
      <c r="G230" s="153" t="s">
        <v>340</v>
      </c>
      <c r="H230" s="154">
        <v>30</v>
      </c>
      <c r="I230" s="155"/>
      <c r="J230" s="156">
        <f>ROUND(I230*H230,2)</f>
        <v>0</v>
      </c>
      <c r="K230" s="157"/>
      <c r="L230" s="158"/>
      <c r="M230" s="159" t="s">
        <v>1</v>
      </c>
      <c r="N230" s="160" t="s">
        <v>40</v>
      </c>
      <c r="O230" s="59"/>
      <c r="P230" s="161">
        <f>O230*H230</f>
        <v>0</v>
      </c>
      <c r="Q230" s="161">
        <v>2.0999999999999999E-3</v>
      </c>
      <c r="R230" s="161">
        <f>Q230*H230</f>
        <v>6.3E-2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416</v>
      </c>
      <c r="AT230" s="163" t="s">
        <v>168</v>
      </c>
      <c r="AU230" s="163" t="s">
        <v>87</v>
      </c>
      <c r="AY230" s="18" t="s">
        <v>167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308</v>
      </c>
      <c r="BM230" s="163" t="s">
        <v>2040</v>
      </c>
    </row>
    <row r="231" spans="1:65" s="2" customFormat="1" ht="16.5" customHeight="1">
      <c r="A231" s="33"/>
      <c r="B231" s="149"/>
      <c r="C231" s="167" t="s">
        <v>1121</v>
      </c>
      <c r="D231" s="167" t="s">
        <v>175</v>
      </c>
      <c r="E231" s="168" t="s">
        <v>2041</v>
      </c>
      <c r="F231" s="169" t="s">
        <v>2042</v>
      </c>
      <c r="G231" s="170" t="s">
        <v>340</v>
      </c>
      <c r="H231" s="171">
        <v>2</v>
      </c>
      <c r="I231" s="172"/>
      <c r="J231" s="173">
        <f>ROUND(I231*H231,2)</f>
        <v>0</v>
      </c>
      <c r="K231" s="174"/>
      <c r="L231" s="34"/>
      <c r="M231" s="175" t="s">
        <v>1</v>
      </c>
      <c r="N231" s="176" t="s">
        <v>40</v>
      </c>
      <c r="O231" s="59"/>
      <c r="P231" s="161">
        <f>O231*H231</f>
        <v>0</v>
      </c>
      <c r="Q231" s="161">
        <v>5.0000000000000002E-5</v>
      </c>
      <c r="R231" s="161">
        <f>Q231*H231</f>
        <v>1E-4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308</v>
      </c>
      <c r="AT231" s="163" t="s">
        <v>175</v>
      </c>
      <c r="AU231" s="163" t="s">
        <v>87</v>
      </c>
      <c r="AY231" s="18" t="s">
        <v>167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308</v>
      </c>
      <c r="BM231" s="163" t="s">
        <v>2043</v>
      </c>
    </row>
    <row r="232" spans="1:65" s="2" customFormat="1" ht="21.75" customHeight="1">
      <c r="A232" s="33"/>
      <c r="B232" s="149"/>
      <c r="C232" s="150" t="s">
        <v>1130</v>
      </c>
      <c r="D232" s="150" t="s">
        <v>168</v>
      </c>
      <c r="E232" s="151" t="s">
        <v>2044</v>
      </c>
      <c r="F232" s="152" t="s">
        <v>2045</v>
      </c>
      <c r="G232" s="153" t="s">
        <v>340</v>
      </c>
      <c r="H232" s="154">
        <v>2</v>
      </c>
      <c r="I232" s="155"/>
      <c r="J232" s="156">
        <f>ROUND(I232*H232,2)</f>
        <v>0</v>
      </c>
      <c r="K232" s="157"/>
      <c r="L232" s="158"/>
      <c r="M232" s="159" t="s">
        <v>1</v>
      </c>
      <c r="N232" s="160" t="s">
        <v>40</v>
      </c>
      <c r="O232" s="59"/>
      <c r="P232" s="161">
        <f>O232*H232</f>
        <v>0</v>
      </c>
      <c r="Q232" s="161">
        <v>1.0300000000000001E-3</v>
      </c>
      <c r="R232" s="161">
        <f>Q232*H232</f>
        <v>2.0600000000000002E-3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416</v>
      </c>
      <c r="AT232" s="163" t="s">
        <v>168</v>
      </c>
      <c r="AU232" s="163" t="s">
        <v>87</v>
      </c>
      <c r="AY232" s="18" t="s">
        <v>167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308</v>
      </c>
      <c r="BM232" s="163" t="s">
        <v>2046</v>
      </c>
    </row>
    <row r="233" spans="1:65" s="2" customFormat="1" ht="16.5" customHeight="1">
      <c r="A233" s="33"/>
      <c r="B233" s="149"/>
      <c r="C233" s="167" t="s">
        <v>1135</v>
      </c>
      <c r="D233" s="167" t="s">
        <v>175</v>
      </c>
      <c r="E233" s="168" t="s">
        <v>2047</v>
      </c>
      <c r="F233" s="169" t="s">
        <v>2048</v>
      </c>
      <c r="G233" s="170" t="s">
        <v>340</v>
      </c>
      <c r="H233" s="171">
        <v>3</v>
      </c>
      <c r="I233" s="172"/>
      <c r="J233" s="173">
        <f>ROUND(I233*H233,2)</f>
        <v>0</v>
      </c>
      <c r="K233" s="174"/>
      <c r="L233" s="34"/>
      <c r="M233" s="175" t="s">
        <v>1</v>
      </c>
      <c r="N233" s="176" t="s">
        <v>40</v>
      </c>
      <c r="O233" s="59"/>
      <c r="P233" s="161">
        <f>O233*H233</f>
        <v>0</v>
      </c>
      <c r="Q233" s="161">
        <v>2.0000000000000002E-5</v>
      </c>
      <c r="R233" s="161">
        <f>Q233*H233</f>
        <v>6.0000000000000008E-5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308</v>
      </c>
      <c r="AT233" s="163" t="s">
        <v>175</v>
      </c>
      <c r="AU233" s="163" t="s">
        <v>87</v>
      </c>
      <c r="AY233" s="18" t="s">
        <v>167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308</v>
      </c>
      <c r="BM233" s="163" t="s">
        <v>2049</v>
      </c>
    </row>
    <row r="234" spans="1:65" s="14" customFormat="1" ht="12">
      <c r="B234" s="185"/>
      <c r="D234" s="178" t="s">
        <v>181</v>
      </c>
      <c r="E234" s="186" t="s">
        <v>1</v>
      </c>
      <c r="F234" s="187" t="s">
        <v>2050</v>
      </c>
      <c r="H234" s="188">
        <v>3</v>
      </c>
      <c r="I234" s="189"/>
      <c r="L234" s="185"/>
      <c r="M234" s="190"/>
      <c r="N234" s="191"/>
      <c r="O234" s="191"/>
      <c r="P234" s="191"/>
      <c r="Q234" s="191"/>
      <c r="R234" s="191"/>
      <c r="S234" s="191"/>
      <c r="T234" s="192"/>
      <c r="AT234" s="186" t="s">
        <v>181</v>
      </c>
      <c r="AU234" s="186" t="s">
        <v>87</v>
      </c>
      <c r="AV234" s="14" t="s">
        <v>87</v>
      </c>
      <c r="AW234" s="14" t="s">
        <v>29</v>
      </c>
      <c r="AX234" s="14" t="s">
        <v>81</v>
      </c>
      <c r="AY234" s="186" t="s">
        <v>167</v>
      </c>
    </row>
    <row r="235" spans="1:65" s="2" customFormat="1" ht="16.5" customHeight="1">
      <c r="A235" s="33"/>
      <c r="B235" s="149"/>
      <c r="C235" s="150" t="s">
        <v>1139</v>
      </c>
      <c r="D235" s="150" t="s">
        <v>168</v>
      </c>
      <c r="E235" s="151" t="s">
        <v>2051</v>
      </c>
      <c r="F235" s="152" t="s">
        <v>2052</v>
      </c>
      <c r="G235" s="153" t="s">
        <v>340</v>
      </c>
      <c r="H235" s="154">
        <v>3</v>
      </c>
      <c r="I235" s="155"/>
      <c r="J235" s="156">
        <f>ROUND(I235*H235,2)</f>
        <v>0</v>
      </c>
      <c r="K235" s="157"/>
      <c r="L235" s="158"/>
      <c r="M235" s="159" t="s">
        <v>1</v>
      </c>
      <c r="N235" s="160" t="s">
        <v>40</v>
      </c>
      <c r="O235" s="59"/>
      <c r="P235" s="161">
        <f>O235*H235</f>
        <v>0</v>
      </c>
      <c r="Q235" s="161">
        <v>5.0000000000000001E-4</v>
      </c>
      <c r="R235" s="161">
        <f>Q235*H235</f>
        <v>1.5E-3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416</v>
      </c>
      <c r="AT235" s="163" t="s">
        <v>168</v>
      </c>
      <c r="AU235" s="163" t="s">
        <v>87</v>
      </c>
      <c r="AY235" s="18" t="s">
        <v>167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308</v>
      </c>
      <c r="BM235" s="163" t="s">
        <v>2053</v>
      </c>
    </row>
    <row r="236" spans="1:65" s="2" customFormat="1" ht="33" customHeight="1">
      <c r="A236" s="33"/>
      <c r="B236" s="149"/>
      <c r="C236" s="167" t="s">
        <v>1144</v>
      </c>
      <c r="D236" s="167" t="s">
        <v>175</v>
      </c>
      <c r="E236" s="168" t="s">
        <v>2054</v>
      </c>
      <c r="F236" s="169" t="s">
        <v>2055</v>
      </c>
      <c r="G236" s="170" t="s">
        <v>340</v>
      </c>
      <c r="H236" s="171">
        <v>6</v>
      </c>
      <c r="I236" s="172"/>
      <c r="J236" s="173">
        <f>ROUND(I236*H236,2)</f>
        <v>0</v>
      </c>
      <c r="K236" s="174"/>
      <c r="L236" s="34"/>
      <c r="M236" s="175" t="s">
        <v>1</v>
      </c>
      <c r="N236" s="176" t="s">
        <v>40</v>
      </c>
      <c r="O236" s="59"/>
      <c r="P236" s="161">
        <f>O236*H236</f>
        <v>0</v>
      </c>
      <c r="Q236" s="161">
        <v>4.8999999999999998E-4</v>
      </c>
      <c r="R236" s="161">
        <f>Q236*H236</f>
        <v>2.9399999999999999E-3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308</v>
      </c>
      <c r="AT236" s="163" t="s">
        <v>175</v>
      </c>
      <c r="AU236" s="163" t="s">
        <v>87</v>
      </c>
      <c r="AY236" s="18" t="s">
        <v>167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308</v>
      </c>
      <c r="BM236" s="163" t="s">
        <v>2056</v>
      </c>
    </row>
    <row r="237" spans="1:65" s="2" customFormat="1" ht="16.5" customHeight="1">
      <c r="A237" s="33"/>
      <c r="B237" s="149"/>
      <c r="C237" s="150" t="s">
        <v>1150</v>
      </c>
      <c r="D237" s="150" t="s">
        <v>168</v>
      </c>
      <c r="E237" s="151" t="s">
        <v>2057</v>
      </c>
      <c r="F237" s="152" t="s">
        <v>2058</v>
      </c>
      <c r="G237" s="153" t="s">
        <v>340</v>
      </c>
      <c r="H237" s="154">
        <v>6</v>
      </c>
      <c r="I237" s="155"/>
      <c r="J237" s="156">
        <f>ROUND(I237*H237,2)</f>
        <v>0</v>
      </c>
      <c r="K237" s="157"/>
      <c r="L237" s="158"/>
      <c r="M237" s="159" t="s">
        <v>1</v>
      </c>
      <c r="N237" s="160" t="s">
        <v>40</v>
      </c>
      <c r="O237" s="59"/>
      <c r="P237" s="161">
        <f>O237*H237</f>
        <v>0</v>
      </c>
      <c r="Q237" s="161">
        <v>4.4000000000000002E-4</v>
      </c>
      <c r="R237" s="161">
        <f>Q237*H237</f>
        <v>2.64E-3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416</v>
      </c>
      <c r="AT237" s="163" t="s">
        <v>168</v>
      </c>
      <c r="AU237" s="163" t="s">
        <v>87</v>
      </c>
      <c r="AY237" s="18" t="s">
        <v>167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308</v>
      </c>
      <c r="BM237" s="163" t="s">
        <v>2059</v>
      </c>
    </row>
    <row r="238" spans="1:65" s="2" customFormat="1" ht="16.5" customHeight="1">
      <c r="A238" s="33"/>
      <c r="B238" s="149"/>
      <c r="C238" s="167" t="s">
        <v>1156</v>
      </c>
      <c r="D238" s="167" t="s">
        <v>175</v>
      </c>
      <c r="E238" s="168" t="s">
        <v>2060</v>
      </c>
      <c r="F238" s="169" t="s">
        <v>2061</v>
      </c>
      <c r="G238" s="170" t="s">
        <v>340</v>
      </c>
      <c r="H238" s="171">
        <v>2</v>
      </c>
      <c r="I238" s="172"/>
      <c r="J238" s="173">
        <f>ROUND(I238*H238,2)</f>
        <v>0</v>
      </c>
      <c r="K238" s="174"/>
      <c r="L238" s="34"/>
      <c r="M238" s="175" t="s">
        <v>1</v>
      </c>
      <c r="N238" s="176" t="s">
        <v>40</v>
      </c>
      <c r="O238" s="59"/>
      <c r="P238" s="161">
        <f>O238*H238</f>
        <v>0</v>
      </c>
      <c r="Q238" s="161">
        <v>4.0000000000000003E-5</v>
      </c>
      <c r="R238" s="161">
        <f>Q238*H238</f>
        <v>8.0000000000000007E-5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308</v>
      </c>
      <c r="AT238" s="163" t="s">
        <v>175</v>
      </c>
      <c r="AU238" s="163" t="s">
        <v>87</v>
      </c>
      <c r="AY238" s="18" t="s">
        <v>167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308</v>
      </c>
      <c r="BM238" s="163" t="s">
        <v>2062</v>
      </c>
    </row>
    <row r="239" spans="1:65" s="14" customFormat="1" ht="12">
      <c r="B239" s="185"/>
      <c r="D239" s="178" t="s">
        <v>181</v>
      </c>
      <c r="E239" s="186" t="s">
        <v>1</v>
      </c>
      <c r="F239" s="187" t="s">
        <v>2063</v>
      </c>
      <c r="H239" s="188">
        <v>2</v>
      </c>
      <c r="I239" s="189"/>
      <c r="L239" s="185"/>
      <c r="M239" s="190"/>
      <c r="N239" s="191"/>
      <c r="O239" s="191"/>
      <c r="P239" s="191"/>
      <c r="Q239" s="191"/>
      <c r="R239" s="191"/>
      <c r="S239" s="191"/>
      <c r="T239" s="192"/>
      <c r="AT239" s="186" t="s">
        <v>181</v>
      </c>
      <c r="AU239" s="186" t="s">
        <v>87</v>
      </c>
      <c r="AV239" s="14" t="s">
        <v>87</v>
      </c>
      <c r="AW239" s="14" t="s">
        <v>29</v>
      </c>
      <c r="AX239" s="14" t="s">
        <v>81</v>
      </c>
      <c r="AY239" s="186" t="s">
        <v>167</v>
      </c>
    </row>
    <row r="240" spans="1:65" s="13" customFormat="1" ht="24">
      <c r="B240" s="177"/>
      <c r="D240" s="178" t="s">
        <v>181</v>
      </c>
      <c r="E240" s="179" t="s">
        <v>1</v>
      </c>
      <c r="F240" s="180" t="s">
        <v>2064</v>
      </c>
      <c r="H240" s="179" t="s">
        <v>1</v>
      </c>
      <c r="I240" s="181"/>
      <c r="L240" s="177"/>
      <c r="M240" s="182"/>
      <c r="N240" s="183"/>
      <c r="O240" s="183"/>
      <c r="P240" s="183"/>
      <c r="Q240" s="183"/>
      <c r="R240" s="183"/>
      <c r="S240" s="183"/>
      <c r="T240" s="184"/>
      <c r="AT240" s="179" t="s">
        <v>181</v>
      </c>
      <c r="AU240" s="179" t="s">
        <v>87</v>
      </c>
      <c r="AV240" s="13" t="s">
        <v>81</v>
      </c>
      <c r="AW240" s="13" t="s">
        <v>29</v>
      </c>
      <c r="AX240" s="13" t="s">
        <v>74</v>
      </c>
      <c r="AY240" s="179" t="s">
        <v>167</v>
      </c>
    </row>
    <row r="241" spans="1:65" s="13" customFormat="1" ht="12">
      <c r="B241" s="177"/>
      <c r="D241" s="178" t="s">
        <v>181</v>
      </c>
      <c r="E241" s="179" t="s">
        <v>1</v>
      </c>
      <c r="F241" s="180" t="s">
        <v>2065</v>
      </c>
      <c r="H241" s="179" t="s">
        <v>1</v>
      </c>
      <c r="I241" s="181"/>
      <c r="L241" s="177"/>
      <c r="M241" s="182"/>
      <c r="N241" s="183"/>
      <c r="O241" s="183"/>
      <c r="P241" s="183"/>
      <c r="Q241" s="183"/>
      <c r="R241" s="183"/>
      <c r="S241" s="183"/>
      <c r="T241" s="184"/>
      <c r="AT241" s="179" t="s">
        <v>181</v>
      </c>
      <c r="AU241" s="179" t="s">
        <v>87</v>
      </c>
      <c r="AV241" s="13" t="s">
        <v>81</v>
      </c>
      <c r="AW241" s="13" t="s">
        <v>29</v>
      </c>
      <c r="AX241" s="13" t="s">
        <v>74</v>
      </c>
      <c r="AY241" s="179" t="s">
        <v>167</v>
      </c>
    </row>
    <row r="242" spans="1:65" s="2" customFormat="1" ht="21.75" customHeight="1">
      <c r="A242" s="33"/>
      <c r="B242" s="149"/>
      <c r="C242" s="150" t="s">
        <v>1161</v>
      </c>
      <c r="D242" s="150" t="s">
        <v>168</v>
      </c>
      <c r="E242" s="151" t="s">
        <v>2066</v>
      </c>
      <c r="F242" s="152" t="s">
        <v>2067</v>
      </c>
      <c r="G242" s="153" t="s">
        <v>340</v>
      </c>
      <c r="H242" s="154">
        <v>2</v>
      </c>
      <c r="I242" s="155"/>
      <c r="J242" s="156">
        <f t="shared" ref="J242:J254" si="60">ROUND(I242*H242,2)</f>
        <v>0</v>
      </c>
      <c r="K242" s="157"/>
      <c r="L242" s="158"/>
      <c r="M242" s="159" t="s">
        <v>1</v>
      </c>
      <c r="N242" s="160" t="s">
        <v>40</v>
      </c>
      <c r="O242" s="59"/>
      <c r="P242" s="161">
        <f t="shared" ref="P242:P254" si="61">O242*H242</f>
        <v>0</v>
      </c>
      <c r="Q242" s="161">
        <v>1.2999999999999999E-3</v>
      </c>
      <c r="R242" s="161">
        <f t="shared" ref="R242:R254" si="62">Q242*H242</f>
        <v>2.5999999999999999E-3</v>
      </c>
      <c r="S242" s="161">
        <v>0</v>
      </c>
      <c r="T242" s="162">
        <f t="shared" ref="T242:T254" si="63"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416</v>
      </c>
      <c r="AT242" s="163" t="s">
        <v>168</v>
      </c>
      <c r="AU242" s="163" t="s">
        <v>87</v>
      </c>
      <c r="AY242" s="18" t="s">
        <v>167</v>
      </c>
      <c r="BE242" s="164">
        <f t="shared" ref="BE242:BE254" si="64">IF(N242="základná",J242,0)</f>
        <v>0</v>
      </c>
      <c r="BF242" s="164">
        <f t="shared" ref="BF242:BF254" si="65">IF(N242="znížená",J242,0)</f>
        <v>0</v>
      </c>
      <c r="BG242" s="164">
        <f t="shared" ref="BG242:BG254" si="66">IF(N242="zákl. prenesená",J242,0)</f>
        <v>0</v>
      </c>
      <c r="BH242" s="164">
        <f t="shared" ref="BH242:BH254" si="67">IF(N242="zníž. prenesená",J242,0)</f>
        <v>0</v>
      </c>
      <c r="BI242" s="164">
        <f t="shared" ref="BI242:BI254" si="68">IF(N242="nulová",J242,0)</f>
        <v>0</v>
      </c>
      <c r="BJ242" s="18" t="s">
        <v>87</v>
      </c>
      <c r="BK242" s="164">
        <f t="shared" ref="BK242:BK254" si="69">ROUND(I242*H242,2)</f>
        <v>0</v>
      </c>
      <c r="BL242" s="18" t="s">
        <v>308</v>
      </c>
      <c r="BM242" s="163" t="s">
        <v>2068</v>
      </c>
    </row>
    <row r="243" spans="1:65" s="2" customFormat="1" ht="16.5" customHeight="1">
      <c r="A243" s="33"/>
      <c r="B243" s="149"/>
      <c r="C243" s="167" t="s">
        <v>1170</v>
      </c>
      <c r="D243" s="167" t="s">
        <v>175</v>
      </c>
      <c r="E243" s="168" t="s">
        <v>2069</v>
      </c>
      <c r="F243" s="169" t="s">
        <v>2070</v>
      </c>
      <c r="G243" s="170" t="s">
        <v>340</v>
      </c>
      <c r="H243" s="171">
        <v>2</v>
      </c>
      <c r="I243" s="172"/>
      <c r="J243" s="173">
        <f t="shared" si="60"/>
        <v>0</v>
      </c>
      <c r="K243" s="174"/>
      <c r="L243" s="34"/>
      <c r="M243" s="175" t="s">
        <v>1</v>
      </c>
      <c r="N243" s="176" t="s">
        <v>40</v>
      </c>
      <c r="O243" s="59"/>
      <c r="P243" s="161">
        <f t="shared" si="61"/>
        <v>0</v>
      </c>
      <c r="Q243" s="161">
        <v>0</v>
      </c>
      <c r="R243" s="161">
        <f t="shared" si="62"/>
        <v>0</v>
      </c>
      <c r="S243" s="161">
        <v>0</v>
      </c>
      <c r="T243" s="162">
        <f t="shared" si="6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308</v>
      </c>
      <c r="AT243" s="163" t="s">
        <v>175</v>
      </c>
      <c r="AU243" s="163" t="s">
        <v>87</v>
      </c>
      <c r="AY243" s="18" t="s">
        <v>167</v>
      </c>
      <c r="BE243" s="164">
        <f t="shared" si="64"/>
        <v>0</v>
      </c>
      <c r="BF243" s="164">
        <f t="shared" si="65"/>
        <v>0</v>
      </c>
      <c r="BG243" s="164">
        <f t="shared" si="66"/>
        <v>0</v>
      </c>
      <c r="BH243" s="164">
        <f t="shared" si="67"/>
        <v>0</v>
      </c>
      <c r="BI243" s="164">
        <f t="shared" si="68"/>
        <v>0</v>
      </c>
      <c r="BJ243" s="18" t="s">
        <v>87</v>
      </c>
      <c r="BK243" s="164">
        <f t="shared" si="69"/>
        <v>0</v>
      </c>
      <c r="BL243" s="18" t="s">
        <v>308</v>
      </c>
      <c r="BM243" s="163" t="s">
        <v>2071</v>
      </c>
    </row>
    <row r="244" spans="1:65" s="2" customFormat="1" ht="21.75" customHeight="1">
      <c r="A244" s="33"/>
      <c r="B244" s="149"/>
      <c r="C244" s="150" t="s">
        <v>1176</v>
      </c>
      <c r="D244" s="150" t="s">
        <v>168</v>
      </c>
      <c r="E244" s="151" t="s">
        <v>2072</v>
      </c>
      <c r="F244" s="152" t="s">
        <v>2073</v>
      </c>
      <c r="G244" s="153" t="s">
        <v>340</v>
      </c>
      <c r="H244" s="154">
        <v>2</v>
      </c>
      <c r="I244" s="155"/>
      <c r="J244" s="156">
        <f t="shared" si="60"/>
        <v>0</v>
      </c>
      <c r="K244" s="157"/>
      <c r="L244" s="158"/>
      <c r="M244" s="159" t="s">
        <v>1</v>
      </c>
      <c r="N244" s="160" t="s">
        <v>40</v>
      </c>
      <c r="O244" s="59"/>
      <c r="P244" s="161">
        <f t="shared" si="61"/>
        <v>0</v>
      </c>
      <c r="Q244" s="161">
        <v>5.0000000000000001E-4</v>
      </c>
      <c r="R244" s="161">
        <f t="shared" si="62"/>
        <v>1E-3</v>
      </c>
      <c r="S244" s="161">
        <v>0</v>
      </c>
      <c r="T244" s="162">
        <f t="shared" si="6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416</v>
      </c>
      <c r="AT244" s="163" t="s">
        <v>168</v>
      </c>
      <c r="AU244" s="163" t="s">
        <v>87</v>
      </c>
      <c r="AY244" s="18" t="s">
        <v>167</v>
      </c>
      <c r="BE244" s="164">
        <f t="shared" si="64"/>
        <v>0</v>
      </c>
      <c r="BF244" s="164">
        <f t="shared" si="65"/>
        <v>0</v>
      </c>
      <c r="BG244" s="164">
        <f t="shared" si="66"/>
        <v>0</v>
      </c>
      <c r="BH244" s="164">
        <f t="shared" si="67"/>
        <v>0</v>
      </c>
      <c r="BI244" s="164">
        <f t="shared" si="68"/>
        <v>0</v>
      </c>
      <c r="BJ244" s="18" t="s">
        <v>87</v>
      </c>
      <c r="BK244" s="164">
        <f t="shared" si="69"/>
        <v>0</v>
      </c>
      <c r="BL244" s="18" t="s">
        <v>308</v>
      </c>
      <c r="BM244" s="163" t="s">
        <v>2074</v>
      </c>
    </row>
    <row r="245" spans="1:65" s="2" customFormat="1" ht="21.75" customHeight="1">
      <c r="A245" s="33"/>
      <c r="B245" s="149"/>
      <c r="C245" s="167" t="s">
        <v>1182</v>
      </c>
      <c r="D245" s="167" t="s">
        <v>175</v>
      </c>
      <c r="E245" s="168" t="s">
        <v>2075</v>
      </c>
      <c r="F245" s="169" t="s">
        <v>2076</v>
      </c>
      <c r="G245" s="170" t="s">
        <v>340</v>
      </c>
      <c r="H245" s="171">
        <v>42</v>
      </c>
      <c r="I245" s="172"/>
      <c r="J245" s="173">
        <f t="shared" si="60"/>
        <v>0</v>
      </c>
      <c r="K245" s="174"/>
      <c r="L245" s="34"/>
      <c r="M245" s="175" t="s">
        <v>1</v>
      </c>
      <c r="N245" s="176" t="s">
        <v>40</v>
      </c>
      <c r="O245" s="59"/>
      <c r="P245" s="161">
        <f t="shared" si="61"/>
        <v>0</v>
      </c>
      <c r="Q245" s="161">
        <v>5.0000000000000001E-4</v>
      </c>
      <c r="R245" s="161">
        <f t="shared" si="62"/>
        <v>2.1000000000000001E-2</v>
      </c>
      <c r="S245" s="161">
        <v>0</v>
      </c>
      <c r="T245" s="162">
        <f t="shared" si="6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308</v>
      </c>
      <c r="AT245" s="163" t="s">
        <v>175</v>
      </c>
      <c r="AU245" s="163" t="s">
        <v>87</v>
      </c>
      <c r="AY245" s="18" t="s">
        <v>167</v>
      </c>
      <c r="BE245" s="164">
        <f t="shared" si="64"/>
        <v>0</v>
      </c>
      <c r="BF245" s="164">
        <f t="shared" si="65"/>
        <v>0</v>
      </c>
      <c r="BG245" s="164">
        <f t="shared" si="66"/>
        <v>0</v>
      </c>
      <c r="BH245" s="164">
        <f t="shared" si="67"/>
        <v>0</v>
      </c>
      <c r="BI245" s="164">
        <f t="shared" si="68"/>
        <v>0</v>
      </c>
      <c r="BJ245" s="18" t="s">
        <v>87</v>
      </c>
      <c r="BK245" s="164">
        <f t="shared" si="69"/>
        <v>0</v>
      </c>
      <c r="BL245" s="18" t="s">
        <v>308</v>
      </c>
      <c r="BM245" s="163" t="s">
        <v>2077</v>
      </c>
    </row>
    <row r="246" spans="1:65" s="2" customFormat="1" ht="33" customHeight="1">
      <c r="A246" s="33"/>
      <c r="B246" s="149"/>
      <c r="C246" s="150" t="s">
        <v>1187</v>
      </c>
      <c r="D246" s="150" t="s">
        <v>168</v>
      </c>
      <c r="E246" s="151" t="s">
        <v>2078</v>
      </c>
      <c r="F246" s="152" t="s">
        <v>2079</v>
      </c>
      <c r="G246" s="153" t="s">
        <v>340</v>
      </c>
      <c r="H246" s="154">
        <v>42</v>
      </c>
      <c r="I246" s="155"/>
      <c r="J246" s="156">
        <f t="shared" si="60"/>
        <v>0</v>
      </c>
      <c r="K246" s="157"/>
      <c r="L246" s="158"/>
      <c r="M246" s="159" t="s">
        <v>1</v>
      </c>
      <c r="N246" s="160" t="s">
        <v>40</v>
      </c>
      <c r="O246" s="59"/>
      <c r="P246" s="161">
        <f t="shared" si="61"/>
        <v>0</v>
      </c>
      <c r="Q246" s="161">
        <v>0</v>
      </c>
      <c r="R246" s="161">
        <f t="shared" si="62"/>
        <v>0</v>
      </c>
      <c r="S246" s="161">
        <v>0</v>
      </c>
      <c r="T246" s="162">
        <f t="shared" si="6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416</v>
      </c>
      <c r="AT246" s="163" t="s">
        <v>168</v>
      </c>
      <c r="AU246" s="163" t="s">
        <v>87</v>
      </c>
      <c r="AY246" s="18" t="s">
        <v>167</v>
      </c>
      <c r="BE246" s="164">
        <f t="shared" si="64"/>
        <v>0</v>
      </c>
      <c r="BF246" s="164">
        <f t="shared" si="65"/>
        <v>0</v>
      </c>
      <c r="BG246" s="164">
        <f t="shared" si="66"/>
        <v>0</v>
      </c>
      <c r="BH246" s="164">
        <f t="shared" si="67"/>
        <v>0</v>
      </c>
      <c r="BI246" s="164">
        <f t="shared" si="68"/>
        <v>0</v>
      </c>
      <c r="BJ246" s="18" t="s">
        <v>87</v>
      </c>
      <c r="BK246" s="164">
        <f t="shared" si="69"/>
        <v>0</v>
      </c>
      <c r="BL246" s="18" t="s">
        <v>308</v>
      </c>
      <c r="BM246" s="163" t="s">
        <v>2080</v>
      </c>
    </row>
    <row r="247" spans="1:65" s="2" customFormat="1" ht="21.75" customHeight="1">
      <c r="A247" s="33"/>
      <c r="B247" s="149"/>
      <c r="C247" s="167" t="s">
        <v>1200</v>
      </c>
      <c r="D247" s="167" t="s">
        <v>175</v>
      </c>
      <c r="E247" s="168" t="s">
        <v>2081</v>
      </c>
      <c r="F247" s="169" t="s">
        <v>2082</v>
      </c>
      <c r="G247" s="170" t="s">
        <v>340</v>
      </c>
      <c r="H247" s="171">
        <v>42</v>
      </c>
      <c r="I247" s="172"/>
      <c r="J247" s="173">
        <f t="shared" si="60"/>
        <v>0</v>
      </c>
      <c r="K247" s="174"/>
      <c r="L247" s="34"/>
      <c r="M247" s="175" t="s">
        <v>1</v>
      </c>
      <c r="N247" s="176" t="s">
        <v>40</v>
      </c>
      <c r="O247" s="59"/>
      <c r="P247" s="161">
        <f t="shared" si="61"/>
        <v>0</v>
      </c>
      <c r="Q247" s="161">
        <v>2.0000000000000002E-5</v>
      </c>
      <c r="R247" s="161">
        <f t="shared" si="62"/>
        <v>8.4000000000000003E-4</v>
      </c>
      <c r="S247" s="161">
        <v>0</v>
      </c>
      <c r="T247" s="162">
        <f t="shared" si="6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308</v>
      </c>
      <c r="AT247" s="163" t="s">
        <v>175</v>
      </c>
      <c r="AU247" s="163" t="s">
        <v>87</v>
      </c>
      <c r="AY247" s="18" t="s">
        <v>167</v>
      </c>
      <c r="BE247" s="164">
        <f t="shared" si="64"/>
        <v>0</v>
      </c>
      <c r="BF247" s="164">
        <f t="shared" si="65"/>
        <v>0</v>
      </c>
      <c r="BG247" s="164">
        <f t="shared" si="66"/>
        <v>0</v>
      </c>
      <c r="BH247" s="164">
        <f t="shared" si="67"/>
        <v>0</v>
      </c>
      <c r="BI247" s="164">
        <f t="shared" si="68"/>
        <v>0</v>
      </c>
      <c r="BJ247" s="18" t="s">
        <v>87</v>
      </c>
      <c r="BK247" s="164">
        <f t="shared" si="69"/>
        <v>0</v>
      </c>
      <c r="BL247" s="18" t="s">
        <v>308</v>
      </c>
      <c r="BM247" s="163" t="s">
        <v>2083</v>
      </c>
    </row>
    <row r="248" spans="1:65" s="2" customFormat="1" ht="21.75" customHeight="1">
      <c r="A248" s="33"/>
      <c r="B248" s="149"/>
      <c r="C248" s="150" t="s">
        <v>1203</v>
      </c>
      <c r="D248" s="150" t="s">
        <v>168</v>
      </c>
      <c r="E248" s="151" t="s">
        <v>2084</v>
      </c>
      <c r="F248" s="152" t="s">
        <v>2085</v>
      </c>
      <c r="G248" s="153" t="s">
        <v>340</v>
      </c>
      <c r="H248" s="154">
        <v>42</v>
      </c>
      <c r="I248" s="155"/>
      <c r="J248" s="156">
        <f t="shared" si="60"/>
        <v>0</v>
      </c>
      <c r="K248" s="157"/>
      <c r="L248" s="158"/>
      <c r="M248" s="159" t="s">
        <v>1</v>
      </c>
      <c r="N248" s="160" t="s">
        <v>40</v>
      </c>
      <c r="O248" s="59"/>
      <c r="P248" s="161">
        <f t="shared" si="61"/>
        <v>0</v>
      </c>
      <c r="Q248" s="161">
        <v>0</v>
      </c>
      <c r="R248" s="161">
        <f t="shared" si="62"/>
        <v>0</v>
      </c>
      <c r="S248" s="161">
        <v>0</v>
      </c>
      <c r="T248" s="162">
        <f t="shared" si="6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416</v>
      </c>
      <c r="AT248" s="163" t="s">
        <v>168</v>
      </c>
      <c r="AU248" s="163" t="s">
        <v>87</v>
      </c>
      <c r="AY248" s="18" t="s">
        <v>167</v>
      </c>
      <c r="BE248" s="164">
        <f t="shared" si="64"/>
        <v>0</v>
      </c>
      <c r="BF248" s="164">
        <f t="shared" si="65"/>
        <v>0</v>
      </c>
      <c r="BG248" s="164">
        <f t="shared" si="66"/>
        <v>0</v>
      </c>
      <c r="BH248" s="164">
        <f t="shared" si="67"/>
        <v>0</v>
      </c>
      <c r="BI248" s="164">
        <f t="shared" si="68"/>
        <v>0</v>
      </c>
      <c r="BJ248" s="18" t="s">
        <v>87</v>
      </c>
      <c r="BK248" s="164">
        <f t="shared" si="69"/>
        <v>0</v>
      </c>
      <c r="BL248" s="18" t="s">
        <v>308</v>
      </c>
      <c r="BM248" s="163" t="s">
        <v>2086</v>
      </c>
    </row>
    <row r="249" spans="1:65" s="2" customFormat="1" ht="21.75" customHeight="1">
      <c r="A249" s="33"/>
      <c r="B249" s="149"/>
      <c r="C249" s="167" t="s">
        <v>1214</v>
      </c>
      <c r="D249" s="167" t="s">
        <v>175</v>
      </c>
      <c r="E249" s="168" t="s">
        <v>2087</v>
      </c>
      <c r="F249" s="169" t="s">
        <v>2088</v>
      </c>
      <c r="G249" s="170" t="s">
        <v>471</v>
      </c>
      <c r="H249" s="171">
        <v>42</v>
      </c>
      <c r="I249" s="172"/>
      <c r="J249" s="173">
        <f t="shared" si="60"/>
        <v>0</v>
      </c>
      <c r="K249" s="174"/>
      <c r="L249" s="34"/>
      <c r="M249" s="175" t="s">
        <v>1</v>
      </c>
      <c r="N249" s="176" t="s">
        <v>40</v>
      </c>
      <c r="O249" s="59"/>
      <c r="P249" s="161">
        <f t="shared" si="61"/>
        <v>0</v>
      </c>
      <c r="Q249" s="161">
        <v>0</v>
      </c>
      <c r="R249" s="161">
        <f t="shared" si="62"/>
        <v>0</v>
      </c>
      <c r="S249" s="161">
        <v>0</v>
      </c>
      <c r="T249" s="162">
        <f t="shared" si="6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308</v>
      </c>
      <c r="AT249" s="163" t="s">
        <v>175</v>
      </c>
      <c r="AU249" s="163" t="s">
        <v>87</v>
      </c>
      <c r="AY249" s="18" t="s">
        <v>167</v>
      </c>
      <c r="BE249" s="164">
        <f t="shared" si="64"/>
        <v>0</v>
      </c>
      <c r="BF249" s="164">
        <f t="shared" si="65"/>
        <v>0</v>
      </c>
      <c r="BG249" s="164">
        <f t="shared" si="66"/>
        <v>0</v>
      </c>
      <c r="BH249" s="164">
        <f t="shared" si="67"/>
        <v>0</v>
      </c>
      <c r="BI249" s="164">
        <f t="shared" si="68"/>
        <v>0</v>
      </c>
      <c r="BJ249" s="18" t="s">
        <v>87</v>
      </c>
      <c r="BK249" s="164">
        <f t="shared" si="69"/>
        <v>0</v>
      </c>
      <c r="BL249" s="18" t="s">
        <v>308</v>
      </c>
      <c r="BM249" s="163" t="s">
        <v>2089</v>
      </c>
    </row>
    <row r="250" spans="1:65" s="2" customFormat="1" ht="21.75" customHeight="1">
      <c r="A250" s="33"/>
      <c r="B250" s="149"/>
      <c r="C250" s="150" t="s">
        <v>1219</v>
      </c>
      <c r="D250" s="150" t="s">
        <v>168</v>
      </c>
      <c r="E250" s="151" t="s">
        <v>2090</v>
      </c>
      <c r="F250" s="152" t="s">
        <v>2091</v>
      </c>
      <c r="G250" s="153" t="s">
        <v>340</v>
      </c>
      <c r="H250" s="154">
        <v>42</v>
      </c>
      <c r="I250" s="155"/>
      <c r="J250" s="156">
        <f t="shared" si="60"/>
        <v>0</v>
      </c>
      <c r="K250" s="157"/>
      <c r="L250" s="158"/>
      <c r="M250" s="159" t="s">
        <v>1</v>
      </c>
      <c r="N250" s="160" t="s">
        <v>40</v>
      </c>
      <c r="O250" s="59"/>
      <c r="P250" s="161">
        <f t="shared" si="61"/>
        <v>0</v>
      </c>
      <c r="Q250" s="161">
        <v>0</v>
      </c>
      <c r="R250" s="161">
        <f t="shared" si="62"/>
        <v>0</v>
      </c>
      <c r="S250" s="161">
        <v>0</v>
      </c>
      <c r="T250" s="162">
        <f t="shared" si="6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416</v>
      </c>
      <c r="AT250" s="163" t="s">
        <v>168</v>
      </c>
      <c r="AU250" s="163" t="s">
        <v>87</v>
      </c>
      <c r="AY250" s="18" t="s">
        <v>167</v>
      </c>
      <c r="BE250" s="164">
        <f t="shared" si="64"/>
        <v>0</v>
      </c>
      <c r="BF250" s="164">
        <f t="shared" si="65"/>
        <v>0</v>
      </c>
      <c r="BG250" s="164">
        <f t="shared" si="66"/>
        <v>0</v>
      </c>
      <c r="BH250" s="164">
        <f t="shared" si="67"/>
        <v>0</v>
      </c>
      <c r="BI250" s="164">
        <f t="shared" si="68"/>
        <v>0</v>
      </c>
      <c r="BJ250" s="18" t="s">
        <v>87</v>
      </c>
      <c r="BK250" s="164">
        <f t="shared" si="69"/>
        <v>0</v>
      </c>
      <c r="BL250" s="18" t="s">
        <v>308</v>
      </c>
      <c r="BM250" s="163" t="s">
        <v>2092</v>
      </c>
    </row>
    <row r="251" spans="1:65" s="2" customFormat="1" ht="21.75" customHeight="1">
      <c r="A251" s="33"/>
      <c r="B251" s="149"/>
      <c r="C251" s="167" t="s">
        <v>1030</v>
      </c>
      <c r="D251" s="167" t="s">
        <v>175</v>
      </c>
      <c r="E251" s="168" t="s">
        <v>2093</v>
      </c>
      <c r="F251" s="169" t="s">
        <v>2094</v>
      </c>
      <c r="G251" s="170" t="s">
        <v>340</v>
      </c>
      <c r="H251" s="171">
        <v>84</v>
      </c>
      <c r="I251" s="172"/>
      <c r="J251" s="173">
        <f t="shared" si="60"/>
        <v>0</v>
      </c>
      <c r="K251" s="174"/>
      <c r="L251" s="34"/>
      <c r="M251" s="175" t="s">
        <v>1</v>
      </c>
      <c r="N251" s="176" t="s">
        <v>40</v>
      </c>
      <c r="O251" s="59"/>
      <c r="P251" s="161">
        <f t="shared" si="61"/>
        <v>0</v>
      </c>
      <c r="Q251" s="161">
        <v>0</v>
      </c>
      <c r="R251" s="161">
        <f t="shared" si="62"/>
        <v>0</v>
      </c>
      <c r="S251" s="161">
        <v>0</v>
      </c>
      <c r="T251" s="162">
        <f t="shared" si="6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308</v>
      </c>
      <c r="AT251" s="163" t="s">
        <v>175</v>
      </c>
      <c r="AU251" s="163" t="s">
        <v>87</v>
      </c>
      <c r="AY251" s="18" t="s">
        <v>167</v>
      </c>
      <c r="BE251" s="164">
        <f t="shared" si="64"/>
        <v>0</v>
      </c>
      <c r="BF251" s="164">
        <f t="shared" si="65"/>
        <v>0</v>
      </c>
      <c r="BG251" s="164">
        <f t="shared" si="66"/>
        <v>0</v>
      </c>
      <c r="BH251" s="164">
        <f t="shared" si="67"/>
        <v>0</v>
      </c>
      <c r="BI251" s="164">
        <f t="shared" si="68"/>
        <v>0</v>
      </c>
      <c r="BJ251" s="18" t="s">
        <v>87</v>
      </c>
      <c r="BK251" s="164">
        <f t="shared" si="69"/>
        <v>0</v>
      </c>
      <c r="BL251" s="18" t="s">
        <v>308</v>
      </c>
      <c r="BM251" s="163" t="s">
        <v>2095</v>
      </c>
    </row>
    <row r="252" spans="1:65" s="2" customFormat="1" ht="33" customHeight="1">
      <c r="A252" s="33"/>
      <c r="B252" s="149"/>
      <c r="C252" s="150" t="s">
        <v>1227</v>
      </c>
      <c r="D252" s="150" t="s">
        <v>168</v>
      </c>
      <c r="E252" s="151" t="s">
        <v>2096</v>
      </c>
      <c r="F252" s="152" t="s">
        <v>2097</v>
      </c>
      <c r="G252" s="153" t="s">
        <v>340</v>
      </c>
      <c r="H252" s="154">
        <v>84</v>
      </c>
      <c r="I252" s="155"/>
      <c r="J252" s="156">
        <f t="shared" si="60"/>
        <v>0</v>
      </c>
      <c r="K252" s="157"/>
      <c r="L252" s="158"/>
      <c r="M252" s="159" t="s">
        <v>1</v>
      </c>
      <c r="N252" s="160" t="s">
        <v>40</v>
      </c>
      <c r="O252" s="59"/>
      <c r="P252" s="161">
        <f t="shared" si="61"/>
        <v>0</v>
      </c>
      <c r="Q252" s="161">
        <v>0</v>
      </c>
      <c r="R252" s="161">
        <f t="shared" si="62"/>
        <v>0</v>
      </c>
      <c r="S252" s="161">
        <v>0</v>
      </c>
      <c r="T252" s="162">
        <f t="shared" si="6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416</v>
      </c>
      <c r="AT252" s="163" t="s">
        <v>168</v>
      </c>
      <c r="AU252" s="163" t="s">
        <v>87</v>
      </c>
      <c r="AY252" s="18" t="s">
        <v>167</v>
      </c>
      <c r="BE252" s="164">
        <f t="shared" si="64"/>
        <v>0</v>
      </c>
      <c r="BF252" s="164">
        <f t="shared" si="65"/>
        <v>0</v>
      </c>
      <c r="BG252" s="164">
        <f t="shared" si="66"/>
        <v>0</v>
      </c>
      <c r="BH252" s="164">
        <f t="shared" si="67"/>
        <v>0</v>
      </c>
      <c r="BI252" s="164">
        <f t="shared" si="68"/>
        <v>0</v>
      </c>
      <c r="BJ252" s="18" t="s">
        <v>87</v>
      </c>
      <c r="BK252" s="164">
        <f t="shared" si="69"/>
        <v>0</v>
      </c>
      <c r="BL252" s="18" t="s">
        <v>308</v>
      </c>
      <c r="BM252" s="163" t="s">
        <v>2098</v>
      </c>
    </row>
    <row r="253" spans="1:65" s="2" customFormat="1" ht="21.75" customHeight="1">
      <c r="A253" s="33"/>
      <c r="B253" s="149"/>
      <c r="C253" s="167" t="s">
        <v>1232</v>
      </c>
      <c r="D253" s="167" t="s">
        <v>175</v>
      </c>
      <c r="E253" s="168" t="s">
        <v>2099</v>
      </c>
      <c r="F253" s="169" t="s">
        <v>2100</v>
      </c>
      <c r="G253" s="170" t="s">
        <v>340</v>
      </c>
      <c r="H253" s="171">
        <v>42</v>
      </c>
      <c r="I253" s="172"/>
      <c r="J253" s="173">
        <f t="shared" si="60"/>
        <v>0</v>
      </c>
      <c r="K253" s="174"/>
      <c r="L253" s="34"/>
      <c r="M253" s="175" t="s">
        <v>1</v>
      </c>
      <c r="N253" s="176" t="s">
        <v>40</v>
      </c>
      <c r="O253" s="59"/>
      <c r="P253" s="161">
        <f t="shared" si="61"/>
        <v>0</v>
      </c>
      <c r="Q253" s="161">
        <v>0</v>
      </c>
      <c r="R253" s="161">
        <f t="shared" si="62"/>
        <v>0</v>
      </c>
      <c r="S253" s="161">
        <v>0</v>
      </c>
      <c r="T253" s="162">
        <f t="shared" si="6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308</v>
      </c>
      <c r="AT253" s="163" t="s">
        <v>175</v>
      </c>
      <c r="AU253" s="163" t="s">
        <v>87</v>
      </c>
      <c r="AY253" s="18" t="s">
        <v>167</v>
      </c>
      <c r="BE253" s="164">
        <f t="shared" si="64"/>
        <v>0</v>
      </c>
      <c r="BF253" s="164">
        <f t="shared" si="65"/>
        <v>0</v>
      </c>
      <c r="BG253" s="164">
        <f t="shared" si="66"/>
        <v>0</v>
      </c>
      <c r="BH253" s="164">
        <f t="shared" si="67"/>
        <v>0</v>
      </c>
      <c r="BI253" s="164">
        <f t="shared" si="68"/>
        <v>0</v>
      </c>
      <c r="BJ253" s="18" t="s">
        <v>87</v>
      </c>
      <c r="BK253" s="164">
        <f t="shared" si="69"/>
        <v>0</v>
      </c>
      <c r="BL253" s="18" t="s">
        <v>308</v>
      </c>
      <c r="BM253" s="163" t="s">
        <v>2101</v>
      </c>
    </row>
    <row r="254" spans="1:65" s="2" customFormat="1" ht="21.75" customHeight="1">
      <c r="A254" s="33"/>
      <c r="B254" s="149"/>
      <c r="C254" s="167" t="s">
        <v>391</v>
      </c>
      <c r="D254" s="167" t="s">
        <v>175</v>
      </c>
      <c r="E254" s="168" t="s">
        <v>2102</v>
      </c>
      <c r="F254" s="169" t="s">
        <v>2103</v>
      </c>
      <c r="G254" s="170" t="s">
        <v>1827</v>
      </c>
      <c r="H254" s="212"/>
      <c r="I254" s="172"/>
      <c r="J254" s="173">
        <f t="shared" si="60"/>
        <v>0</v>
      </c>
      <c r="K254" s="174"/>
      <c r="L254" s="34"/>
      <c r="M254" s="175" t="s">
        <v>1</v>
      </c>
      <c r="N254" s="176" t="s">
        <v>40</v>
      </c>
      <c r="O254" s="59"/>
      <c r="P254" s="161">
        <f t="shared" si="61"/>
        <v>0</v>
      </c>
      <c r="Q254" s="161">
        <v>0</v>
      </c>
      <c r="R254" s="161">
        <f t="shared" si="62"/>
        <v>0</v>
      </c>
      <c r="S254" s="161">
        <v>0</v>
      </c>
      <c r="T254" s="162">
        <f t="shared" si="6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308</v>
      </c>
      <c r="AT254" s="163" t="s">
        <v>175</v>
      </c>
      <c r="AU254" s="163" t="s">
        <v>87</v>
      </c>
      <c r="AY254" s="18" t="s">
        <v>167</v>
      </c>
      <c r="BE254" s="164">
        <f t="shared" si="64"/>
        <v>0</v>
      </c>
      <c r="BF254" s="164">
        <f t="shared" si="65"/>
        <v>0</v>
      </c>
      <c r="BG254" s="164">
        <f t="shared" si="66"/>
        <v>0</v>
      </c>
      <c r="BH254" s="164">
        <f t="shared" si="67"/>
        <v>0</v>
      </c>
      <c r="BI254" s="164">
        <f t="shared" si="68"/>
        <v>0</v>
      </c>
      <c r="BJ254" s="18" t="s">
        <v>87</v>
      </c>
      <c r="BK254" s="164">
        <f t="shared" si="69"/>
        <v>0</v>
      </c>
      <c r="BL254" s="18" t="s">
        <v>308</v>
      </c>
      <c r="BM254" s="163" t="s">
        <v>2104</v>
      </c>
    </row>
    <row r="255" spans="1:65" s="12" customFormat="1" ht="23" customHeight="1">
      <c r="B255" s="138"/>
      <c r="D255" s="139" t="s">
        <v>73</v>
      </c>
      <c r="E255" s="165" t="s">
        <v>486</v>
      </c>
      <c r="F255" s="165" t="s">
        <v>2105</v>
      </c>
      <c r="I255" s="141"/>
      <c r="J255" s="166">
        <f>BK255</f>
        <v>0</v>
      </c>
      <c r="L255" s="138"/>
      <c r="M255" s="143"/>
      <c r="N255" s="144"/>
      <c r="O255" s="144"/>
      <c r="P255" s="145">
        <f>SUM(P256:P287)</f>
        <v>0</v>
      </c>
      <c r="Q255" s="144"/>
      <c r="R255" s="145">
        <f>SUM(R256:R287)</f>
        <v>1.4063999999999997</v>
      </c>
      <c r="S255" s="144"/>
      <c r="T255" s="146">
        <f>SUM(T256:T287)</f>
        <v>0</v>
      </c>
      <c r="AR255" s="139" t="s">
        <v>87</v>
      </c>
      <c r="AT255" s="147" t="s">
        <v>73</v>
      </c>
      <c r="AU255" s="147" t="s">
        <v>81</v>
      </c>
      <c r="AY255" s="139" t="s">
        <v>167</v>
      </c>
      <c r="BK255" s="148">
        <f>SUM(BK256:BK287)</f>
        <v>0</v>
      </c>
    </row>
    <row r="256" spans="1:65" s="2" customFormat="1" ht="21.75" customHeight="1">
      <c r="A256" s="33"/>
      <c r="B256" s="149"/>
      <c r="C256" s="167" t="s">
        <v>1239</v>
      </c>
      <c r="D256" s="167" t="s">
        <v>175</v>
      </c>
      <c r="E256" s="168" t="s">
        <v>2106</v>
      </c>
      <c r="F256" s="169" t="s">
        <v>2107</v>
      </c>
      <c r="G256" s="170" t="s">
        <v>340</v>
      </c>
      <c r="H256" s="171">
        <v>6</v>
      </c>
      <c r="I256" s="172"/>
      <c r="J256" s="173">
        <f t="shared" ref="J256:J287" si="70">ROUND(I256*H256,2)</f>
        <v>0</v>
      </c>
      <c r="K256" s="174"/>
      <c r="L256" s="34"/>
      <c r="M256" s="175" t="s">
        <v>1</v>
      </c>
      <c r="N256" s="176" t="s">
        <v>40</v>
      </c>
      <c r="O256" s="59"/>
      <c r="P256" s="161">
        <f t="shared" ref="P256:P287" si="71">O256*H256</f>
        <v>0</v>
      </c>
      <c r="Q256" s="161">
        <v>2.0000000000000002E-5</v>
      </c>
      <c r="R256" s="161">
        <f t="shared" ref="R256:R287" si="72">Q256*H256</f>
        <v>1.2000000000000002E-4</v>
      </c>
      <c r="S256" s="161">
        <v>0</v>
      </c>
      <c r="T256" s="162">
        <f t="shared" ref="T256:T287" si="73"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308</v>
      </c>
      <c r="AT256" s="163" t="s">
        <v>175</v>
      </c>
      <c r="AU256" s="163" t="s">
        <v>87</v>
      </c>
      <c r="AY256" s="18" t="s">
        <v>167</v>
      </c>
      <c r="BE256" s="164">
        <f t="shared" ref="BE256:BE287" si="74">IF(N256="základná",J256,0)</f>
        <v>0</v>
      </c>
      <c r="BF256" s="164">
        <f t="shared" ref="BF256:BF287" si="75">IF(N256="znížená",J256,0)</f>
        <v>0</v>
      </c>
      <c r="BG256" s="164">
        <f t="shared" ref="BG256:BG287" si="76">IF(N256="zákl. prenesená",J256,0)</f>
        <v>0</v>
      </c>
      <c r="BH256" s="164">
        <f t="shared" ref="BH256:BH287" si="77">IF(N256="zníž. prenesená",J256,0)</f>
        <v>0</v>
      </c>
      <c r="BI256" s="164">
        <f t="shared" ref="BI256:BI287" si="78">IF(N256="nulová",J256,0)</f>
        <v>0</v>
      </c>
      <c r="BJ256" s="18" t="s">
        <v>87</v>
      </c>
      <c r="BK256" s="164">
        <f t="shared" ref="BK256:BK287" si="79">ROUND(I256*H256,2)</f>
        <v>0</v>
      </c>
      <c r="BL256" s="18" t="s">
        <v>308</v>
      </c>
      <c r="BM256" s="163" t="s">
        <v>2108</v>
      </c>
    </row>
    <row r="257" spans="1:65" s="2" customFormat="1" ht="16.5" customHeight="1">
      <c r="A257" s="33"/>
      <c r="B257" s="149"/>
      <c r="C257" s="150" t="s">
        <v>447</v>
      </c>
      <c r="D257" s="150" t="s">
        <v>168</v>
      </c>
      <c r="E257" s="151" t="s">
        <v>2109</v>
      </c>
      <c r="F257" s="152" t="s">
        <v>2110</v>
      </c>
      <c r="G257" s="153" t="s">
        <v>340</v>
      </c>
      <c r="H257" s="154">
        <v>2</v>
      </c>
      <c r="I257" s="155"/>
      <c r="J257" s="156">
        <f t="shared" si="70"/>
        <v>0</v>
      </c>
      <c r="K257" s="157"/>
      <c r="L257" s="158"/>
      <c r="M257" s="159" t="s">
        <v>1</v>
      </c>
      <c r="N257" s="160" t="s">
        <v>40</v>
      </c>
      <c r="O257" s="59"/>
      <c r="P257" s="161">
        <f t="shared" si="71"/>
        <v>0</v>
      </c>
      <c r="Q257" s="161">
        <v>1.0659999999999999E-2</v>
      </c>
      <c r="R257" s="161">
        <f t="shared" si="72"/>
        <v>2.1319999999999999E-2</v>
      </c>
      <c r="S257" s="161">
        <v>0</v>
      </c>
      <c r="T257" s="162">
        <f t="shared" si="7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416</v>
      </c>
      <c r="AT257" s="163" t="s">
        <v>168</v>
      </c>
      <c r="AU257" s="163" t="s">
        <v>87</v>
      </c>
      <c r="AY257" s="18" t="s">
        <v>167</v>
      </c>
      <c r="BE257" s="164">
        <f t="shared" si="74"/>
        <v>0</v>
      </c>
      <c r="BF257" s="164">
        <f t="shared" si="75"/>
        <v>0</v>
      </c>
      <c r="BG257" s="164">
        <f t="shared" si="76"/>
        <v>0</v>
      </c>
      <c r="BH257" s="164">
        <f t="shared" si="77"/>
        <v>0</v>
      </c>
      <c r="BI257" s="164">
        <f t="shared" si="78"/>
        <v>0</v>
      </c>
      <c r="BJ257" s="18" t="s">
        <v>87</v>
      </c>
      <c r="BK257" s="164">
        <f t="shared" si="79"/>
        <v>0</v>
      </c>
      <c r="BL257" s="18" t="s">
        <v>308</v>
      </c>
      <c r="BM257" s="163" t="s">
        <v>2111</v>
      </c>
    </row>
    <row r="258" spans="1:65" s="2" customFormat="1" ht="16.5" customHeight="1">
      <c r="A258" s="33"/>
      <c r="B258" s="149"/>
      <c r="C258" s="150" t="s">
        <v>575</v>
      </c>
      <c r="D258" s="150" t="s">
        <v>168</v>
      </c>
      <c r="E258" s="151" t="s">
        <v>2112</v>
      </c>
      <c r="F258" s="152" t="s">
        <v>2113</v>
      </c>
      <c r="G258" s="153" t="s">
        <v>340</v>
      </c>
      <c r="H258" s="154">
        <v>1</v>
      </c>
      <c r="I258" s="155"/>
      <c r="J258" s="156">
        <f t="shared" si="70"/>
        <v>0</v>
      </c>
      <c r="K258" s="157"/>
      <c r="L258" s="158"/>
      <c r="M258" s="159" t="s">
        <v>1</v>
      </c>
      <c r="N258" s="160" t="s">
        <v>40</v>
      </c>
      <c r="O258" s="59"/>
      <c r="P258" s="161">
        <f t="shared" si="71"/>
        <v>0</v>
      </c>
      <c r="Q258" s="161">
        <v>1.298E-2</v>
      </c>
      <c r="R258" s="161">
        <f t="shared" si="72"/>
        <v>1.298E-2</v>
      </c>
      <c r="S258" s="161">
        <v>0</v>
      </c>
      <c r="T258" s="162">
        <f t="shared" si="7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416</v>
      </c>
      <c r="AT258" s="163" t="s">
        <v>168</v>
      </c>
      <c r="AU258" s="163" t="s">
        <v>87</v>
      </c>
      <c r="AY258" s="18" t="s">
        <v>167</v>
      </c>
      <c r="BE258" s="164">
        <f t="shared" si="74"/>
        <v>0</v>
      </c>
      <c r="BF258" s="164">
        <f t="shared" si="75"/>
        <v>0</v>
      </c>
      <c r="BG258" s="164">
        <f t="shared" si="76"/>
        <v>0</v>
      </c>
      <c r="BH258" s="164">
        <f t="shared" si="77"/>
        <v>0</v>
      </c>
      <c r="BI258" s="164">
        <f t="shared" si="78"/>
        <v>0</v>
      </c>
      <c r="BJ258" s="18" t="s">
        <v>87</v>
      </c>
      <c r="BK258" s="164">
        <f t="shared" si="79"/>
        <v>0</v>
      </c>
      <c r="BL258" s="18" t="s">
        <v>308</v>
      </c>
      <c r="BM258" s="163" t="s">
        <v>2114</v>
      </c>
    </row>
    <row r="259" spans="1:65" s="2" customFormat="1" ht="16.5" customHeight="1">
      <c r="A259" s="33"/>
      <c r="B259" s="149"/>
      <c r="C259" s="150" t="s">
        <v>1252</v>
      </c>
      <c r="D259" s="150" t="s">
        <v>168</v>
      </c>
      <c r="E259" s="151" t="s">
        <v>2115</v>
      </c>
      <c r="F259" s="152" t="s">
        <v>2116</v>
      </c>
      <c r="G259" s="153" t="s">
        <v>340</v>
      </c>
      <c r="H259" s="154">
        <v>2</v>
      </c>
      <c r="I259" s="155"/>
      <c r="J259" s="156">
        <f t="shared" si="70"/>
        <v>0</v>
      </c>
      <c r="K259" s="157"/>
      <c r="L259" s="158"/>
      <c r="M259" s="159" t="s">
        <v>1</v>
      </c>
      <c r="N259" s="160" t="s">
        <v>40</v>
      </c>
      <c r="O259" s="59"/>
      <c r="P259" s="161">
        <f t="shared" si="71"/>
        <v>0</v>
      </c>
      <c r="Q259" s="161">
        <v>1.536E-2</v>
      </c>
      <c r="R259" s="161">
        <f t="shared" si="72"/>
        <v>3.0720000000000001E-2</v>
      </c>
      <c r="S259" s="161">
        <v>0</v>
      </c>
      <c r="T259" s="162">
        <f t="shared" si="7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416</v>
      </c>
      <c r="AT259" s="163" t="s">
        <v>168</v>
      </c>
      <c r="AU259" s="163" t="s">
        <v>87</v>
      </c>
      <c r="AY259" s="18" t="s">
        <v>167</v>
      </c>
      <c r="BE259" s="164">
        <f t="shared" si="74"/>
        <v>0</v>
      </c>
      <c r="BF259" s="164">
        <f t="shared" si="75"/>
        <v>0</v>
      </c>
      <c r="BG259" s="164">
        <f t="shared" si="76"/>
        <v>0</v>
      </c>
      <c r="BH259" s="164">
        <f t="shared" si="77"/>
        <v>0</v>
      </c>
      <c r="BI259" s="164">
        <f t="shared" si="78"/>
        <v>0</v>
      </c>
      <c r="BJ259" s="18" t="s">
        <v>87</v>
      </c>
      <c r="BK259" s="164">
        <f t="shared" si="79"/>
        <v>0</v>
      </c>
      <c r="BL259" s="18" t="s">
        <v>308</v>
      </c>
      <c r="BM259" s="163" t="s">
        <v>2117</v>
      </c>
    </row>
    <row r="260" spans="1:65" s="2" customFormat="1" ht="16.5" customHeight="1">
      <c r="A260" s="33"/>
      <c r="B260" s="149"/>
      <c r="C260" s="150" t="s">
        <v>1262</v>
      </c>
      <c r="D260" s="150" t="s">
        <v>168</v>
      </c>
      <c r="E260" s="151" t="s">
        <v>2118</v>
      </c>
      <c r="F260" s="152" t="s">
        <v>2119</v>
      </c>
      <c r="G260" s="153" t="s">
        <v>340</v>
      </c>
      <c r="H260" s="154">
        <v>1</v>
      </c>
      <c r="I260" s="155"/>
      <c r="J260" s="156">
        <f t="shared" si="70"/>
        <v>0</v>
      </c>
      <c r="K260" s="157"/>
      <c r="L260" s="158"/>
      <c r="M260" s="159" t="s">
        <v>1</v>
      </c>
      <c r="N260" s="160" t="s">
        <v>40</v>
      </c>
      <c r="O260" s="59"/>
      <c r="P260" s="161">
        <f t="shared" si="71"/>
        <v>0</v>
      </c>
      <c r="Q260" s="161">
        <v>1.5389999999999999E-2</v>
      </c>
      <c r="R260" s="161">
        <f t="shared" si="72"/>
        <v>1.5389999999999999E-2</v>
      </c>
      <c r="S260" s="161">
        <v>0</v>
      </c>
      <c r="T260" s="162">
        <f t="shared" si="7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416</v>
      </c>
      <c r="AT260" s="163" t="s">
        <v>168</v>
      </c>
      <c r="AU260" s="163" t="s">
        <v>87</v>
      </c>
      <c r="AY260" s="18" t="s">
        <v>167</v>
      </c>
      <c r="BE260" s="164">
        <f t="shared" si="74"/>
        <v>0</v>
      </c>
      <c r="BF260" s="164">
        <f t="shared" si="75"/>
        <v>0</v>
      </c>
      <c r="BG260" s="164">
        <f t="shared" si="76"/>
        <v>0</v>
      </c>
      <c r="BH260" s="164">
        <f t="shared" si="77"/>
        <v>0</v>
      </c>
      <c r="BI260" s="164">
        <f t="shared" si="78"/>
        <v>0</v>
      </c>
      <c r="BJ260" s="18" t="s">
        <v>87</v>
      </c>
      <c r="BK260" s="164">
        <f t="shared" si="79"/>
        <v>0</v>
      </c>
      <c r="BL260" s="18" t="s">
        <v>308</v>
      </c>
      <c r="BM260" s="163" t="s">
        <v>2120</v>
      </c>
    </row>
    <row r="261" spans="1:65" s="2" customFormat="1" ht="21.75" customHeight="1">
      <c r="A261" s="33"/>
      <c r="B261" s="149"/>
      <c r="C261" s="167" t="s">
        <v>1266</v>
      </c>
      <c r="D261" s="167" t="s">
        <v>175</v>
      </c>
      <c r="E261" s="168" t="s">
        <v>2121</v>
      </c>
      <c r="F261" s="169" t="s">
        <v>2122</v>
      </c>
      <c r="G261" s="170" t="s">
        <v>340</v>
      </c>
      <c r="H261" s="171">
        <v>1</v>
      </c>
      <c r="I261" s="172"/>
      <c r="J261" s="173">
        <f t="shared" si="70"/>
        <v>0</v>
      </c>
      <c r="K261" s="174"/>
      <c r="L261" s="34"/>
      <c r="M261" s="175" t="s">
        <v>1</v>
      </c>
      <c r="N261" s="176" t="s">
        <v>40</v>
      </c>
      <c r="O261" s="59"/>
      <c r="P261" s="161">
        <f t="shared" si="71"/>
        <v>0</v>
      </c>
      <c r="Q261" s="161">
        <v>2.0000000000000002E-5</v>
      </c>
      <c r="R261" s="161">
        <f t="shared" si="72"/>
        <v>2.0000000000000002E-5</v>
      </c>
      <c r="S261" s="161">
        <v>0</v>
      </c>
      <c r="T261" s="162">
        <f t="shared" si="7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308</v>
      </c>
      <c r="AT261" s="163" t="s">
        <v>175</v>
      </c>
      <c r="AU261" s="163" t="s">
        <v>87</v>
      </c>
      <c r="AY261" s="18" t="s">
        <v>167</v>
      </c>
      <c r="BE261" s="164">
        <f t="shared" si="74"/>
        <v>0</v>
      </c>
      <c r="BF261" s="164">
        <f t="shared" si="75"/>
        <v>0</v>
      </c>
      <c r="BG261" s="164">
        <f t="shared" si="76"/>
        <v>0</v>
      </c>
      <c r="BH261" s="164">
        <f t="shared" si="77"/>
        <v>0</v>
      </c>
      <c r="BI261" s="164">
        <f t="shared" si="78"/>
        <v>0</v>
      </c>
      <c r="BJ261" s="18" t="s">
        <v>87</v>
      </c>
      <c r="BK261" s="164">
        <f t="shared" si="79"/>
        <v>0</v>
      </c>
      <c r="BL261" s="18" t="s">
        <v>308</v>
      </c>
      <c r="BM261" s="163" t="s">
        <v>2123</v>
      </c>
    </row>
    <row r="262" spans="1:65" s="2" customFormat="1" ht="16.5" customHeight="1">
      <c r="A262" s="33"/>
      <c r="B262" s="149"/>
      <c r="C262" s="150" t="s">
        <v>1273</v>
      </c>
      <c r="D262" s="150" t="s">
        <v>168</v>
      </c>
      <c r="E262" s="151" t="s">
        <v>2124</v>
      </c>
      <c r="F262" s="152" t="s">
        <v>2125</v>
      </c>
      <c r="G262" s="153" t="s">
        <v>340</v>
      </c>
      <c r="H262" s="154">
        <v>1</v>
      </c>
      <c r="I262" s="155"/>
      <c r="J262" s="156">
        <f t="shared" si="70"/>
        <v>0</v>
      </c>
      <c r="K262" s="157"/>
      <c r="L262" s="158"/>
      <c r="M262" s="159" t="s">
        <v>1</v>
      </c>
      <c r="N262" s="160" t="s">
        <v>40</v>
      </c>
      <c r="O262" s="59"/>
      <c r="P262" s="161">
        <f t="shared" si="71"/>
        <v>0</v>
      </c>
      <c r="Q262" s="161">
        <v>2.102E-2</v>
      </c>
      <c r="R262" s="161">
        <f t="shared" si="72"/>
        <v>2.102E-2</v>
      </c>
      <c r="S262" s="161">
        <v>0</v>
      </c>
      <c r="T262" s="162">
        <f t="shared" si="7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416</v>
      </c>
      <c r="AT262" s="163" t="s">
        <v>168</v>
      </c>
      <c r="AU262" s="163" t="s">
        <v>87</v>
      </c>
      <c r="AY262" s="18" t="s">
        <v>167</v>
      </c>
      <c r="BE262" s="164">
        <f t="shared" si="74"/>
        <v>0</v>
      </c>
      <c r="BF262" s="164">
        <f t="shared" si="75"/>
        <v>0</v>
      </c>
      <c r="BG262" s="164">
        <f t="shared" si="76"/>
        <v>0</v>
      </c>
      <c r="BH262" s="164">
        <f t="shared" si="77"/>
        <v>0</v>
      </c>
      <c r="BI262" s="164">
        <f t="shared" si="78"/>
        <v>0</v>
      </c>
      <c r="BJ262" s="18" t="s">
        <v>87</v>
      </c>
      <c r="BK262" s="164">
        <f t="shared" si="79"/>
        <v>0</v>
      </c>
      <c r="BL262" s="18" t="s">
        <v>308</v>
      </c>
      <c r="BM262" s="163" t="s">
        <v>2126</v>
      </c>
    </row>
    <row r="263" spans="1:65" s="2" customFormat="1" ht="33" customHeight="1">
      <c r="A263" s="33"/>
      <c r="B263" s="149"/>
      <c r="C263" s="167" t="s">
        <v>1278</v>
      </c>
      <c r="D263" s="167" t="s">
        <v>175</v>
      </c>
      <c r="E263" s="168" t="s">
        <v>2127</v>
      </c>
      <c r="F263" s="169" t="s">
        <v>2128</v>
      </c>
      <c r="G263" s="170" t="s">
        <v>340</v>
      </c>
      <c r="H263" s="171">
        <v>8</v>
      </c>
      <c r="I263" s="172"/>
      <c r="J263" s="173">
        <f t="shared" si="70"/>
        <v>0</v>
      </c>
      <c r="K263" s="174"/>
      <c r="L263" s="34"/>
      <c r="M263" s="175" t="s">
        <v>1</v>
      </c>
      <c r="N263" s="176" t="s">
        <v>40</v>
      </c>
      <c r="O263" s="59"/>
      <c r="P263" s="161">
        <f t="shared" si="71"/>
        <v>0</v>
      </c>
      <c r="Q263" s="161">
        <v>2.0000000000000002E-5</v>
      </c>
      <c r="R263" s="161">
        <f t="shared" si="72"/>
        <v>1.6000000000000001E-4</v>
      </c>
      <c r="S263" s="161">
        <v>0</v>
      </c>
      <c r="T263" s="162">
        <f t="shared" si="7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308</v>
      </c>
      <c r="AT263" s="163" t="s">
        <v>175</v>
      </c>
      <c r="AU263" s="163" t="s">
        <v>87</v>
      </c>
      <c r="AY263" s="18" t="s">
        <v>167</v>
      </c>
      <c r="BE263" s="164">
        <f t="shared" si="74"/>
        <v>0</v>
      </c>
      <c r="BF263" s="164">
        <f t="shared" si="75"/>
        <v>0</v>
      </c>
      <c r="BG263" s="164">
        <f t="shared" si="76"/>
        <v>0</v>
      </c>
      <c r="BH263" s="164">
        <f t="shared" si="77"/>
        <v>0</v>
      </c>
      <c r="BI263" s="164">
        <f t="shared" si="78"/>
        <v>0</v>
      </c>
      <c r="BJ263" s="18" t="s">
        <v>87</v>
      </c>
      <c r="BK263" s="164">
        <f t="shared" si="79"/>
        <v>0</v>
      </c>
      <c r="BL263" s="18" t="s">
        <v>308</v>
      </c>
      <c r="BM263" s="163" t="s">
        <v>2129</v>
      </c>
    </row>
    <row r="264" spans="1:65" s="2" customFormat="1" ht="16.5" customHeight="1">
      <c r="A264" s="33"/>
      <c r="B264" s="149"/>
      <c r="C264" s="150" t="s">
        <v>1288</v>
      </c>
      <c r="D264" s="150" t="s">
        <v>168</v>
      </c>
      <c r="E264" s="151" t="s">
        <v>2130</v>
      </c>
      <c r="F264" s="152" t="s">
        <v>2131</v>
      </c>
      <c r="G264" s="153" t="s">
        <v>340</v>
      </c>
      <c r="H264" s="154">
        <v>1</v>
      </c>
      <c r="I264" s="155"/>
      <c r="J264" s="156">
        <f t="shared" si="70"/>
        <v>0</v>
      </c>
      <c r="K264" s="157"/>
      <c r="L264" s="158"/>
      <c r="M264" s="159" t="s">
        <v>1</v>
      </c>
      <c r="N264" s="160" t="s">
        <v>40</v>
      </c>
      <c r="O264" s="59"/>
      <c r="P264" s="161">
        <f t="shared" si="71"/>
        <v>0</v>
      </c>
      <c r="Q264" s="161">
        <v>2.495E-2</v>
      </c>
      <c r="R264" s="161">
        <f t="shared" si="72"/>
        <v>2.495E-2</v>
      </c>
      <c r="S264" s="161">
        <v>0</v>
      </c>
      <c r="T264" s="162">
        <f t="shared" si="7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416</v>
      </c>
      <c r="AT264" s="163" t="s">
        <v>168</v>
      </c>
      <c r="AU264" s="163" t="s">
        <v>87</v>
      </c>
      <c r="AY264" s="18" t="s">
        <v>167</v>
      </c>
      <c r="BE264" s="164">
        <f t="shared" si="74"/>
        <v>0</v>
      </c>
      <c r="BF264" s="164">
        <f t="shared" si="75"/>
        <v>0</v>
      </c>
      <c r="BG264" s="164">
        <f t="shared" si="76"/>
        <v>0</v>
      </c>
      <c r="BH264" s="164">
        <f t="shared" si="77"/>
        <v>0</v>
      </c>
      <c r="BI264" s="164">
        <f t="shared" si="78"/>
        <v>0</v>
      </c>
      <c r="BJ264" s="18" t="s">
        <v>87</v>
      </c>
      <c r="BK264" s="164">
        <f t="shared" si="79"/>
        <v>0</v>
      </c>
      <c r="BL264" s="18" t="s">
        <v>308</v>
      </c>
      <c r="BM264" s="163" t="s">
        <v>2132</v>
      </c>
    </row>
    <row r="265" spans="1:65" s="2" customFormat="1" ht="16.5" customHeight="1">
      <c r="A265" s="33"/>
      <c r="B265" s="149"/>
      <c r="C265" s="150" t="s">
        <v>1292</v>
      </c>
      <c r="D265" s="150" t="s">
        <v>168</v>
      </c>
      <c r="E265" s="151" t="s">
        <v>2133</v>
      </c>
      <c r="F265" s="152" t="s">
        <v>2134</v>
      </c>
      <c r="G265" s="153" t="s">
        <v>340</v>
      </c>
      <c r="H265" s="154">
        <v>4</v>
      </c>
      <c r="I265" s="155"/>
      <c r="J265" s="156">
        <f t="shared" si="70"/>
        <v>0</v>
      </c>
      <c r="K265" s="157"/>
      <c r="L265" s="158"/>
      <c r="M265" s="159" t="s">
        <v>1</v>
      </c>
      <c r="N265" s="160" t="s">
        <v>40</v>
      </c>
      <c r="O265" s="59"/>
      <c r="P265" s="161">
        <f t="shared" si="71"/>
        <v>0</v>
      </c>
      <c r="Q265" s="161">
        <v>2.972E-2</v>
      </c>
      <c r="R265" s="161">
        <f t="shared" si="72"/>
        <v>0.11888</v>
      </c>
      <c r="S265" s="161">
        <v>0</v>
      </c>
      <c r="T265" s="162">
        <f t="shared" si="7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416</v>
      </c>
      <c r="AT265" s="163" t="s">
        <v>168</v>
      </c>
      <c r="AU265" s="163" t="s">
        <v>87</v>
      </c>
      <c r="AY265" s="18" t="s">
        <v>167</v>
      </c>
      <c r="BE265" s="164">
        <f t="shared" si="74"/>
        <v>0</v>
      </c>
      <c r="BF265" s="164">
        <f t="shared" si="75"/>
        <v>0</v>
      </c>
      <c r="BG265" s="164">
        <f t="shared" si="76"/>
        <v>0</v>
      </c>
      <c r="BH265" s="164">
        <f t="shared" si="77"/>
        <v>0</v>
      </c>
      <c r="BI265" s="164">
        <f t="shared" si="78"/>
        <v>0</v>
      </c>
      <c r="BJ265" s="18" t="s">
        <v>87</v>
      </c>
      <c r="BK265" s="164">
        <f t="shared" si="79"/>
        <v>0</v>
      </c>
      <c r="BL265" s="18" t="s">
        <v>308</v>
      </c>
      <c r="BM265" s="163" t="s">
        <v>2135</v>
      </c>
    </row>
    <row r="266" spans="1:65" s="2" customFormat="1" ht="16.5" customHeight="1">
      <c r="A266" s="33"/>
      <c r="B266" s="149"/>
      <c r="C266" s="150" t="s">
        <v>1297</v>
      </c>
      <c r="D266" s="150" t="s">
        <v>168</v>
      </c>
      <c r="E266" s="151" t="s">
        <v>2136</v>
      </c>
      <c r="F266" s="152" t="s">
        <v>2137</v>
      </c>
      <c r="G266" s="153" t="s">
        <v>340</v>
      </c>
      <c r="H266" s="154">
        <v>1</v>
      </c>
      <c r="I266" s="155"/>
      <c r="J266" s="156">
        <f t="shared" si="70"/>
        <v>0</v>
      </c>
      <c r="K266" s="157"/>
      <c r="L266" s="158"/>
      <c r="M266" s="159" t="s">
        <v>1</v>
      </c>
      <c r="N266" s="160" t="s">
        <v>40</v>
      </c>
      <c r="O266" s="59"/>
      <c r="P266" s="161">
        <f t="shared" si="71"/>
        <v>0</v>
      </c>
      <c r="Q266" s="161">
        <v>2.9649999999999999E-2</v>
      </c>
      <c r="R266" s="161">
        <f t="shared" si="72"/>
        <v>2.9649999999999999E-2</v>
      </c>
      <c r="S266" s="161">
        <v>0</v>
      </c>
      <c r="T266" s="162">
        <f t="shared" si="7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416</v>
      </c>
      <c r="AT266" s="163" t="s">
        <v>168</v>
      </c>
      <c r="AU266" s="163" t="s">
        <v>87</v>
      </c>
      <c r="AY266" s="18" t="s">
        <v>167</v>
      </c>
      <c r="BE266" s="164">
        <f t="shared" si="74"/>
        <v>0</v>
      </c>
      <c r="BF266" s="164">
        <f t="shared" si="75"/>
        <v>0</v>
      </c>
      <c r="BG266" s="164">
        <f t="shared" si="76"/>
        <v>0</v>
      </c>
      <c r="BH266" s="164">
        <f t="shared" si="77"/>
        <v>0</v>
      </c>
      <c r="BI266" s="164">
        <f t="shared" si="78"/>
        <v>0</v>
      </c>
      <c r="BJ266" s="18" t="s">
        <v>87</v>
      </c>
      <c r="BK266" s="164">
        <f t="shared" si="79"/>
        <v>0</v>
      </c>
      <c r="BL266" s="18" t="s">
        <v>308</v>
      </c>
      <c r="BM266" s="163" t="s">
        <v>2138</v>
      </c>
    </row>
    <row r="267" spans="1:65" s="2" customFormat="1" ht="16.5" customHeight="1">
      <c r="A267" s="33"/>
      <c r="B267" s="149"/>
      <c r="C267" s="150" t="s">
        <v>1301</v>
      </c>
      <c r="D267" s="150" t="s">
        <v>168</v>
      </c>
      <c r="E267" s="151" t="s">
        <v>2139</v>
      </c>
      <c r="F267" s="152" t="s">
        <v>2140</v>
      </c>
      <c r="G267" s="153" t="s">
        <v>340</v>
      </c>
      <c r="H267" s="154">
        <v>1</v>
      </c>
      <c r="I267" s="155"/>
      <c r="J267" s="156">
        <f t="shared" si="70"/>
        <v>0</v>
      </c>
      <c r="K267" s="157"/>
      <c r="L267" s="158"/>
      <c r="M267" s="159" t="s">
        <v>1</v>
      </c>
      <c r="N267" s="160" t="s">
        <v>40</v>
      </c>
      <c r="O267" s="59"/>
      <c r="P267" s="161">
        <f t="shared" si="71"/>
        <v>0</v>
      </c>
      <c r="Q267" s="161">
        <v>3.2399999999999998E-2</v>
      </c>
      <c r="R267" s="161">
        <f t="shared" si="72"/>
        <v>3.2399999999999998E-2</v>
      </c>
      <c r="S267" s="161">
        <v>0</v>
      </c>
      <c r="T267" s="162">
        <f t="shared" si="7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416</v>
      </c>
      <c r="AT267" s="163" t="s">
        <v>168</v>
      </c>
      <c r="AU267" s="163" t="s">
        <v>87</v>
      </c>
      <c r="AY267" s="18" t="s">
        <v>167</v>
      </c>
      <c r="BE267" s="164">
        <f t="shared" si="74"/>
        <v>0</v>
      </c>
      <c r="BF267" s="164">
        <f t="shared" si="75"/>
        <v>0</v>
      </c>
      <c r="BG267" s="164">
        <f t="shared" si="76"/>
        <v>0</v>
      </c>
      <c r="BH267" s="164">
        <f t="shared" si="77"/>
        <v>0</v>
      </c>
      <c r="BI267" s="164">
        <f t="shared" si="78"/>
        <v>0</v>
      </c>
      <c r="BJ267" s="18" t="s">
        <v>87</v>
      </c>
      <c r="BK267" s="164">
        <f t="shared" si="79"/>
        <v>0</v>
      </c>
      <c r="BL267" s="18" t="s">
        <v>308</v>
      </c>
      <c r="BM267" s="163" t="s">
        <v>2141</v>
      </c>
    </row>
    <row r="268" spans="1:65" s="2" customFormat="1" ht="16.5" customHeight="1">
      <c r="A268" s="33"/>
      <c r="B268" s="149"/>
      <c r="C268" s="150" t="s">
        <v>1306</v>
      </c>
      <c r="D268" s="150" t="s">
        <v>168</v>
      </c>
      <c r="E268" s="151" t="s">
        <v>2142</v>
      </c>
      <c r="F268" s="152" t="s">
        <v>2143</v>
      </c>
      <c r="G268" s="153" t="s">
        <v>340</v>
      </c>
      <c r="H268" s="154">
        <v>1</v>
      </c>
      <c r="I268" s="155"/>
      <c r="J268" s="156">
        <f t="shared" si="70"/>
        <v>0</v>
      </c>
      <c r="K268" s="157"/>
      <c r="L268" s="158"/>
      <c r="M268" s="159" t="s">
        <v>1</v>
      </c>
      <c r="N268" s="160" t="s">
        <v>40</v>
      </c>
      <c r="O268" s="59"/>
      <c r="P268" s="161">
        <f t="shared" si="71"/>
        <v>0</v>
      </c>
      <c r="Q268" s="161">
        <v>3.5220000000000001E-2</v>
      </c>
      <c r="R268" s="161">
        <f t="shared" si="72"/>
        <v>3.5220000000000001E-2</v>
      </c>
      <c r="S268" s="161">
        <v>0</v>
      </c>
      <c r="T268" s="162">
        <f t="shared" si="7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416</v>
      </c>
      <c r="AT268" s="163" t="s">
        <v>168</v>
      </c>
      <c r="AU268" s="163" t="s">
        <v>87</v>
      </c>
      <c r="AY268" s="18" t="s">
        <v>167</v>
      </c>
      <c r="BE268" s="164">
        <f t="shared" si="74"/>
        <v>0</v>
      </c>
      <c r="BF268" s="164">
        <f t="shared" si="75"/>
        <v>0</v>
      </c>
      <c r="BG268" s="164">
        <f t="shared" si="76"/>
        <v>0</v>
      </c>
      <c r="BH268" s="164">
        <f t="shared" si="77"/>
        <v>0</v>
      </c>
      <c r="BI268" s="164">
        <f t="shared" si="78"/>
        <v>0</v>
      </c>
      <c r="BJ268" s="18" t="s">
        <v>87</v>
      </c>
      <c r="BK268" s="164">
        <f t="shared" si="79"/>
        <v>0</v>
      </c>
      <c r="BL268" s="18" t="s">
        <v>308</v>
      </c>
      <c r="BM268" s="163" t="s">
        <v>2144</v>
      </c>
    </row>
    <row r="269" spans="1:65" s="2" customFormat="1" ht="33" customHeight="1">
      <c r="A269" s="33"/>
      <c r="B269" s="149"/>
      <c r="C269" s="167" t="s">
        <v>1320</v>
      </c>
      <c r="D269" s="167" t="s">
        <v>175</v>
      </c>
      <c r="E269" s="168" t="s">
        <v>2145</v>
      </c>
      <c r="F269" s="169" t="s">
        <v>2146</v>
      </c>
      <c r="G269" s="170" t="s">
        <v>340</v>
      </c>
      <c r="H269" s="171">
        <v>22</v>
      </c>
      <c r="I269" s="172"/>
      <c r="J269" s="173">
        <f t="shared" si="70"/>
        <v>0</v>
      </c>
      <c r="K269" s="174"/>
      <c r="L269" s="34"/>
      <c r="M269" s="175" t="s">
        <v>1</v>
      </c>
      <c r="N269" s="176" t="s">
        <v>40</v>
      </c>
      <c r="O269" s="59"/>
      <c r="P269" s="161">
        <f t="shared" si="71"/>
        <v>0</v>
      </c>
      <c r="Q269" s="161">
        <v>2.0000000000000002E-5</v>
      </c>
      <c r="R269" s="161">
        <f t="shared" si="72"/>
        <v>4.4000000000000002E-4</v>
      </c>
      <c r="S269" s="161">
        <v>0</v>
      </c>
      <c r="T269" s="162">
        <f t="shared" si="7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3" t="s">
        <v>308</v>
      </c>
      <c r="AT269" s="163" t="s">
        <v>175</v>
      </c>
      <c r="AU269" s="163" t="s">
        <v>87</v>
      </c>
      <c r="AY269" s="18" t="s">
        <v>167</v>
      </c>
      <c r="BE269" s="164">
        <f t="shared" si="74"/>
        <v>0</v>
      </c>
      <c r="BF269" s="164">
        <f t="shared" si="75"/>
        <v>0</v>
      </c>
      <c r="BG269" s="164">
        <f t="shared" si="76"/>
        <v>0</v>
      </c>
      <c r="BH269" s="164">
        <f t="shared" si="77"/>
        <v>0</v>
      </c>
      <c r="BI269" s="164">
        <f t="shared" si="78"/>
        <v>0</v>
      </c>
      <c r="BJ269" s="18" t="s">
        <v>87</v>
      </c>
      <c r="BK269" s="164">
        <f t="shared" si="79"/>
        <v>0</v>
      </c>
      <c r="BL269" s="18" t="s">
        <v>308</v>
      </c>
      <c r="BM269" s="163" t="s">
        <v>2147</v>
      </c>
    </row>
    <row r="270" spans="1:65" s="2" customFormat="1" ht="16.5" customHeight="1">
      <c r="A270" s="33"/>
      <c r="B270" s="149"/>
      <c r="C270" s="150" t="s">
        <v>1324</v>
      </c>
      <c r="D270" s="150" t="s">
        <v>168</v>
      </c>
      <c r="E270" s="151" t="s">
        <v>2148</v>
      </c>
      <c r="F270" s="152" t="s">
        <v>2149</v>
      </c>
      <c r="G270" s="153" t="s">
        <v>340</v>
      </c>
      <c r="H270" s="154">
        <v>2</v>
      </c>
      <c r="I270" s="155"/>
      <c r="J270" s="156">
        <f t="shared" si="70"/>
        <v>0</v>
      </c>
      <c r="K270" s="157"/>
      <c r="L270" s="158"/>
      <c r="M270" s="159" t="s">
        <v>1</v>
      </c>
      <c r="N270" s="160" t="s">
        <v>40</v>
      </c>
      <c r="O270" s="59"/>
      <c r="P270" s="161">
        <f t="shared" si="71"/>
        <v>0</v>
      </c>
      <c r="Q270" s="161">
        <v>3.4619999999999998E-2</v>
      </c>
      <c r="R270" s="161">
        <f t="shared" si="72"/>
        <v>6.9239999999999996E-2</v>
      </c>
      <c r="S270" s="161">
        <v>0</v>
      </c>
      <c r="T270" s="162">
        <f t="shared" si="7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416</v>
      </c>
      <c r="AT270" s="163" t="s">
        <v>168</v>
      </c>
      <c r="AU270" s="163" t="s">
        <v>87</v>
      </c>
      <c r="AY270" s="18" t="s">
        <v>167</v>
      </c>
      <c r="BE270" s="164">
        <f t="shared" si="74"/>
        <v>0</v>
      </c>
      <c r="BF270" s="164">
        <f t="shared" si="75"/>
        <v>0</v>
      </c>
      <c r="BG270" s="164">
        <f t="shared" si="76"/>
        <v>0</v>
      </c>
      <c r="BH270" s="164">
        <f t="shared" si="77"/>
        <v>0</v>
      </c>
      <c r="BI270" s="164">
        <f t="shared" si="78"/>
        <v>0</v>
      </c>
      <c r="BJ270" s="18" t="s">
        <v>87</v>
      </c>
      <c r="BK270" s="164">
        <f t="shared" si="79"/>
        <v>0</v>
      </c>
      <c r="BL270" s="18" t="s">
        <v>308</v>
      </c>
      <c r="BM270" s="163" t="s">
        <v>2150</v>
      </c>
    </row>
    <row r="271" spans="1:65" s="2" customFormat="1" ht="16.5" customHeight="1">
      <c r="A271" s="33"/>
      <c r="B271" s="149"/>
      <c r="C271" s="150" t="s">
        <v>1330</v>
      </c>
      <c r="D271" s="150" t="s">
        <v>168</v>
      </c>
      <c r="E271" s="151" t="s">
        <v>2151</v>
      </c>
      <c r="F271" s="152" t="s">
        <v>2152</v>
      </c>
      <c r="G271" s="153" t="s">
        <v>340</v>
      </c>
      <c r="H271" s="154">
        <v>14</v>
      </c>
      <c r="I271" s="155"/>
      <c r="J271" s="156">
        <f t="shared" si="70"/>
        <v>0</v>
      </c>
      <c r="K271" s="157"/>
      <c r="L271" s="158"/>
      <c r="M271" s="159" t="s">
        <v>1</v>
      </c>
      <c r="N271" s="160" t="s">
        <v>40</v>
      </c>
      <c r="O271" s="59"/>
      <c r="P271" s="161">
        <f t="shared" si="71"/>
        <v>0</v>
      </c>
      <c r="Q271" s="161">
        <v>3.9419999999999997E-2</v>
      </c>
      <c r="R271" s="161">
        <f t="shared" si="72"/>
        <v>0.55187999999999993</v>
      </c>
      <c r="S271" s="161">
        <v>0</v>
      </c>
      <c r="T271" s="162">
        <f t="shared" si="7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416</v>
      </c>
      <c r="AT271" s="163" t="s">
        <v>168</v>
      </c>
      <c r="AU271" s="163" t="s">
        <v>87</v>
      </c>
      <c r="AY271" s="18" t="s">
        <v>167</v>
      </c>
      <c r="BE271" s="164">
        <f t="shared" si="74"/>
        <v>0</v>
      </c>
      <c r="BF271" s="164">
        <f t="shared" si="75"/>
        <v>0</v>
      </c>
      <c r="BG271" s="164">
        <f t="shared" si="76"/>
        <v>0</v>
      </c>
      <c r="BH271" s="164">
        <f t="shared" si="77"/>
        <v>0</v>
      </c>
      <c r="BI271" s="164">
        <f t="shared" si="78"/>
        <v>0</v>
      </c>
      <c r="BJ271" s="18" t="s">
        <v>87</v>
      </c>
      <c r="BK271" s="164">
        <f t="shared" si="79"/>
        <v>0</v>
      </c>
      <c r="BL271" s="18" t="s">
        <v>308</v>
      </c>
      <c r="BM271" s="163" t="s">
        <v>2153</v>
      </c>
    </row>
    <row r="272" spans="1:65" s="2" customFormat="1" ht="16.5" customHeight="1">
      <c r="A272" s="33"/>
      <c r="B272" s="149"/>
      <c r="C272" s="150" t="s">
        <v>1335</v>
      </c>
      <c r="D272" s="150" t="s">
        <v>168</v>
      </c>
      <c r="E272" s="151" t="s">
        <v>2154</v>
      </c>
      <c r="F272" s="152" t="s">
        <v>2155</v>
      </c>
      <c r="G272" s="153" t="s">
        <v>340</v>
      </c>
      <c r="H272" s="154">
        <v>3</v>
      </c>
      <c r="I272" s="155"/>
      <c r="J272" s="156">
        <f t="shared" si="70"/>
        <v>0</v>
      </c>
      <c r="K272" s="157"/>
      <c r="L272" s="158"/>
      <c r="M272" s="159" t="s">
        <v>1</v>
      </c>
      <c r="N272" s="160" t="s">
        <v>40</v>
      </c>
      <c r="O272" s="59"/>
      <c r="P272" s="161">
        <f t="shared" si="71"/>
        <v>0</v>
      </c>
      <c r="Q272" s="161">
        <v>4.4359999999999997E-2</v>
      </c>
      <c r="R272" s="161">
        <f t="shared" si="72"/>
        <v>0.13307999999999998</v>
      </c>
      <c r="S272" s="161">
        <v>0</v>
      </c>
      <c r="T272" s="162">
        <f t="shared" si="7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416</v>
      </c>
      <c r="AT272" s="163" t="s">
        <v>168</v>
      </c>
      <c r="AU272" s="163" t="s">
        <v>87</v>
      </c>
      <c r="AY272" s="18" t="s">
        <v>167</v>
      </c>
      <c r="BE272" s="164">
        <f t="shared" si="74"/>
        <v>0</v>
      </c>
      <c r="BF272" s="164">
        <f t="shared" si="75"/>
        <v>0</v>
      </c>
      <c r="BG272" s="164">
        <f t="shared" si="76"/>
        <v>0</v>
      </c>
      <c r="BH272" s="164">
        <f t="shared" si="77"/>
        <v>0</v>
      </c>
      <c r="BI272" s="164">
        <f t="shared" si="78"/>
        <v>0</v>
      </c>
      <c r="BJ272" s="18" t="s">
        <v>87</v>
      </c>
      <c r="BK272" s="164">
        <f t="shared" si="79"/>
        <v>0</v>
      </c>
      <c r="BL272" s="18" t="s">
        <v>308</v>
      </c>
      <c r="BM272" s="163" t="s">
        <v>2156</v>
      </c>
    </row>
    <row r="273" spans="1:65" s="2" customFormat="1" ht="16.5" customHeight="1">
      <c r="A273" s="33"/>
      <c r="B273" s="149"/>
      <c r="C273" s="150" t="s">
        <v>1340</v>
      </c>
      <c r="D273" s="150" t="s">
        <v>168</v>
      </c>
      <c r="E273" s="151" t="s">
        <v>2157</v>
      </c>
      <c r="F273" s="152" t="s">
        <v>2158</v>
      </c>
      <c r="G273" s="153" t="s">
        <v>340</v>
      </c>
      <c r="H273" s="154">
        <v>2</v>
      </c>
      <c r="I273" s="155"/>
      <c r="J273" s="156">
        <f t="shared" si="70"/>
        <v>0</v>
      </c>
      <c r="K273" s="157"/>
      <c r="L273" s="158"/>
      <c r="M273" s="159" t="s">
        <v>1</v>
      </c>
      <c r="N273" s="160" t="s">
        <v>40</v>
      </c>
      <c r="O273" s="59"/>
      <c r="P273" s="161">
        <f t="shared" si="71"/>
        <v>0</v>
      </c>
      <c r="Q273" s="161">
        <v>4.6769999999999999E-2</v>
      </c>
      <c r="R273" s="161">
        <f t="shared" si="72"/>
        <v>9.3539999999999998E-2</v>
      </c>
      <c r="S273" s="161">
        <v>0</v>
      </c>
      <c r="T273" s="162">
        <f t="shared" si="7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416</v>
      </c>
      <c r="AT273" s="163" t="s">
        <v>168</v>
      </c>
      <c r="AU273" s="163" t="s">
        <v>87</v>
      </c>
      <c r="AY273" s="18" t="s">
        <v>167</v>
      </c>
      <c r="BE273" s="164">
        <f t="shared" si="74"/>
        <v>0</v>
      </c>
      <c r="BF273" s="164">
        <f t="shared" si="75"/>
        <v>0</v>
      </c>
      <c r="BG273" s="164">
        <f t="shared" si="76"/>
        <v>0</v>
      </c>
      <c r="BH273" s="164">
        <f t="shared" si="77"/>
        <v>0</v>
      </c>
      <c r="BI273" s="164">
        <f t="shared" si="78"/>
        <v>0</v>
      </c>
      <c r="BJ273" s="18" t="s">
        <v>87</v>
      </c>
      <c r="BK273" s="164">
        <f t="shared" si="79"/>
        <v>0</v>
      </c>
      <c r="BL273" s="18" t="s">
        <v>308</v>
      </c>
      <c r="BM273" s="163" t="s">
        <v>2159</v>
      </c>
    </row>
    <row r="274" spans="1:65" s="2" customFormat="1" ht="16.5" customHeight="1">
      <c r="A274" s="33"/>
      <c r="B274" s="149"/>
      <c r="C274" s="150" t="s">
        <v>1346</v>
      </c>
      <c r="D274" s="150" t="s">
        <v>168</v>
      </c>
      <c r="E274" s="151" t="s">
        <v>2160</v>
      </c>
      <c r="F274" s="152" t="s">
        <v>2161</v>
      </c>
      <c r="G274" s="153" t="s">
        <v>340</v>
      </c>
      <c r="H274" s="154">
        <v>1</v>
      </c>
      <c r="I274" s="155"/>
      <c r="J274" s="156">
        <f t="shared" si="70"/>
        <v>0</v>
      </c>
      <c r="K274" s="157"/>
      <c r="L274" s="158"/>
      <c r="M274" s="159" t="s">
        <v>1</v>
      </c>
      <c r="N274" s="160" t="s">
        <v>40</v>
      </c>
      <c r="O274" s="59"/>
      <c r="P274" s="161">
        <f t="shared" si="71"/>
        <v>0</v>
      </c>
      <c r="Q274" s="161">
        <v>5.253E-2</v>
      </c>
      <c r="R274" s="161">
        <f t="shared" si="72"/>
        <v>5.253E-2</v>
      </c>
      <c r="S274" s="161">
        <v>0</v>
      </c>
      <c r="T274" s="162">
        <f t="shared" si="7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416</v>
      </c>
      <c r="AT274" s="163" t="s">
        <v>168</v>
      </c>
      <c r="AU274" s="163" t="s">
        <v>87</v>
      </c>
      <c r="AY274" s="18" t="s">
        <v>167</v>
      </c>
      <c r="BE274" s="164">
        <f t="shared" si="74"/>
        <v>0</v>
      </c>
      <c r="BF274" s="164">
        <f t="shared" si="75"/>
        <v>0</v>
      </c>
      <c r="BG274" s="164">
        <f t="shared" si="76"/>
        <v>0</v>
      </c>
      <c r="BH274" s="164">
        <f t="shared" si="77"/>
        <v>0</v>
      </c>
      <c r="BI274" s="164">
        <f t="shared" si="78"/>
        <v>0</v>
      </c>
      <c r="BJ274" s="18" t="s">
        <v>87</v>
      </c>
      <c r="BK274" s="164">
        <f t="shared" si="79"/>
        <v>0</v>
      </c>
      <c r="BL274" s="18" t="s">
        <v>308</v>
      </c>
      <c r="BM274" s="163" t="s">
        <v>2162</v>
      </c>
    </row>
    <row r="275" spans="1:65" s="2" customFormat="1" ht="33" customHeight="1">
      <c r="A275" s="33"/>
      <c r="B275" s="149"/>
      <c r="C275" s="167" t="s">
        <v>1363</v>
      </c>
      <c r="D275" s="167" t="s">
        <v>175</v>
      </c>
      <c r="E275" s="168" t="s">
        <v>2163</v>
      </c>
      <c r="F275" s="169" t="s">
        <v>2164</v>
      </c>
      <c r="G275" s="170" t="s">
        <v>340</v>
      </c>
      <c r="H275" s="171">
        <v>1</v>
      </c>
      <c r="I275" s="172"/>
      <c r="J275" s="173">
        <f t="shared" si="70"/>
        <v>0</v>
      </c>
      <c r="K275" s="174"/>
      <c r="L275" s="34"/>
      <c r="M275" s="175" t="s">
        <v>1</v>
      </c>
      <c r="N275" s="176" t="s">
        <v>40</v>
      </c>
      <c r="O275" s="59"/>
      <c r="P275" s="161">
        <f t="shared" si="71"/>
        <v>0</v>
      </c>
      <c r="Q275" s="161">
        <v>2.0000000000000002E-5</v>
      </c>
      <c r="R275" s="161">
        <f t="shared" si="72"/>
        <v>2.0000000000000002E-5</v>
      </c>
      <c r="S275" s="161">
        <v>0</v>
      </c>
      <c r="T275" s="162">
        <f t="shared" si="7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308</v>
      </c>
      <c r="AT275" s="163" t="s">
        <v>175</v>
      </c>
      <c r="AU275" s="163" t="s">
        <v>87</v>
      </c>
      <c r="AY275" s="18" t="s">
        <v>167</v>
      </c>
      <c r="BE275" s="164">
        <f t="shared" si="74"/>
        <v>0</v>
      </c>
      <c r="BF275" s="164">
        <f t="shared" si="75"/>
        <v>0</v>
      </c>
      <c r="BG275" s="164">
        <f t="shared" si="76"/>
        <v>0</v>
      </c>
      <c r="BH275" s="164">
        <f t="shared" si="77"/>
        <v>0</v>
      </c>
      <c r="BI275" s="164">
        <f t="shared" si="78"/>
        <v>0</v>
      </c>
      <c r="BJ275" s="18" t="s">
        <v>87</v>
      </c>
      <c r="BK275" s="164">
        <f t="shared" si="79"/>
        <v>0</v>
      </c>
      <c r="BL275" s="18" t="s">
        <v>308</v>
      </c>
      <c r="BM275" s="163" t="s">
        <v>2165</v>
      </c>
    </row>
    <row r="276" spans="1:65" s="2" customFormat="1" ht="16.5" customHeight="1">
      <c r="A276" s="33"/>
      <c r="B276" s="149"/>
      <c r="C276" s="150" t="s">
        <v>1368</v>
      </c>
      <c r="D276" s="150" t="s">
        <v>168</v>
      </c>
      <c r="E276" s="151" t="s">
        <v>2166</v>
      </c>
      <c r="F276" s="152" t="s">
        <v>2167</v>
      </c>
      <c r="G276" s="153" t="s">
        <v>340</v>
      </c>
      <c r="H276" s="154">
        <v>1</v>
      </c>
      <c r="I276" s="155"/>
      <c r="J276" s="156">
        <f t="shared" si="70"/>
        <v>0</v>
      </c>
      <c r="K276" s="157"/>
      <c r="L276" s="158"/>
      <c r="M276" s="159" t="s">
        <v>1</v>
      </c>
      <c r="N276" s="160" t="s">
        <v>40</v>
      </c>
      <c r="O276" s="59"/>
      <c r="P276" s="161">
        <f t="shared" si="71"/>
        <v>0</v>
      </c>
      <c r="Q276" s="161">
        <v>4.4880000000000003E-2</v>
      </c>
      <c r="R276" s="161">
        <f t="shared" si="72"/>
        <v>4.4880000000000003E-2</v>
      </c>
      <c r="S276" s="161">
        <v>0</v>
      </c>
      <c r="T276" s="162">
        <f t="shared" si="7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416</v>
      </c>
      <c r="AT276" s="163" t="s">
        <v>168</v>
      </c>
      <c r="AU276" s="163" t="s">
        <v>87</v>
      </c>
      <c r="AY276" s="18" t="s">
        <v>167</v>
      </c>
      <c r="BE276" s="164">
        <f t="shared" si="74"/>
        <v>0</v>
      </c>
      <c r="BF276" s="164">
        <f t="shared" si="75"/>
        <v>0</v>
      </c>
      <c r="BG276" s="164">
        <f t="shared" si="76"/>
        <v>0</v>
      </c>
      <c r="BH276" s="164">
        <f t="shared" si="77"/>
        <v>0</v>
      </c>
      <c r="BI276" s="164">
        <f t="shared" si="78"/>
        <v>0</v>
      </c>
      <c r="BJ276" s="18" t="s">
        <v>87</v>
      </c>
      <c r="BK276" s="164">
        <f t="shared" si="79"/>
        <v>0</v>
      </c>
      <c r="BL276" s="18" t="s">
        <v>308</v>
      </c>
      <c r="BM276" s="163" t="s">
        <v>2168</v>
      </c>
    </row>
    <row r="277" spans="1:65" s="2" customFormat="1" ht="33" customHeight="1">
      <c r="A277" s="33"/>
      <c r="B277" s="149"/>
      <c r="C277" s="167" t="s">
        <v>1372</v>
      </c>
      <c r="D277" s="167" t="s">
        <v>175</v>
      </c>
      <c r="E277" s="168" t="s">
        <v>2169</v>
      </c>
      <c r="F277" s="169" t="s">
        <v>2170</v>
      </c>
      <c r="G277" s="170" t="s">
        <v>340</v>
      </c>
      <c r="H277" s="171">
        <v>1</v>
      </c>
      <c r="I277" s="172"/>
      <c r="J277" s="173">
        <f t="shared" si="70"/>
        <v>0</v>
      </c>
      <c r="K277" s="174"/>
      <c r="L277" s="34"/>
      <c r="M277" s="175" t="s">
        <v>1</v>
      </c>
      <c r="N277" s="176" t="s">
        <v>40</v>
      </c>
      <c r="O277" s="59"/>
      <c r="P277" s="161">
        <f t="shared" si="71"/>
        <v>0</v>
      </c>
      <c r="Q277" s="161">
        <v>2.0000000000000002E-5</v>
      </c>
      <c r="R277" s="161">
        <f t="shared" si="72"/>
        <v>2.0000000000000002E-5</v>
      </c>
      <c r="S277" s="161">
        <v>0</v>
      </c>
      <c r="T277" s="162">
        <f t="shared" si="7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308</v>
      </c>
      <c r="AT277" s="163" t="s">
        <v>175</v>
      </c>
      <c r="AU277" s="163" t="s">
        <v>87</v>
      </c>
      <c r="AY277" s="18" t="s">
        <v>167</v>
      </c>
      <c r="BE277" s="164">
        <f t="shared" si="74"/>
        <v>0</v>
      </c>
      <c r="BF277" s="164">
        <f t="shared" si="75"/>
        <v>0</v>
      </c>
      <c r="BG277" s="164">
        <f t="shared" si="76"/>
        <v>0</v>
      </c>
      <c r="BH277" s="164">
        <f t="shared" si="77"/>
        <v>0</v>
      </c>
      <c r="BI277" s="164">
        <f t="shared" si="78"/>
        <v>0</v>
      </c>
      <c r="BJ277" s="18" t="s">
        <v>87</v>
      </c>
      <c r="BK277" s="164">
        <f t="shared" si="79"/>
        <v>0</v>
      </c>
      <c r="BL277" s="18" t="s">
        <v>308</v>
      </c>
      <c r="BM277" s="163" t="s">
        <v>2171</v>
      </c>
    </row>
    <row r="278" spans="1:65" s="2" customFormat="1" ht="16.5" customHeight="1">
      <c r="A278" s="33"/>
      <c r="B278" s="149"/>
      <c r="C278" s="150" t="s">
        <v>600</v>
      </c>
      <c r="D278" s="150" t="s">
        <v>168</v>
      </c>
      <c r="E278" s="151" t="s">
        <v>2172</v>
      </c>
      <c r="F278" s="152" t="s">
        <v>2173</v>
      </c>
      <c r="G278" s="153" t="s">
        <v>340</v>
      </c>
      <c r="H278" s="154">
        <v>1</v>
      </c>
      <c r="I278" s="155"/>
      <c r="J278" s="156">
        <f t="shared" si="70"/>
        <v>0</v>
      </c>
      <c r="K278" s="157"/>
      <c r="L278" s="158"/>
      <c r="M278" s="159" t="s">
        <v>1</v>
      </c>
      <c r="N278" s="160" t="s">
        <v>40</v>
      </c>
      <c r="O278" s="59"/>
      <c r="P278" s="161">
        <f t="shared" si="71"/>
        <v>0</v>
      </c>
      <c r="Q278" s="161">
        <v>6.7049999999999998E-2</v>
      </c>
      <c r="R278" s="161">
        <f t="shared" si="72"/>
        <v>6.7049999999999998E-2</v>
      </c>
      <c r="S278" s="161">
        <v>0</v>
      </c>
      <c r="T278" s="162">
        <f t="shared" si="7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416</v>
      </c>
      <c r="AT278" s="163" t="s">
        <v>168</v>
      </c>
      <c r="AU278" s="163" t="s">
        <v>87</v>
      </c>
      <c r="AY278" s="18" t="s">
        <v>167</v>
      </c>
      <c r="BE278" s="164">
        <f t="shared" si="74"/>
        <v>0</v>
      </c>
      <c r="BF278" s="164">
        <f t="shared" si="75"/>
        <v>0</v>
      </c>
      <c r="BG278" s="164">
        <f t="shared" si="76"/>
        <v>0</v>
      </c>
      <c r="BH278" s="164">
        <f t="shared" si="77"/>
        <v>0</v>
      </c>
      <c r="BI278" s="164">
        <f t="shared" si="78"/>
        <v>0</v>
      </c>
      <c r="BJ278" s="18" t="s">
        <v>87</v>
      </c>
      <c r="BK278" s="164">
        <f t="shared" si="79"/>
        <v>0</v>
      </c>
      <c r="BL278" s="18" t="s">
        <v>308</v>
      </c>
      <c r="BM278" s="163" t="s">
        <v>2174</v>
      </c>
    </row>
    <row r="279" spans="1:65" s="2" customFormat="1" ht="21.75" customHeight="1">
      <c r="A279" s="33"/>
      <c r="B279" s="149"/>
      <c r="C279" s="167" t="s">
        <v>1381</v>
      </c>
      <c r="D279" s="167" t="s">
        <v>175</v>
      </c>
      <c r="E279" s="168" t="s">
        <v>2175</v>
      </c>
      <c r="F279" s="169" t="s">
        <v>2176</v>
      </c>
      <c r="G279" s="170" t="s">
        <v>340</v>
      </c>
      <c r="H279" s="171">
        <v>38</v>
      </c>
      <c r="I279" s="172"/>
      <c r="J279" s="173">
        <f t="shared" si="70"/>
        <v>0</v>
      </c>
      <c r="K279" s="174"/>
      <c r="L279" s="34"/>
      <c r="M279" s="175" t="s">
        <v>1</v>
      </c>
      <c r="N279" s="176" t="s">
        <v>40</v>
      </c>
      <c r="O279" s="59"/>
      <c r="P279" s="161">
        <f t="shared" si="71"/>
        <v>0</v>
      </c>
      <c r="Q279" s="161">
        <v>0</v>
      </c>
      <c r="R279" s="161">
        <f t="shared" si="72"/>
        <v>0</v>
      </c>
      <c r="S279" s="161">
        <v>0</v>
      </c>
      <c r="T279" s="162">
        <f t="shared" si="7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308</v>
      </c>
      <c r="AT279" s="163" t="s">
        <v>175</v>
      </c>
      <c r="AU279" s="163" t="s">
        <v>87</v>
      </c>
      <c r="AY279" s="18" t="s">
        <v>167</v>
      </c>
      <c r="BE279" s="164">
        <f t="shared" si="74"/>
        <v>0</v>
      </c>
      <c r="BF279" s="164">
        <f t="shared" si="75"/>
        <v>0</v>
      </c>
      <c r="BG279" s="164">
        <f t="shared" si="76"/>
        <v>0</v>
      </c>
      <c r="BH279" s="164">
        <f t="shared" si="77"/>
        <v>0</v>
      </c>
      <c r="BI279" s="164">
        <f t="shared" si="78"/>
        <v>0</v>
      </c>
      <c r="BJ279" s="18" t="s">
        <v>87</v>
      </c>
      <c r="BK279" s="164">
        <f t="shared" si="79"/>
        <v>0</v>
      </c>
      <c r="BL279" s="18" t="s">
        <v>308</v>
      </c>
      <c r="BM279" s="163" t="s">
        <v>2177</v>
      </c>
    </row>
    <row r="280" spans="1:65" s="2" customFormat="1" ht="21.75" customHeight="1">
      <c r="A280" s="33"/>
      <c r="B280" s="149"/>
      <c r="C280" s="167" t="s">
        <v>1385</v>
      </c>
      <c r="D280" s="167" t="s">
        <v>175</v>
      </c>
      <c r="E280" s="168" t="s">
        <v>2178</v>
      </c>
      <c r="F280" s="169" t="s">
        <v>2179</v>
      </c>
      <c r="G280" s="170" t="s">
        <v>340</v>
      </c>
      <c r="H280" s="171">
        <v>1</v>
      </c>
      <c r="I280" s="172"/>
      <c r="J280" s="173">
        <f t="shared" si="70"/>
        <v>0</v>
      </c>
      <c r="K280" s="174"/>
      <c r="L280" s="34"/>
      <c r="M280" s="175" t="s">
        <v>1</v>
      </c>
      <c r="N280" s="176" t="s">
        <v>40</v>
      </c>
      <c r="O280" s="59"/>
      <c r="P280" s="161">
        <f t="shared" si="71"/>
        <v>0</v>
      </c>
      <c r="Q280" s="161">
        <v>0</v>
      </c>
      <c r="R280" s="161">
        <f t="shared" si="72"/>
        <v>0</v>
      </c>
      <c r="S280" s="161">
        <v>0</v>
      </c>
      <c r="T280" s="162">
        <f t="shared" si="7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3" t="s">
        <v>308</v>
      </c>
      <c r="AT280" s="163" t="s">
        <v>175</v>
      </c>
      <c r="AU280" s="163" t="s">
        <v>87</v>
      </c>
      <c r="AY280" s="18" t="s">
        <v>167</v>
      </c>
      <c r="BE280" s="164">
        <f t="shared" si="74"/>
        <v>0</v>
      </c>
      <c r="BF280" s="164">
        <f t="shared" si="75"/>
        <v>0</v>
      </c>
      <c r="BG280" s="164">
        <f t="shared" si="76"/>
        <v>0</v>
      </c>
      <c r="BH280" s="164">
        <f t="shared" si="77"/>
        <v>0</v>
      </c>
      <c r="BI280" s="164">
        <f t="shared" si="78"/>
        <v>0</v>
      </c>
      <c r="BJ280" s="18" t="s">
        <v>87</v>
      </c>
      <c r="BK280" s="164">
        <f t="shared" si="79"/>
        <v>0</v>
      </c>
      <c r="BL280" s="18" t="s">
        <v>308</v>
      </c>
      <c r="BM280" s="163" t="s">
        <v>2180</v>
      </c>
    </row>
    <row r="281" spans="1:65" s="2" customFormat="1" ht="21.75" customHeight="1">
      <c r="A281" s="33"/>
      <c r="B281" s="149"/>
      <c r="C281" s="167" t="s">
        <v>1389</v>
      </c>
      <c r="D281" s="167" t="s">
        <v>175</v>
      </c>
      <c r="E281" s="168" t="s">
        <v>2181</v>
      </c>
      <c r="F281" s="169" t="s">
        <v>2182</v>
      </c>
      <c r="G281" s="170" t="s">
        <v>340</v>
      </c>
      <c r="H281" s="171">
        <v>1</v>
      </c>
      <c r="I281" s="172"/>
      <c r="J281" s="173">
        <f t="shared" si="70"/>
        <v>0</v>
      </c>
      <c r="K281" s="174"/>
      <c r="L281" s="34"/>
      <c r="M281" s="175" t="s">
        <v>1</v>
      </c>
      <c r="N281" s="176" t="s">
        <v>40</v>
      </c>
      <c r="O281" s="59"/>
      <c r="P281" s="161">
        <f t="shared" si="71"/>
        <v>0</v>
      </c>
      <c r="Q281" s="161">
        <v>2.0000000000000002E-5</v>
      </c>
      <c r="R281" s="161">
        <f t="shared" si="72"/>
        <v>2.0000000000000002E-5</v>
      </c>
      <c r="S281" s="161">
        <v>0</v>
      </c>
      <c r="T281" s="162">
        <f t="shared" si="7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308</v>
      </c>
      <c r="AT281" s="163" t="s">
        <v>175</v>
      </c>
      <c r="AU281" s="163" t="s">
        <v>87</v>
      </c>
      <c r="AY281" s="18" t="s">
        <v>167</v>
      </c>
      <c r="BE281" s="164">
        <f t="shared" si="74"/>
        <v>0</v>
      </c>
      <c r="BF281" s="164">
        <f t="shared" si="75"/>
        <v>0</v>
      </c>
      <c r="BG281" s="164">
        <f t="shared" si="76"/>
        <v>0</v>
      </c>
      <c r="BH281" s="164">
        <f t="shared" si="77"/>
        <v>0</v>
      </c>
      <c r="BI281" s="164">
        <f t="shared" si="78"/>
        <v>0</v>
      </c>
      <c r="BJ281" s="18" t="s">
        <v>87</v>
      </c>
      <c r="BK281" s="164">
        <f t="shared" si="79"/>
        <v>0</v>
      </c>
      <c r="BL281" s="18" t="s">
        <v>308</v>
      </c>
      <c r="BM281" s="163" t="s">
        <v>2183</v>
      </c>
    </row>
    <row r="282" spans="1:65" s="2" customFormat="1" ht="16.5" customHeight="1">
      <c r="A282" s="33"/>
      <c r="B282" s="149"/>
      <c r="C282" s="150" t="s">
        <v>1393</v>
      </c>
      <c r="D282" s="150" t="s">
        <v>168</v>
      </c>
      <c r="E282" s="151" t="s">
        <v>2184</v>
      </c>
      <c r="F282" s="152" t="s">
        <v>2185</v>
      </c>
      <c r="G282" s="153" t="s">
        <v>340</v>
      </c>
      <c r="H282" s="154">
        <v>1</v>
      </c>
      <c r="I282" s="155"/>
      <c r="J282" s="156">
        <f t="shared" si="70"/>
        <v>0</v>
      </c>
      <c r="K282" s="157"/>
      <c r="L282" s="158"/>
      <c r="M282" s="159" t="s">
        <v>1</v>
      </c>
      <c r="N282" s="160" t="s">
        <v>40</v>
      </c>
      <c r="O282" s="59"/>
      <c r="P282" s="161">
        <f t="shared" si="71"/>
        <v>0</v>
      </c>
      <c r="Q282" s="161">
        <v>9.6799999999999994E-3</v>
      </c>
      <c r="R282" s="161">
        <f t="shared" si="72"/>
        <v>9.6799999999999994E-3</v>
      </c>
      <c r="S282" s="161">
        <v>0</v>
      </c>
      <c r="T282" s="162">
        <f t="shared" si="7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416</v>
      </c>
      <c r="AT282" s="163" t="s">
        <v>168</v>
      </c>
      <c r="AU282" s="163" t="s">
        <v>87</v>
      </c>
      <c r="AY282" s="18" t="s">
        <v>167</v>
      </c>
      <c r="BE282" s="164">
        <f t="shared" si="74"/>
        <v>0</v>
      </c>
      <c r="BF282" s="164">
        <f t="shared" si="75"/>
        <v>0</v>
      </c>
      <c r="BG282" s="164">
        <f t="shared" si="76"/>
        <v>0</v>
      </c>
      <c r="BH282" s="164">
        <f t="shared" si="77"/>
        <v>0</v>
      </c>
      <c r="BI282" s="164">
        <f t="shared" si="78"/>
        <v>0</v>
      </c>
      <c r="BJ282" s="18" t="s">
        <v>87</v>
      </c>
      <c r="BK282" s="164">
        <f t="shared" si="79"/>
        <v>0</v>
      </c>
      <c r="BL282" s="18" t="s">
        <v>308</v>
      </c>
      <c r="BM282" s="163" t="s">
        <v>2186</v>
      </c>
    </row>
    <row r="283" spans="1:65" s="2" customFormat="1" ht="21.75" customHeight="1">
      <c r="A283" s="33"/>
      <c r="B283" s="149"/>
      <c r="C283" s="167" t="s">
        <v>1398</v>
      </c>
      <c r="D283" s="167" t="s">
        <v>175</v>
      </c>
      <c r="E283" s="168" t="s">
        <v>2187</v>
      </c>
      <c r="F283" s="169" t="s">
        <v>2188</v>
      </c>
      <c r="G283" s="170" t="s">
        <v>340</v>
      </c>
      <c r="H283" s="171">
        <v>2</v>
      </c>
      <c r="I283" s="172"/>
      <c r="J283" s="173">
        <f t="shared" si="70"/>
        <v>0</v>
      </c>
      <c r="K283" s="174"/>
      <c r="L283" s="34"/>
      <c r="M283" s="175" t="s">
        <v>1</v>
      </c>
      <c r="N283" s="176" t="s">
        <v>40</v>
      </c>
      <c r="O283" s="59"/>
      <c r="P283" s="161">
        <f t="shared" si="71"/>
        <v>0</v>
      </c>
      <c r="Q283" s="161">
        <v>2.0000000000000002E-5</v>
      </c>
      <c r="R283" s="161">
        <f t="shared" si="72"/>
        <v>4.0000000000000003E-5</v>
      </c>
      <c r="S283" s="161">
        <v>0</v>
      </c>
      <c r="T283" s="162">
        <f t="shared" si="7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308</v>
      </c>
      <c r="AT283" s="163" t="s">
        <v>175</v>
      </c>
      <c r="AU283" s="163" t="s">
        <v>87</v>
      </c>
      <c r="AY283" s="18" t="s">
        <v>167</v>
      </c>
      <c r="BE283" s="164">
        <f t="shared" si="74"/>
        <v>0</v>
      </c>
      <c r="BF283" s="164">
        <f t="shared" si="75"/>
        <v>0</v>
      </c>
      <c r="BG283" s="164">
        <f t="shared" si="76"/>
        <v>0</v>
      </c>
      <c r="BH283" s="164">
        <f t="shared" si="77"/>
        <v>0</v>
      </c>
      <c r="BI283" s="164">
        <f t="shared" si="78"/>
        <v>0</v>
      </c>
      <c r="BJ283" s="18" t="s">
        <v>87</v>
      </c>
      <c r="BK283" s="164">
        <f t="shared" si="79"/>
        <v>0</v>
      </c>
      <c r="BL283" s="18" t="s">
        <v>308</v>
      </c>
      <c r="BM283" s="163" t="s">
        <v>2189</v>
      </c>
    </row>
    <row r="284" spans="1:65" s="2" customFormat="1" ht="16.5" customHeight="1">
      <c r="A284" s="33"/>
      <c r="B284" s="149"/>
      <c r="C284" s="150" t="s">
        <v>1403</v>
      </c>
      <c r="D284" s="150" t="s">
        <v>168</v>
      </c>
      <c r="E284" s="151" t="s">
        <v>2190</v>
      </c>
      <c r="F284" s="152" t="s">
        <v>2191</v>
      </c>
      <c r="G284" s="153" t="s">
        <v>340</v>
      </c>
      <c r="H284" s="154">
        <v>1</v>
      </c>
      <c r="I284" s="155"/>
      <c r="J284" s="156">
        <f t="shared" si="70"/>
        <v>0</v>
      </c>
      <c r="K284" s="157"/>
      <c r="L284" s="158"/>
      <c r="M284" s="159" t="s">
        <v>1</v>
      </c>
      <c r="N284" s="160" t="s">
        <v>40</v>
      </c>
      <c r="O284" s="59"/>
      <c r="P284" s="161">
        <f t="shared" si="71"/>
        <v>0</v>
      </c>
      <c r="Q284" s="161">
        <v>1.736E-2</v>
      </c>
      <c r="R284" s="161">
        <f t="shared" si="72"/>
        <v>1.736E-2</v>
      </c>
      <c r="S284" s="161">
        <v>0</v>
      </c>
      <c r="T284" s="162">
        <f t="shared" si="7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416</v>
      </c>
      <c r="AT284" s="163" t="s">
        <v>168</v>
      </c>
      <c r="AU284" s="163" t="s">
        <v>87</v>
      </c>
      <c r="AY284" s="18" t="s">
        <v>167</v>
      </c>
      <c r="BE284" s="164">
        <f t="shared" si="74"/>
        <v>0</v>
      </c>
      <c r="BF284" s="164">
        <f t="shared" si="75"/>
        <v>0</v>
      </c>
      <c r="BG284" s="164">
        <f t="shared" si="76"/>
        <v>0</v>
      </c>
      <c r="BH284" s="164">
        <f t="shared" si="77"/>
        <v>0</v>
      </c>
      <c r="BI284" s="164">
        <f t="shared" si="78"/>
        <v>0</v>
      </c>
      <c r="BJ284" s="18" t="s">
        <v>87</v>
      </c>
      <c r="BK284" s="164">
        <f t="shared" si="79"/>
        <v>0</v>
      </c>
      <c r="BL284" s="18" t="s">
        <v>308</v>
      </c>
      <c r="BM284" s="163" t="s">
        <v>2192</v>
      </c>
    </row>
    <row r="285" spans="1:65" s="2" customFormat="1" ht="16.5" customHeight="1">
      <c r="A285" s="33"/>
      <c r="B285" s="149"/>
      <c r="C285" s="150" t="s">
        <v>1408</v>
      </c>
      <c r="D285" s="150" t="s">
        <v>168</v>
      </c>
      <c r="E285" s="151" t="s">
        <v>2193</v>
      </c>
      <c r="F285" s="152" t="s">
        <v>2194</v>
      </c>
      <c r="G285" s="153" t="s">
        <v>340</v>
      </c>
      <c r="H285" s="154">
        <v>1</v>
      </c>
      <c r="I285" s="155"/>
      <c r="J285" s="156">
        <f t="shared" si="70"/>
        <v>0</v>
      </c>
      <c r="K285" s="157"/>
      <c r="L285" s="158"/>
      <c r="M285" s="159" t="s">
        <v>1</v>
      </c>
      <c r="N285" s="160" t="s">
        <v>40</v>
      </c>
      <c r="O285" s="59"/>
      <c r="P285" s="161">
        <f t="shared" si="71"/>
        <v>0</v>
      </c>
      <c r="Q285" s="161">
        <v>2.3789999999999999E-2</v>
      </c>
      <c r="R285" s="161">
        <f t="shared" si="72"/>
        <v>2.3789999999999999E-2</v>
      </c>
      <c r="S285" s="161">
        <v>0</v>
      </c>
      <c r="T285" s="162">
        <f t="shared" si="7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3" t="s">
        <v>416</v>
      </c>
      <c r="AT285" s="163" t="s">
        <v>168</v>
      </c>
      <c r="AU285" s="163" t="s">
        <v>87</v>
      </c>
      <c r="AY285" s="18" t="s">
        <v>167</v>
      </c>
      <c r="BE285" s="164">
        <f t="shared" si="74"/>
        <v>0</v>
      </c>
      <c r="BF285" s="164">
        <f t="shared" si="75"/>
        <v>0</v>
      </c>
      <c r="BG285" s="164">
        <f t="shared" si="76"/>
        <v>0</v>
      </c>
      <c r="BH285" s="164">
        <f t="shared" si="77"/>
        <v>0</v>
      </c>
      <c r="BI285" s="164">
        <f t="shared" si="78"/>
        <v>0</v>
      </c>
      <c r="BJ285" s="18" t="s">
        <v>87</v>
      </c>
      <c r="BK285" s="164">
        <f t="shared" si="79"/>
        <v>0</v>
      </c>
      <c r="BL285" s="18" t="s">
        <v>308</v>
      </c>
      <c r="BM285" s="163" t="s">
        <v>2195</v>
      </c>
    </row>
    <row r="286" spans="1:65" s="2" customFormat="1" ht="21.75" customHeight="1">
      <c r="A286" s="33"/>
      <c r="B286" s="149"/>
      <c r="C286" s="167" t="s">
        <v>1413</v>
      </c>
      <c r="D286" s="167" t="s">
        <v>175</v>
      </c>
      <c r="E286" s="168" t="s">
        <v>2196</v>
      </c>
      <c r="F286" s="169" t="s">
        <v>2197</v>
      </c>
      <c r="G286" s="170" t="s">
        <v>340</v>
      </c>
      <c r="H286" s="171">
        <v>3</v>
      </c>
      <c r="I286" s="172"/>
      <c r="J286" s="173">
        <f t="shared" si="70"/>
        <v>0</v>
      </c>
      <c r="K286" s="174"/>
      <c r="L286" s="34"/>
      <c r="M286" s="175" t="s">
        <v>1</v>
      </c>
      <c r="N286" s="176" t="s">
        <v>40</v>
      </c>
      <c r="O286" s="59"/>
      <c r="P286" s="161">
        <f t="shared" si="71"/>
        <v>0</v>
      </c>
      <c r="Q286" s="161">
        <v>0</v>
      </c>
      <c r="R286" s="161">
        <f t="shared" si="72"/>
        <v>0</v>
      </c>
      <c r="S286" s="161">
        <v>0</v>
      </c>
      <c r="T286" s="162">
        <f t="shared" si="7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308</v>
      </c>
      <c r="AT286" s="163" t="s">
        <v>175</v>
      </c>
      <c r="AU286" s="163" t="s">
        <v>87</v>
      </c>
      <c r="AY286" s="18" t="s">
        <v>167</v>
      </c>
      <c r="BE286" s="164">
        <f t="shared" si="74"/>
        <v>0</v>
      </c>
      <c r="BF286" s="164">
        <f t="shared" si="75"/>
        <v>0</v>
      </c>
      <c r="BG286" s="164">
        <f t="shared" si="76"/>
        <v>0</v>
      </c>
      <c r="BH286" s="164">
        <f t="shared" si="77"/>
        <v>0</v>
      </c>
      <c r="BI286" s="164">
        <f t="shared" si="78"/>
        <v>0</v>
      </c>
      <c r="BJ286" s="18" t="s">
        <v>87</v>
      </c>
      <c r="BK286" s="164">
        <f t="shared" si="79"/>
        <v>0</v>
      </c>
      <c r="BL286" s="18" t="s">
        <v>308</v>
      </c>
      <c r="BM286" s="163" t="s">
        <v>2198</v>
      </c>
    </row>
    <row r="287" spans="1:65" s="2" customFormat="1" ht="21.75" customHeight="1">
      <c r="A287" s="33"/>
      <c r="B287" s="149"/>
      <c r="C287" s="167" t="s">
        <v>1420</v>
      </c>
      <c r="D287" s="167" t="s">
        <v>175</v>
      </c>
      <c r="E287" s="168" t="s">
        <v>2199</v>
      </c>
      <c r="F287" s="169" t="s">
        <v>2200</v>
      </c>
      <c r="G287" s="170" t="s">
        <v>396</v>
      </c>
      <c r="H287" s="171">
        <v>1.4059999999999999</v>
      </c>
      <c r="I287" s="172"/>
      <c r="J287" s="173">
        <f t="shared" si="70"/>
        <v>0</v>
      </c>
      <c r="K287" s="174"/>
      <c r="L287" s="34"/>
      <c r="M287" s="175" t="s">
        <v>1</v>
      </c>
      <c r="N287" s="176" t="s">
        <v>40</v>
      </c>
      <c r="O287" s="59"/>
      <c r="P287" s="161">
        <f t="shared" si="71"/>
        <v>0</v>
      </c>
      <c r="Q287" s="161">
        <v>0</v>
      </c>
      <c r="R287" s="161">
        <f t="shared" si="72"/>
        <v>0</v>
      </c>
      <c r="S287" s="161">
        <v>0</v>
      </c>
      <c r="T287" s="162">
        <f t="shared" si="7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308</v>
      </c>
      <c r="AT287" s="163" t="s">
        <v>175</v>
      </c>
      <c r="AU287" s="163" t="s">
        <v>87</v>
      </c>
      <c r="AY287" s="18" t="s">
        <v>167</v>
      </c>
      <c r="BE287" s="164">
        <f t="shared" si="74"/>
        <v>0</v>
      </c>
      <c r="BF287" s="164">
        <f t="shared" si="75"/>
        <v>0</v>
      </c>
      <c r="BG287" s="164">
        <f t="shared" si="76"/>
        <v>0</v>
      </c>
      <c r="BH287" s="164">
        <f t="shared" si="77"/>
        <v>0</v>
      </c>
      <c r="BI287" s="164">
        <f t="shared" si="78"/>
        <v>0</v>
      </c>
      <c r="BJ287" s="18" t="s">
        <v>87</v>
      </c>
      <c r="BK287" s="164">
        <f t="shared" si="79"/>
        <v>0</v>
      </c>
      <c r="BL287" s="18" t="s">
        <v>308</v>
      </c>
      <c r="BM287" s="163" t="s">
        <v>2201</v>
      </c>
    </row>
    <row r="288" spans="1:65" s="12" customFormat="1" ht="23" customHeight="1">
      <c r="B288" s="138"/>
      <c r="D288" s="139" t="s">
        <v>73</v>
      </c>
      <c r="E288" s="165" t="s">
        <v>555</v>
      </c>
      <c r="F288" s="165" t="s">
        <v>556</v>
      </c>
      <c r="I288" s="141"/>
      <c r="J288" s="166">
        <f>BK288</f>
        <v>0</v>
      </c>
      <c r="L288" s="138"/>
      <c r="M288" s="143"/>
      <c r="N288" s="144"/>
      <c r="O288" s="144"/>
      <c r="P288" s="145">
        <f>SUM(P289:P290)</f>
        <v>0</v>
      </c>
      <c r="Q288" s="144"/>
      <c r="R288" s="145">
        <f>SUM(R289:R290)</f>
        <v>0</v>
      </c>
      <c r="S288" s="144"/>
      <c r="T288" s="146">
        <f>SUM(T289:T290)</f>
        <v>0</v>
      </c>
      <c r="AR288" s="139" t="s">
        <v>87</v>
      </c>
      <c r="AT288" s="147" t="s">
        <v>73</v>
      </c>
      <c r="AU288" s="147" t="s">
        <v>81</v>
      </c>
      <c r="AY288" s="139" t="s">
        <v>167</v>
      </c>
      <c r="BK288" s="148">
        <f>SUM(BK289:BK290)</f>
        <v>0</v>
      </c>
    </row>
    <row r="289" spans="1:65" s="2" customFormat="1" ht="21.75" customHeight="1">
      <c r="A289" s="33"/>
      <c r="B289" s="149"/>
      <c r="C289" s="167" t="s">
        <v>1424</v>
      </c>
      <c r="D289" s="167" t="s">
        <v>175</v>
      </c>
      <c r="E289" s="168" t="s">
        <v>2202</v>
      </c>
      <c r="F289" s="169" t="s">
        <v>2203</v>
      </c>
      <c r="G289" s="170" t="s">
        <v>340</v>
      </c>
      <c r="H289" s="171">
        <v>20</v>
      </c>
      <c r="I289" s="172"/>
      <c r="J289" s="173">
        <f>ROUND(I289*H289,2)</f>
        <v>0</v>
      </c>
      <c r="K289" s="174"/>
      <c r="L289" s="34"/>
      <c r="M289" s="175" t="s">
        <v>1</v>
      </c>
      <c r="N289" s="176" t="s">
        <v>40</v>
      </c>
      <c r="O289" s="59"/>
      <c r="P289" s="161">
        <f>O289*H289</f>
        <v>0</v>
      </c>
      <c r="Q289" s="161">
        <v>0</v>
      </c>
      <c r="R289" s="161">
        <f>Q289*H289</f>
        <v>0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308</v>
      </c>
      <c r="AT289" s="163" t="s">
        <v>175</v>
      </c>
      <c r="AU289" s="163" t="s">
        <v>87</v>
      </c>
      <c r="AY289" s="18" t="s">
        <v>167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8" t="s">
        <v>87</v>
      </c>
      <c r="BK289" s="164">
        <f>ROUND(I289*H289,2)</f>
        <v>0</v>
      </c>
      <c r="BL289" s="18" t="s">
        <v>308</v>
      </c>
      <c r="BM289" s="163" t="s">
        <v>2204</v>
      </c>
    </row>
    <row r="290" spans="1:65" s="2" customFormat="1" ht="33" customHeight="1">
      <c r="A290" s="33"/>
      <c r="B290" s="149"/>
      <c r="C290" s="150" t="s">
        <v>1428</v>
      </c>
      <c r="D290" s="150" t="s">
        <v>168</v>
      </c>
      <c r="E290" s="151" t="s">
        <v>2205</v>
      </c>
      <c r="F290" s="152" t="s">
        <v>2206</v>
      </c>
      <c r="G290" s="153" t="s">
        <v>1833</v>
      </c>
      <c r="H290" s="154">
        <v>20</v>
      </c>
      <c r="I290" s="155"/>
      <c r="J290" s="156">
        <f>ROUND(I290*H290,2)</f>
        <v>0</v>
      </c>
      <c r="K290" s="157"/>
      <c r="L290" s="158"/>
      <c r="M290" s="159" t="s">
        <v>1</v>
      </c>
      <c r="N290" s="160" t="s">
        <v>40</v>
      </c>
      <c r="O290" s="59"/>
      <c r="P290" s="161">
        <f>O290*H290</f>
        <v>0</v>
      </c>
      <c r="Q290" s="161">
        <v>0</v>
      </c>
      <c r="R290" s="161">
        <f>Q290*H290</f>
        <v>0</v>
      </c>
      <c r="S290" s="161">
        <v>0</v>
      </c>
      <c r="T290" s="162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3" t="s">
        <v>416</v>
      </c>
      <c r="AT290" s="163" t="s">
        <v>168</v>
      </c>
      <c r="AU290" s="163" t="s">
        <v>87</v>
      </c>
      <c r="AY290" s="18" t="s">
        <v>167</v>
      </c>
      <c r="BE290" s="164">
        <f>IF(N290="základná",J290,0)</f>
        <v>0</v>
      </c>
      <c r="BF290" s="164">
        <f>IF(N290="znížená",J290,0)</f>
        <v>0</v>
      </c>
      <c r="BG290" s="164">
        <f>IF(N290="zákl. prenesená",J290,0)</f>
        <v>0</v>
      </c>
      <c r="BH290" s="164">
        <f>IF(N290="zníž. prenesená",J290,0)</f>
        <v>0</v>
      </c>
      <c r="BI290" s="164">
        <f>IF(N290="nulová",J290,0)</f>
        <v>0</v>
      </c>
      <c r="BJ290" s="18" t="s">
        <v>87</v>
      </c>
      <c r="BK290" s="164">
        <f>ROUND(I290*H290,2)</f>
        <v>0</v>
      </c>
      <c r="BL290" s="18" t="s">
        <v>308</v>
      </c>
      <c r="BM290" s="163" t="s">
        <v>2207</v>
      </c>
    </row>
    <row r="291" spans="1:65" s="12" customFormat="1" ht="26" customHeight="1">
      <c r="B291" s="138"/>
      <c r="D291" s="139" t="s">
        <v>73</v>
      </c>
      <c r="E291" s="140" t="s">
        <v>168</v>
      </c>
      <c r="F291" s="140" t="s">
        <v>568</v>
      </c>
      <c r="I291" s="141"/>
      <c r="J291" s="142">
        <f>BK291</f>
        <v>0</v>
      </c>
      <c r="L291" s="138"/>
      <c r="M291" s="143"/>
      <c r="N291" s="144"/>
      <c r="O291" s="144"/>
      <c r="P291" s="145">
        <f>P292</f>
        <v>0</v>
      </c>
      <c r="Q291" s="144"/>
      <c r="R291" s="145">
        <f>R292</f>
        <v>0</v>
      </c>
      <c r="S291" s="144"/>
      <c r="T291" s="146">
        <f>T292</f>
        <v>0</v>
      </c>
      <c r="AR291" s="139" t="s">
        <v>187</v>
      </c>
      <c r="AT291" s="147" t="s">
        <v>73</v>
      </c>
      <c r="AU291" s="147" t="s">
        <v>74</v>
      </c>
      <c r="AY291" s="139" t="s">
        <v>167</v>
      </c>
      <c r="BK291" s="148">
        <f>BK292</f>
        <v>0</v>
      </c>
    </row>
    <row r="292" spans="1:65" s="12" customFormat="1" ht="23" customHeight="1">
      <c r="B292" s="138"/>
      <c r="D292" s="139" t="s">
        <v>73</v>
      </c>
      <c r="E292" s="165" t="s">
        <v>2208</v>
      </c>
      <c r="F292" s="165" t="s">
        <v>2209</v>
      </c>
      <c r="I292" s="141"/>
      <c r="J292" s="166">
        <f>BK292</f>
        <v>0</v>
      </c>
      <c r="L292" s="138"/>
      <c r="M292" s="143"/>
      <c r="N292" s="144"/>
      <c r="O292" s="144"/>
      <c r="P292" s="145">
        <f>SUM(P293:P296)</f>
        <v>0</v>
      </c>
      <c r="Q292" s="144"/>
      <c r="R292" s="145">
        <f>SUM(R293:R296)</f>
        <v>0</v>
      </c>
      <c r="S292" s="144"/>
      <c r="T292" s="146">
        <f>SUM(T293:T296)</f>
        <v>0</v>
      </c>
      <c r="AR292" s="139" t="s">
        <v>187</v>
      </c>
      <c r="AT292" s="147" t="s">
        <v>73</v>
      </c>
      <c r="AU292" s="147" t="s">
        <v>81</v>
      </c>
      <c r="AY292" s="139" t="s">
        <v>167</v>
      </c>
      <c r="BK292" s="148">
        <f>SUM(BK293:BK296)</f>
        <v>0</v>
      </c>
    </row>
    <row r="293" spans="1:65" s="2" customFormat="1" ht="21.75" customHeight="1">
      <c r="A293" s="33"/>
      <c r="B293" s="149"/>
      <c r="C293" s="167" t="s">
        <v>1435</v>
      </c>
      <c r="D293" s="167" t="s">
        <v>175</v>
      </c>
      <c r="E293" s="168" t="s">
        <v>2210</v>
      </c>
      <c r="F293" s="169" t="s">
        <v>2211</v>
      </c>
      <c r="G293" s="170" t="s">
        <v>340</v>
      </c>
      <c r="H293" s="171">
        <v>1</v>
      </c>
      <c r="I293" s="172"/>
      <c r="J293" s="173">
        <f>ROUND(I293*H293,2)</f>
        <v>0</v>
      </c>
      <c r="K293" s="174"/>
      <c r="L293" s="34"/>
      <c r="M293" s="175" t="s">
        <v>1</v>
      </c>
      <c r="N293" s="176" t="s">
        <v>40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172</v>
      </c>
      <c r="AT293" s="163" t="s">
        <v>175</v>
      </c>
      <c r="AU293" s="163" t="s">
        <v>87</v>
      </c>
      <c r="AY293" s="18" t="s">
        <v>167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172</v>
      </c>
      <c r="BM293" s="163" t="s">
        <v>2212</v>
      </c>
    </row>
    <row r="294" spans="1:65" s="2" customFormat="1" ht="21.75" customHeight="1">
      <c r="A294" s="33"/>
      <c r="B294" s="149"/>
      <c r="C294" s="167" t="s">
        <v>1441</v>
      </c>
      <c r="D294" s="167" t="s">
        <v>175</v>
      </c>
      <c r="E294" s="168" t="s">
        <v>2213</v>
      </c>
      <c r="F294" s="169" t="s">
        <v>2214</v>
      </c>
      <c r="G294" s="170" t="s">
        <v>340</v>
      </c>
      <c r="H294" s="171">
        <v>1</v>
      </c>
      <c r="I294" s="172"/>
      <c r="J294" s="173">
        <f>ROUND(I294*H294,2)</f>
        <v>0</v>
      </c>
      <c r="K294" s="174"/>
      <c r="L294" s="34"/>
      <c r="M294" s="175" t="s">
        <v>1</v>
      </c>
      <c r="N294" s="176" t="s">
        <v>40</v>
      </c>
      <c r="O294" s="59"/>
      <c r="P294" s="161">
        <f>O294*H294</f>
        <v>0</v>
      </c>
      <c r="Q294" s="161">
        <v>0</v>
      </c>
      <c r="R294" s="161">
        <f>Q294*H294</f>
        <v>0</v>
      </c>
      <c r="S294" s="161">
        <v>0</v>
      </c>
      <c r="T294" s="162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3" t="s">
        <v>172</v>
      </c>
      <c r="AT294" s="163" t="s">
        <v>175</v>
      </c>
      <c r="AU294" s="163" t="s">
        <v>87</v>
      </c>
      <c r="AY294" s="18" t="s">
        <v>167</v>
      </c>
      <c r="BE294" s="164">
        <f>IF(N294="základná",J294,0)</f>
        <v>0</v>
      </c>
      <c r="BF294" s="164">
        <f>IF(N294="znížená",J294,0)</f>
        <v>0</v>
      </c>
      <c r="BG294" s="164">
        <f>IF(N294="zákl. prenesená",J294,0)</f>
        <v>0</v>
      </c>
      <c r="BH294" s="164">
        <f>IF(N294="zníž. prenesená",J294,0)</f>
        <v>0</v>
      </c>
      <c r="BI294" s="164">
        <f>IF(N294="nulová",J294,0)</f>
        <v>0</v>
      </c>
      <c r="BJ294" s="18" t="s">
        <v>87</v>
      </c>
      <c r="BK294" s="164">
        <f>ROUND(I294*H294,2)</f>
        <v>0</v>
      </c>
      <c r="BL294" s="18" t="s">
        <v>172</v>
      </c>
      <c r="BM294" s="163" t="s">
        <v>2215</v>
      </c>
    </row>
    <row r="295" spans="1:65" s="2" customFormat="1" ht="21.75" customHeight="1">
      <c r="A295" s="33"/>
      <c r="B295" s="149"/>
      <c r="C295" s="167" t="s">
        <v>1454</v>
      </c>
      <c r="D295" s="167" t="s">
        <v>175</v>
      </c>
      <c r="E295" s="168" t="s">
        <v>2216</v>
      </c>
      <c r="F295" s="169" t="s">
        <v>2217</v>
      </c>
      <c r="G295" s="170" t="s">
        <v>340</v>
      </c>
      <c r="H295" s="171">
        <v>1</v>
      </c>
      <c r="I295" s="172"/>
      <c r="J295" s="173">
        <f>ROUND(I295*H295,2)</f>
        <v>0</v>
      </c>
      <c r="K295" s="174"/>
      <c r="L295" s="34"/>
      <c r="M295" s="175" t="s">
        <v>1</v>
      </c>
      <c r="N295" s="176" t="s">
        <v>40</v>
      </c>
      <c r="O295" s="59"/>
      <c r="P295" s="161">
        <f>O295*H295</f>
        <v>0</v>
      </c>
      <c r="Q295" s="161">
        <v>0</v>
      </c>
      <c r="R295" s="161">
        <f>Q295*H295</f>
        <v>0</v>
      </c>
      <c r="S295" s="161">
        <v>0</v>
      </c>
      <c r="T295" s="16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172</v>
      </c>
      <c r="AT295" s="163" t="s">
        <v>175</v>
      </c>
      <c r="AU295" s="163" t="s">
        <v>87</v>
      </c>
      <c r="AY295" s="18" t="s">
        <v>167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8" t="s">
        <v>87</v>
      </c>
      <c r="BK295" s="164">
        <f>ROUND(I295*H295,2)</f>
        <v>0</v>
      </c>
      <c r="BL295" s="18" t="s">
        <v>172</v>
      </c>
      <c r="BM295" s="163" t="s">
        <v>2218</v>
      </c>
    </row>
    <row r="296" spans="1:65" s="2" customFormat="1" ht="21.75" customHeight="1">
      <c r="A296" s="33"/>
      <c r="B296" s="149"/>
      <c r="C296" s="167" t="s">
        <v>1458</v>
      </c>
      <c r="D296" s="167" t="s">
        <v>175</v>
      </c>
      <c r="E296" s="168" t="s">
        <v>2219</v>
      </c>
      <c r="F296" s="169" t="s">
        <v>2220</v>
      </c>
      <c r="G296" s="170" t="s">
        <v>340</v>
      </c>
      <c r="H296" s="171">
        <v>1</v>
      </c>
      <c r="I296" s="172"/>
      <c r="J296" s="173">
        <f>ROUND(I296*H296,2)</f>
        <v>0</v>
      </c>
      <c r="K296" s="174"/>
      <c r="L296" s="34"/>
      <c r="M296" s="175" t="s">
        <v>1</v>
      </c>
      <c r="N296" s="176" t="s">
        <v>40</v>
      </c>
      <c r="O296" s="59"/>
      <c r="P296" s="161">
        <f>O296*H296</f>
        <v>0</v>
      </c>
      <c r="Q296" s="161">
        <v>0</v>
      </c>
      <c r="R296" s="161">
        <f>Q296*H296</f>
        <v>0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172</v>
      </c>
      <c r="AT296" s="163" t="s">
        <v>175</v>
      </c>
      <c r="AU296" s="163" t="s">
        <v>87</v>
      </c>
      <c r="AY296" s="18" t="s">
        <v>167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87</v>
      </c>
      <c r="BK296" s="164">
        <f>ROUND(I296*H296,2)</f>
        <v>0</v>
      </c>
      <c r="BL296" s="18" t="s">
        <v>172</v>
      </c>
      <c r="BM296" s="163" t="s">
        <v>2221</v>
      </c>
    </row>
    <row r="297" spans="1:65" s="12" customFormat="1" ht="26" customHeight="1">
      <c r="B297" s="138"/>
      <c r="D297" s="139" t="s">
        <v>73</v>
      </c>
      <c r="E297" s="140" t="s">
        <v>581</v>
      </c>
      <c r="F297" s="140" t="s">
        <v>582</v>
      </c>
      <c r="I297" s="141"/>
      <c r="J297" s="142">
        <f>BK297</f>
        <v>0</v>
      </c>
      <c r="L297" s="138"/>
      <c r="M297" s="143"/>
      <c r="N297" s="144"/>
      <c r="O297" s="144"/>
      <c r="P297" s="145">
        <f>SUM(P298:P303)</f>
        <v>0</v>
      </c>
      <c r="Q297" s="144"/>
      <c r="R297" s="145">
        <f>SUM(R298:R303)</f>
        <v>0</v>
      </c>
      <c r="S297" s="144"/>
      <c r="T297" s="146">
        <f>SUM(T298:T303)</f>
        <v>0</v>
      </c>
      <c r="AR297" s="139" t="s">
        <v>179</v>
      </c>
      <c r="AT297" s="147" t="s">
        <v>73</v>
      </c>
      <c r="AU297" s="147" t="s">
        <v>74</v>
      </c>
      <c r="AY297" s="139" t="s">
        <v>167</v>
      </c>
      <c r="BK297" s="148">
        <f>SUM(BK298:BK303)</f>
        <v>0</v>
      </c>
    </row>
    <row r="298" spans="1:65" s="2" customFormat="1" ht="21.75" customHeight="1">
      <c r="A298" s="33"/>
      <c r="B298" s="149"/>
      <c r="C298" s="167" t="s">
        <v>1464</v>
      </c>
      <c r="D298" s="167" t="s">
        <v>175</v>
      </c>
      <c r="E298" s="168" t="s">
        <v>2222</v>
      </c>
      <c r="F298" s="169" t="s">
        <v>2223</v>
      </c>
      <c r="G298" s="170" t="s">
        <v>252</v>
      </c>
      <c r="H298" s="171">
        <v>8</v>
      </c>
      <c r="I298" s="172"/>
      <c r="J298" s="173">
        <f t="shared" ref="J298:J303" si="80">ROUND(I298*H298,2)</f>
        <v>0</v>
      </c>
      <c r="K298" s="174"/>
      <c r="L298" s="34"/>
      <c r="M298" s="175" t="s">
        <v>1</v>
      </c>
      <c r="N298" s="176" t="s">
        <v>40</v>
      </c>
      <c r="O298" s="59"/>
      <c r="P298" s="161">
        <f t="shared" ref="P298:P303" si="81">O298*H298</f>
        <v>0</v>
      </c>
      <c r="Q298" s="161">
        <v>0</v>
      </c>
      <c r="R298" s="161">
        <f t="shared" ref="R298:R303" si="82">Q298*H298</f>
        <v>0</v>
      </c>
      <c r="S298" s="161">
        <v>0</v>
      </c>
      <c r="T298" s="162">
        <f t="shared" ref="T298:T303" si="83"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3" t="s">
        <v>1783</v>
      </c>
      <c r="AT298" s="163" t="s">
        <v>175</v>
      </c>
      <c r="AU298" s="163" t="s">
        <v>81</v>
      </c>
      <c r="AY298" s="18" t="s">
        <v>167</v>
      </c>
      <c r="BE298" s="164">
        <f t="shared" ref="BE298:BE303" si="84">IF(N298="základná",J298,0)</f>
        <v>0</v>
      </c>
      <c r="BF298" s="164">
        <f t="shared" ref="BF298:BF303" si="85">IF(N298="znížená",J298,0)</f>
        <v>0</v>
      </c>
      <c r="BG298" s="164">
        <f t="shared" ref="BG298:BG303" si="86">IF(N298="zákl. prenesená",J298,0)</f>
        <v>0</v>
      </c>
      <c r="BH298" s="164">
        <f t="shared" ref="BH298:BH303" si="87">IF(N298="zníž. prenesená",J298,0)</f>
        <v>0</v>
      </c>
      <c r="BI298" s="164">
        <f t="shared" ref="BI298:BI303" si="88">IF(N298="nulová",J298,0)</f>
        <v>0</v>
      </c>
      <c r="BJ298" s="18" t="s">
        <v>87</v>
      </c>
      <c r="BK298" s="164">
        <f t="shared" ref="BK298:BK303" si="89">ROUND(I298*H298,2)</f>
        <v>0</v>
      </c>
      <c r="BL298" s="18" t="s">
        <v>1783</v>
      </c>
      <c r="BM298" s="163" t="s">
        <v>2224</v>
      </c>
    </row>
    <row r="299" spans="1:65" s="2" customFormat="1" ht="16.5" customHeight="1">
      <c r="A299" s="33"/>
      <c r="B299" s="149"/>
      <c r="C299" s="167" t="s">
        <v>1476</v>
      </c>
      <c r="D299" s="167" t="s">
        <v>175</v>
      </c>
      <c r="E299" s="168" t="s">
        <v>2225</v>
      </c>
      <c r="F299" s="169" t="s">
        <v>2226</v>
      </c>
      <c r="G299" s="170" t="s">
        <v>1833</v>
      </c>
      <c r="H299" s="171">
        <v>1</v>
      </c>
      <c r="I299" s="172"/>
      <c r="J299" s="173">
        <f t="shared" si="80"/>
        <v>0</v>
      </c>
      <c r="K299" s="174"/>
      <c r="L299" s="34"/>
      <c r="M299" s="175" t="s">
        <v>1</v>
      </c>
      <c r="N299" s="176" t="s">
        <v>40</v>
      </c>
      <c r="O299" s="59"/>
      <c r="P299" s="161">
        <f t="shared" si="81"/>
        <v>0</v>
      </c>
      <c r="Q299" s="161">
        <v>0</v>
      </c>
      <c r="R299" s="161">
        <f t="shared" si="82"/>
        <v>0</v>
      </c>
      <c r="S299" s="161">
        <v>0</v>
      </c>
      <c r="T299" s="162">
        <f t="shared" si="8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1783</v>
      </c>
      <c r="AT299" s="163" t="s">
        <v>175</v>
      </c>
      <c r="AU299" s="163" t="s">
        <v>81</v>
      </c>
      <c r="AY299" s="18" t="s">
        <v>167</v>
      </c>
      <c r="BE299" s="164">
        <f t="shared" si="84"/>
        <v>0</v>
      </c>
      <c r="BF299" s="164">
        <f t="shared" si="85"/>
        <v>0</v>
      </c>
      <c r="BG299" s="164">
        <f t="shared" si="86"/>
        <v>0</v>
      </c>
      <c r="BH299" s="164">
        <f t="shared" si="87"/>
        <v>0</v>
      </c>
      <c r="BI299" s="164">
        <f t="shared" si="88"/>
        <v>0</v>
      </c>
      <c r="BJ299" s="18" t="s">
        <v>87</v>
      </c>
      <c r="BK299" s="164">
        <f t="shared" si="89"/>
        <v>0</v>
      </c>
      <c r="BL299" s="18" t="s">
        <v>1783</v>
      </c>
      <c r="BM299" s="163" t="s">
        <v>2227</v>
      </c>
    </row>
    <row r="300" spans="1:65" s="2" customFormat="1" ht="16.5" customHeight="1">
      <c r="A300" s="33"/>
      <c r="B300" s="149"/>
      <c r="C300" s="167" t="s">
        <v>1482</v>
      </c>
      <c r="D300" s="167" t="s">
        <v>175</v>
      </c>
      <c r="E300" s="168" t="s">
        <v>2228</v>
      </c>
      <c r="F300" s="169" t="s">
        <v>2229</v>
      </c>
      <c r="G300" s="170" t="s">
        <v>1833</v>
      </c>
      <c r="H300" s="171">
        <v>1</v>
      </c>
      <c r="I300" s="172"/>
      <c r="J300" s="173">
        <f t="shared" si="80"/>
        <v>0</v>
      </c>
      <c r="K300" s="174"/>
      <c r="L300" s="34"/>
      <c r="M300" s="175" t="s">
        <v>1</v>
      </c>
      <c r="N300" s="176" t="s">
        <v>40</v>
      </c>
      <c r="O300" s="59"/>
      <c r="P300" s="161">
        <f t="shared" si="81"/>
        <v>0</v>
      </c>
      <c r="Q300" s="161">
        <v>0</v>
      </c>
      <c r="R300" s="161">
        <f t="shared" si="82"/>
        <v>0</v>
      </c>
      <c r="S300" s="161">
        <v>0</v>
      </c>
      <c r="T300" s="162">
        <f t="shared" si="8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1783</v>
      </c>
      <c r="AT300" s="163" t="s">
        <v>175</v>
      </c>
      <c r="AU300" s="163" t="s">
        <v>81</v>
      </c>
      <c r="AY300" s="18" t="s">
        <v>167</v>
      </c>
      <c r="BE300" s="164">
        <f t="shared" si="84"/>
        <v>0</v>
      </c>
      <c r="BF300" s="164">
        <f t="shared" si="85"/>
        <v>0</v>
      </c>
      <c r="BG300" s="164">
        <f t="shared" si="86"/>
        <v>0</v>
      </c>
      <c r="BH300" s="164">
        <f t="shared" si="87"/>
        <v>0</v>
      </c>
      <c r="BI300" s="164">
        <f t="shared" si="88"/>
        <v>0</v>
      </c>
      <c r="BJ300" s="18" t="s">
        <v>87</v>
      </c>
      <c r="BK300" s="164">
        <f t="shared" si="89"/>
        <v>0</v>
      </c>
      <c r="BL300" s="18" t="s">
        <v>1783</v>
      </c>
      <c r="BM300" s="163" t="s">
        <v>2230</v>
      </c>
    </row>
    <row r="301" spans="1:65" s="2" customFormat="1" ht="21.75" customHeight="1">
      <c r="A301" s="33"/>
      <c r="B301" s="149"/>
      <c r="C301" s="167" t="s">
        <v>1500</v>
      </c>
      <c r="D301" s="167" t="s">
        <v>175</v>
      </c>
      <c r="E301" s="168" t="s">
        <v>2231</v>
      </c>
      <c r="F301" s="169" t="s">
        <v>2232</v>
      </c>
      <c r="G301" s="170" t="s">
        <v>1833</v>
      </c>
      <c r="H301" s="171">
        <v>1</v>
      </c>
      <c r="I301" s="172"/>
      <c r="J301" s="173">
        <f t="shared" si="80"/>
        <v>0</v>
      </c>
      <c r="K301" s="174"/>
      <c r="L301" s="34"/>
      <c r="M301" s="175" t="s">
        <v>1</v>
      </c>
      <c r="N301" s="176" t="s">
        <v>40</v>
      </c>
      <c r="O301" s="59"/>
      <c r="P301" s="161">
        <f t="shared" si="81"/>
        <v>0</v>
      </c>
      <c r="Q301" s="161">
        <v>0</v>
      </c>
      <c r="R301" s="161">
        <f t="shared" si="82"/>
        <v>0</v>
      </c>
      <c r="S301" s="161">
        <v>0</v>
      </c>
      <c r="T301" s="162">
        <f t="shared" si="8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3" t="s">
        <v>1783</v>
      </c>
      <c r="AT301" s="163" t="s">
        <v>175</v>
      </c>
      <c r="AU301" s="163" t="s">
        <v>81</v>
      </c>
      <c r="AY301" s="18" t="s">
        <v>167</v>
      </c>
      <c r="BE301" s="164">
        <f t="shared" si="84"/>
        <v>0</v>
      </c>
      <c r="BF301" s="164">
        <f t="shared" si="85"/>
        <v>0</v>
      </c>
      <c r="BG301" s="164">
        <f t="shared" si="86"/>
        <v>0</v>
      </c>
      <c r="BH301" s="164">
        <f t="shared" si="87"/>
        <v>0</v>
      </c>
      <c r="BI301" s="164">
        <f t="shared" si="88"/>
        <v>0</v>
      </c>
      <c r="BJ301" s="18" t="s">
        <v>87</v>
      </c>
      <c r="BK301" s="164">
        <f t="shared" si="89"/>
        <v>0</v>
      </c>
      <c r="BL301" s="18" t="s">
        <v>1783</v>
      </c>
      <c r="BM301" s="163" t="s">
        <v>2233</v>
      </c>
    </row>
    <row r="302" spans="1:65" s="2" customFormat="1" ht="21.75" customHeight="1">
      <c r="A302" s="33"/>
      <c r="B302" s="149"/>
      <c r="C302" s="167" t="s">
        <v>1505</v>
      </c>
      <c r="D302" s="167" t="s">
        <v>175</v>
      </c>
      <c r="E302" s="168" t="s">
        <v>2234</v>
      </c>
      <c r="F302" s="169" t="s">
        <v>2235</v>
      </c>
      <c r="G302" s="170" t="s">
        <v>1833</v>
      </c>
      <c r="H302" s="171">
        <v>1</v>
      </c>
      <c r="I302" s="172"/>
      <c r="J302" s="173">
        <f t="shared" si="80"/>
        <v>0</v>
      </c>
      <c r="K302" s="174"/>
      <c r="L302" s="34"/>
      <c r="M302" s="175" t="s">
        <v>1</v>
      </c>
      <c r="N302" s="176" t="s">
        <v>40</v>
      </c>
      <c r="O302" s="59"/>
      <c r="P302" s="161">
        <f t="shared" si="81"/>
        <v>0</v>
      </c>
      <c r="Q302" s="161">
        <v>0</v>
      </c>
      <c r="R302" s="161">
        <f t="shared" si="82"/>
        <v>0</v>
      </c>
      <c r="S302" s="161">
        <v>0</v>
      </c>
      <c r="T302" s="162">
        <f t="shared" si="8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1783</v>
      </c>
      <c r="AT302" s="163" t="s">
        <v>175</v>
      </c>
      <c r="AU302" s="163" t="s">
        <v>81</v>
      </c>
      <c r="AY302" s="18" t="s">
        <v>167</v>
      </c>
      <c r="BE302" s="164">
        <f t="shared" si="84"/>
        <v>0</v>
      </c>
      <c r="BF302" s="164">
        <f t="shared" si="85"/>
        <v>0</v>
      </c>
      <c r="BG302" s="164">
        <f t="shared" si="86"/>
        <v>0</v>
      </c>
      <c r="BH302" s="164">
        <f t="shared" si="87"/>
        <v>0</v>
      </c>
      <c r="BI302" s="164">
        <f t="shared" si="88"/>
        <v>0</v>
      </c>
      <c r="BJ302" s="18" t="s">
        <v>87</v>
      </c>
      <c r="BK302" s="164">
        <f t="shared" si="89"/>
        <v>0</v>
      </c>
      <c r="BL302" s="18" t="s">
        <v>1783</v>
      </c>
      <c r="BM302" s="163" t="s">
        <v>2236</v>
      </c>
    </row>
    <row r="303" spans="1:65" s="2" customFormat="1" ht="16.5" customHeight="1">
      <c r="A303" s="33"/>
      <c r="B303" s="149"/>
      <c r="C303" s="167" t="s">
        <v>1509</v>
      </c>
      <c r="D303" s="167" t="s">
        <v>175</v>
      </c>
      <c r="E303" s="168" t="s">
        <v>2237</v>
      </c>
      <c r="F303" s="169" t="s">
        <v>2238</v>
      </c>
      <c r="G303" s="170" t="s">
        <v>252</v>
      </c>
      <c r="H303" s="171">
        <v>24</v>
      </c>
      <c r="I303" s="172"/>
      <c r="J303" s="173">
        <f t="shared" si="80"/>
        <v>0</v>
      </c>
      <c r="K303" s="174"/>
      <c r="L303" s="34"/>
      <c r="M303" s="213" t="s">
        <v>1</v>
      </c>
      <c r="N303" s="214" t="s">
        <v>40</v>
      </c>
      <c r="O303" s="215"/>
      <c r="P303" s="216">
        <f t="shared" si="81"/>
        <v>0</v>
      </c>
      <c r="Q303" s="216">
        <v>0</v>
      </c>
      <c r="R303" s="216">
        <f t="shared" si="82"/>
        <v>0</v>
      </c>
      <c r="S303" s="216">
        <v>0</v>
      </c>
      <c r="T303" s="217">
        <f t="shared" si="8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1783</v>
      </c>
      <c r="AT303" s="163" t="s">
        <v>175</v>
      </c>
      <c r="AU303" s="163" t="s">
        <v>81</v>
      </c>
      <c r="AY303" s="18" t="s">
        <v>167</v>
      </c>
      <c r="BE303" s="164">
        <f t="shared" si="84"/>
        <v>0</v>
      </c>
      <c r="BF303" s="164">
        <f t="shared" si="85"/>
        <v>0</v>
      </c>
      <c r="BG303" s="164">
        <f t="shared" si="86"/>
        <v>0</v>
      </c>
      <c r="BH303" s="164">
        <f t="shared" si="87"/>
        <v>0</v>
      </c>
      <c r="BI303" s="164">
        <f t="shared" si="88"/>
        <v>0</v>
      </c>
      <c r="BJ303" s="18" t="s">
        <v>87</v>
      </c>
      <c r="BK303" s="164">
        <f t="shared" si="89"/>
        <v>0</v>
      </c>
      <c r="BL303" s="18" t="s">
        <v>1783</v>
      </c>
      <c r="BM303" s="163" t="s">
        <v>2239</v>
      </c>
    </row>
    <row r="304" spans="1:65" s="2" customFormat="1" ht="7" customHeight="1">
      <c r="A304" s="33"/>
      <c r="B304" s="48"/>
      <c r="C304" s="49"/>
      <c r="D304" s="49"/>
      <c r="E304" s="49"/>
      <c r="F304" s="49"/>
      <c r="G304" s="49"/>
      <c r="H304" s="49"/>
      <c r="I304" s="49"/>
      <c r="J304" s="49"/>
      <c r="K304" s="49"/>
      <c r="L304" s="34"/>
      <c r="M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</sheetData>
  <autoFilter ref="C131:K303" xr:uid="{00000000-0009-0000-0000-000004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77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100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1" customFormat="1" ht="12" customHeight="1">
      <c r="B8" s="21"/>
      <c r="D8" s="28" t="s">
        <v>124</v>
      </c>
      <c r="L8" s="21"/>
    </row>
    <row r="9" spans="1:4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2" t="s">
        <v>2240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1787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ROUND((SUM(BE127:BE176)),  2)</f>
        <v>0</v>
      </c>
      <c r="G35" s="33"/>
      <c r="H35" s="33"/>
      <c r="I35" s="107">
        <v>0.2</v>
      </c>
      <c r="J35" s="106">
        <f>ROUND(((SUM(BE127:BE176))*I35),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ROUND((SUM(BF127:BF176)),  2)</f>
        <v>0</v>
      </c>
      <c r="G36" s="33"/>
      <c r="H36" s="33"/>
      <c r="I36" s="107">
        <v>0.2</v>
      </c>
      <c r="J36" s="106">
        <f>ROUND(((SUM(BF127:BF176))*I36),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ROUND((SUM(BG127:BG176)),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ROUND((SUM(BH127:BH176)),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ROUND((SUM(BI127:BI176)),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SO01.5 - SO01.5  Plynoinštalácia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136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9" customFormat="1" ht="25" customHeight="1">
      <c r="B101" s="119"/>
      <c r="D101" s="120" t="s">
        <v>141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47" s="10" customFormat="1" ht="20" customHeight="1">
      <c r="B102" s="123"/>
      <c r="D102" s="124" t="s">
        <v>2241</v>
      </c>
      <c r="E102" s="125"/>
      <c r="F102" s="125"/>
      <c r="G102" s="125"/>
      <c r="H102" s="125"/>
      <c r="I102" s="125"/>
      <c r="J102" s="126">
        <f>J136</f>
        <v>0</v>
      </c>
      <c r="L102" s="123"/>
    </row>
    <row r="103" spans="1:47" s="10" customFormat="1" ht="20" customHeight="1">
      <c r="B103" s="123"/>
      <c r="D103" s="124" t="s">
        <v>149</v>
      </c>
      <c r="E103" s="125"/>
      <c r="F103" s="125"/>
      <c r="G103" s="125"/>
      <c r="H103" s="125"/>
      <c r="I103" s="125"/>
      <c r="J103" s="126">
        <f>J165</f>
        <v>0</v>
      </c>
      <c r="L103" s="123"/>
    </row>
    <row r="104" spans="1:47" s="10" customFormat="1" ht="20" customHeight="1">
      <c r="B104" s="123"/>
      <c r="D104" s="124" t="s">
        <v>2242</v>
      </c>
      <c r="E104" s="125"/>
      <c r="F104" s="125"/>
      <c r="G104" s="125"/>
      <c r="H104" s="125"/>
      <c r="I104" s="125"/>
      <c r="J104" s="126">
        <f>J168</f>
        <v>0</v>
      </c>
      <c r="L104" s="123"/>
    </row>
    <row r="105" spans="1:47" s="9" customFormat="1" ht="25" customHeight="1">
      <c r="B105" s="119"/>
      <c r="D105" s="120" t="s">
        <v>152</v>
      </c>
      <c r="E105" s="121"/>
      <c r="F105" s="121"/>
      <c r="G105" s="121"/>
      <c r="H105" s="121"/>
      <c r="I105" s="121"/>
      <c r="J105" s="122">
        <f>J172</f>
        <v>0</v>
      </c>
      <c r="L105" s="119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153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69" t="str">
        <f>E7</f>
        <v>RP pre zníženie energetickej náročnosti budovy ZŠ a MŠ ČADCA -Podzávoz</v>
      </c>
      <c r="F115" s="270"/>
      <c r="G115" s="270"/>
      <c r="H115" s="270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124</v>
      </c>
      <c r="L116" s="21"/>
    </row>
    <row r="117" spans="1:63" s="2" customFormat="1" ht="16.5" customHeight="1">
      <c r="A117" s="33"/>
      <c r="B117" s="34"/>
      <c r="C117" s="33"/>
      <c r="D117" s="33"/>
      <c r="E117" s="269" t="s">
        <v>125</v>
      </c>
      <c r="F117" s="268"/>
      <c r="G117" s="268"/>
      <c r="H117" s="268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126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62" t="str">
        <f>E11</f>
        <v>SO01.5 - SO01.5  Plynoinštalácia</v>
      </c>
      <c r="F119" s="268"/>
      <c r="G119" s="268"/>
      <c r="H119" s="268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>Podzávoz  2739, Čadca</v>
      </c>
      <c r="G121" s="33"/>
      <c r="H121" s="33"/>
      <c r="I121" s="28" t="s">
        <v>20</v>
      </c>
      <c r="J121" s="56" t="str">
        <f>IF(J14="","",J14)</f>
        <v/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21</v>
      </c>
      <c r="D123" s="33"/>
      <c r="E123" s="33"/>
      <c r="F123" s="26" t="str">
        <f>E17</f>
        <v>Mesto Čadca ,MU Námestie Slobody 30, ČADCA 02201</v>
      </c>
      <c r="G123" s="33"/>
      <c r="H123" s="33"/>
      <c r="I123" s="28" t="s">
        <v>27</v>
      </c>
      <c r="J123" s="31" t="str">
        <f>E23</f>
        <v xml:space="preserve">Mbarch Ing.Arch.Matej Babuliak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25</v>
      </c>
      <c r="D124" s="33"/>
      <c r="E124" s="33"/>
      <c r="F124" s="26" t="str">
        <f>IF(E20="","",E20)</f>
        <v>Vyplň údaj</v>
      </c>
      <c r="G124" s="33"/>
      <c r="H124" s="33"/>
      <c r="I124" s="28" t="s">
        <v>30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154</v>
      </c>
      <c r="D126" s="130" t="s">
        <v>59</v>
      </c>
      <c r="E126" s="130" t="s">
        <v>55</v>
      </c>
      <c r="F126" s="130" t="s">
        <v>56</v>
      </c>
      <c r="G126" s="130" t="s">
        <v>155</v>
      </c>
      <c r="H126" s="130" t="s">
        <v>156</v>
      </c>
      <c r="I126" s="130" t="s">
        <v>157</v>
      </c>
      <c r="J126" s="131" t="s">
        <v>130</v>
      </c>
      <c r="K126" s="132" t="s">
        <v>158</v>
      </c>
      <c r="L126" s="133"/>
      <c r="M126" s="63" t="s">
        <v>1</v>
      </c>
      <c r="N126" s="64" t="s">
        <v>38</v>
      </c>
      <c r="O126" s="64" t="s">
        <v>159</v>
      </c>
      <c r="P126" s="64" t="s">
        <v>160</v>
      </c>
      <c r="Q126" s="64" t="s">
        <v>161</v>
      </c>
      <c r="R126" s="64" t="s">
        <v>162</v>
      </c>
      <c r="S126" s="64" t="s">
        <v>163</v>
      </c>
      <c r="T126" s="65" t="s">
        <v>164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131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P128+P135+P172</f>
        <v>0</v>
      </c>
      <c r="Q127" s="67"/>
      <c r="R127" s="135">
        <f>R128+R135+R172</f>
        <v>9.4870999999999983E-2</v>
      </c>
      <c r="S127" s="67"/>
      <c r="T127" s="136">
        <f>T128+T135+T172</f>
        <v>4.5000000000000005E-3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73</v>
      </c>
      <c r="AU127" s="18" t="s">
        <v>132</v>
      </c>
      <c r="BK127" s="137">
        <f>BK128+BK135+BK172</f>
        <v>0</v>
      </c>
    </row>
    <row r="128" spans="1:63" s="12" customFormat="1" ht="26" customHeight="1">
      <c r="B128" s="138"/>
      <c r="D128" s="139" t="s">
        <v>73</v>
      </c>
      <c r="E128" s="140" t="s">
        <v>165</v>
      </c>
      <c r="F128" s="140" t="s">
        <v>166</v>
      </c>
      <c r="I128" s="141"/>
      <c r="J128" s="142">
        <f>BK128</f>
        <v>0</v>
      </c>
      <c r="L128" s="138"/>
      <c r="M128" s="143"/>
      <c r="N128" s="144"/>
      <c r="O128" s="144"/>
      <c r="P128" s="145">
        <f>P129+P130</f>
        <v>0</v>
      </c>
      <c r="Q128" s="144"/>
      <c r="R128" s="145">
        <f>R129+R130</f>
        <v>1.899E-2</v>
      </c>
      <c r="S128" s="144"/>
      <c r="T128" s="146">
        <f>T129+T130</f>
        <v>4.5000000000000005E-3</v>
      </c>
      <c r="AR128" s="139" t="s">
        <v>81</v>
      </c>
      <c r="AT128" s="147" t="s">
        <v>73</v>
      </c>
      <c r="AU128" s="147" t="s">
        <v>74</v>
      </c>
      <c r="AY128" s="139" t="s">
        <v>167</v>
      </c>
      <c r="BK128" s="148">
        <f>BK129+BK130</f>
        <v>0</v>
      </c>
    </row>
    <row r="129" spans="1:65" s="2" customFormat="1" ht="66.75" customHeight="1">
      <c r="A129" s="33"/>
      <c r="B129" s="149"/>
      <c r="C129" s="150" t="s">
        <v>81</v>
      </c>
      <c r="D129" s="150" t="s">
        <v>168</v>
      </c>
      <c r="E129" s="151" t="s">
        <v>169</v>
      </c>
      <c r="F129" s="152" t="s">
        <v>170</v>
      </c>
      <c r="G129" s="153" t="s">
        <v>1</v>
      </c>
      <c r="H129" s="154">
        <v>0</v>
      </c>
      <c r="I129" s="155"/>
      <c r="J129" s="156">
        <f>ROUND(I129*H129,2)</f>
        <v>0</v>
      </c>
      <c r="K129" s="157"/>
      <c r="L129" s="158"/>
      <c r="M129" s="159" t="s">
        <v>1</v>
      </c>
      <c r="N129" s="160" t="s">
        <v>40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171</v>
      </c>
      <c r="AT129" s="163" t="s">
        <v>168</v>
      </c>
      <c r="AU129" s="163" t="s">
        <v>81</v>
      </c>
      <c r="AY129" s="18" t="s">
        <v>167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172</v>
      </c>
      <c r="BM129" s="163" t="s">
        <v>2243</v>
      </c>
    </row>
    <row r="130" spans="1:65" s="12" customFormat="1" ht="23" customHeight="1">
      <c r="B130" s="138"/>
      <c r="D130" s="139" t="s">
        <v>73</v>
      </c>
      <c r="E130" s="165" t="s">
        <v>226</v>
      </c>
      <c r="F130" s="165" t="s">
        <v>227</v>
      </c>
      <c r="I130" s="141"/>
      <c r="J130" s="166">
        <f>BK130</f>
        <v>0</v>
      </c>
      <c r="L130" s="138"/>
      <c r="M130" s="143"/>
      <c r="N130" s="144"/>
      <c r="O130" s="144"/>
      <c r="P130" s="145">
        <f>SUM(P131:P134)</f>
        <v>0</v>
      </c>
      <c r="Q130" s="144"/>
      <c r="R130" s="145">
        <f>SUM(R131:R134)</f>
        <v>1.899E-2</v>
      </c>
      <c r="S130" s="144"/>
      <c r="T130" s="146">
        <f>SUM(T131:T134)</f>
        <v>4.5000000000000005E-3</v>
      </c>
      <c r="AR130" s="139" t="s">
        <v>81</v>
      </c>
      <c r="AT130" s="147" t="s">
        <v>73</v>
      </c>
      <c r="AU130" s="147" t="s">
        <v>81</v>
      </c>
      <c r="AY130" s="139" t="s">
        <v>167</v>
      </c>
      <c r="BK130" s="148">
        <f>SUM(BK131:BK134)</f>
        <v>0</v>
      </c>
    </row>
    <row r="131" spans="1:65" s="2" customFormat="1" ht="21.75" customHeight="1">
      <c r="A131" s="33"/>
      <c r="B131" s="149"/>
      <c r="C131" s="167" t="s">
        <v>87</v>
      </c>
      <c r="D131" s="167" t="s">
        <v>175</v>
      </c>
      <c r="E131" s="168" t="s">
        <v>2244</v>
      </c>
      <c r="F131" s="169" t="s">
        <v>2245</v>
      </c>
      <c r="G131" s="170" t="s">
        <v>178</v>
      </c>
      <c r="H131" s="171">
        <v>3</v>
      </c>
      <c r="I131" s="172"/>
      <c r="J131" s="173">
        <f>ROUND(I131*H131,2)</f>
        <v>0</v>
      </c>
      <c r="K131" s="174"/>
      <c r="L131" s="34"/>
      <c r="M131" s="175" t="s">
        <v>1</v>
      </c>
      <c r="N131" s="176" t="s">
        <v>40</v>
      </c>
      <c r="O131" s="59"/>
      <c r="P131" s="161">
        <f>O131*H131</f>
        <v>0</v>
      </c>
      <c r="Q131" s="161">
        <v>6.1799999999999997E-3</v>
      </c>
      <c r="R131" s="161">
        <f>Q131*H131</f>
        <v>1.8540000000000001E-2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179</v>
      </c>
      <c r="AT131" s="163" t="s">
        <v>175</v>
      </c>
      <c r="AU131" s="163" t="s">
        <v>87</v>
      </c>
      <c r="AY131" s="18" t="s">
        <v>167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179</v>
      </c>
      <c r="BM131" s="163" t="s">
        <v>2246</v>
      </c>
    </row>
    <row r="132" spans="1:65" s="2" customFormat="1" ht="21.75" customHeight="1">
      <c r="A132" s="33"/>
      <c r="B132" s="149"/>
      <c r="C132" s="167" t="s">
        <v>187</v>
      </c>
      <c r="D132" s="167" t="s">
        <v>175</v>
      </c>
      <c r="E132" s="168" t="s">
        <v>2247</v>
      </c>
      <c r="F132" s="169" t="s">
        <v>2248</v>
      </c>
      <c r="G132" s="170" t="s">
        <v>290</v>
      </c>
      <c r="H132" s="171">
        <v>45</v>
      </c>
      <c r="I132" s="172"/>
      <c r="J132" s="173">
        <f>ROUND(I132*H132,2)</f>
        <v>0</v>
      </c>
      <c r="K132" s="174"/>
      <c r="L132" s="34"/>
      <c r="M132" s="175" t="s">
        <v>1</v>
      </c>
      <c r="N132" s="176" t="s">
        <v>40</v>
      </c>
      <c r="O132" s="59"/>
      <c r="P132" s="161">
        <f>O132*H132</f>
        <v>0</v>
      </c>
      <c r="Q132" s="161">
        <v>1.0000000000000001E-5</v>
      </c>
      <c r="R132" s="161">
        <f>Q132*H132</f>
        <v>4.5000000000000004E-4</v>
      </c>
      <c r="S132" s="161">
        <v>1E-4</v>
      </c>
      <c r="T132" s="162">
        <f>S132*H132</f>
        <v>4.5000000000000005E-3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179</v>
      </c>
      <c r="AT132" s="163" t="s">
        <v>175</v>
      </c>
      <c r="AU132" s="163" t="s">
        <v>87</v>
      </c>
      <c r="AY132" s="18" t="s">
        <v>167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179</v>
      </c>
      <c r="BM132" s="163" t="s">
        <v>2249</v>
      </c>
    </row>
    <row r="133" spans="1:65" s="14" customFormat="1" ht="12">
      <c r="B133" s="185"/>
      <c r="D133" s="178" t="s">
        <v>181</v>
      </c>
      <c r="E133" s="186" t="s">
        <v>1</v>
      </c>
      <c r="F133" s="187" t="s">
        <v>2250</v>
      </c>
      <c r="H133" s="188">
        <v>45</v>
      </c>
      <c r="I133" s="189"/>
      <c r="L133" s="185"/>
      <c r="M133" s="190"/>
      <c r="N133" s="191"/>
      <c r="O133" s="191"/>
      <c r="P133" s="191"/>
      <c r="Q133" s="191"/>
      <c r="R133" s="191"/>
      <c r="S133" s="191"/>
      <c r="T133" s="192"/>
      <c r="AT133" s="186" t="s">
        <v>181</v>
      </c>
      <c r="AU133" s="186" t="s">
        <v>87</v>
      </c>
      <c r="AV133" s="14" t="s">
        <v>87</v>
      </c>
      <c r="AW133" s="14" t="s">
        <v>29</v>
      </c>
      <c r="AX133" s="14" t="s">
        <v>74</v>
      </c>
      <c r="AY133" s="186" t="s">
        <v>167</v>
      </c>
    </row>
    <row r="134" spans="1:65" s="15" customFormat="1" ht="12">
      <c r="B134" s="193"/>
      <c r="D134" s="178" t="s">
        <v>181</v>
      </c>
      <c r="E134" s="194" t="s">
        <v>1</v>
      </c>
      <c r="F134" s="195" t="s">
        <v>186</v>
      </c>
      <c r="H134" s="196">
        <v>45</v>
      </c>
      <c r="I134" s="197"/>
      <c r="L134" s="193"/>
      <c r="M134" s="198"/>
      <c r="N134" s="199"/>
      <c r="O134" s="199"/>
      <c r="P134" s="199"/>
      <c r="Q134" s="199"/>
      <c r="R134" s="199"/>
      <c r="S134" s="199"/>
      <c r="T134" s="200"/>
      <c r="AT134" s="194" t="s">
        <v>181</v>
      </c>
      <c r="AU134" s="194" t="s">
        <v>87</v>
      </c>
      <c r="AV134" s="15" t="s">
        <v>179</v>
      </c>
      <c r="AW134" s="15" t="s">
        <v>29</v>
      </c>
      <c r="AX134" s="15" t="s">
        <v>81</v>
      </c>
      <c r="AY134" s="194" t="s">
        <v>167</v>
      </c>
    </row>
    <row r="135" spans="1:65" s="12" customFormat="1" ht="26" customHeight="1">
      <c r="B135" s="138"/>
      <c r="D135" s="139" t="s">
        <v>73</v>
      </c>
      <c r="E135" s="140" t="s">
        <v>453</v>
      </c>
      <c r="F135" s="140" t="s">
        <v>454</v>
      </c>
      <c r="I135" s="141"/>
      <c r="J135" s="142">
        <f>BK135</f>
        <v>0</v>
      </c>
      <c r="L135" s="138"/>
      <c r="M135" s="143"/>
      <c r="N135" s="144"/>
      <c r="O135" s="144"/>
      <c r="P135" s="145">
        <f>P136+P165+P168</f>
        <v>0</v>
      </c>
      <c r="Q135" s="144"/>
      <c r="R135" s="145">
        <f>R136+R165+R168</f>
        <v>7.588099999999999E-2</v>
      </c>
      <c r="S135" s="144"/>
      <c r="T135" s="146">
        <f>T136+T165+T168</f>
        <v>0</v>
      </c>
      <c r="AR135" s="139" t="s">
        <v>87</v>
      </c>
      <c r="AT135" s="147" t="s">
        <v>73</v>
      </c>
      <c r="AU135" s="147" t="s">
        <v>74</v>
      </c>
      <c r="AY135" s="139" t="s">
        <v>167</v>
      </c>
      <c r="BK135" s="148">
        <f>BK136+BK165+BK168</f>
        <v>0</v>
      </c>
    </row>
    <row r="136" spans="1:65" s="12" customFormat="1" ht="23" customHeight="1">
      <c r="B136" s="138"/>
      <c r="D136" s="139" t="s">
        <v>73</v>
      </c>
      <c r="E136" s="165" t="s">
        <v>2251</v>
      </c>
      <c r="F136" s="165" t="s">
        <v>2252</v>
      </c>
      <c r="I136" s="141"/>
      <c r="J136" s="166">
        <f>BK136</f>
        <v>0</v>
      </c>
      <c r="L136" s="138"/>
      <c r="M136" s="143"/>
      <c r="N136" s="144"/>
      <c r="O136" s="144"/>
      <c r="P136" s="145">
        <f>SUM(P137:P164)</f>
        <v>0</v>
      </c>
      <c r="Q136" s="144"/>
      <c r="R136" s="145">
        <f>SUM(R137:R164)</f>
        <v>7.4643499999999988E-2</v>
      </c>
      <c r="S136" s="144"/>
      <c r="T136" s="146">
        <f>SUM(T137:T164)</f>
        <v>0</v>
      </c>
      <c r="AR136" s="139" t="s">
        <v>87</v>
      </c>
      <c r="AT136" s="147" t="s">
        <v>73</v>
      </c>
      <c r="AU136" s="147" t="s">
        <v>81</v>
      </c>
      <c r="AY136" s="139" t="s">
        <v>167</v>
      </c>
      <c r="BK136" s="148">
        <f>SUM(BK137:BK164)</f>
        <v>0</v>
      </c>
    </row>
    <row r="137" spans="1:65" s="2" customFormat="1" ht="21.75" customHeight="1">
      <c r="A137" s="33"/>
      <c r="B137" s="149"/>
      <c r="C137" s="167" t="s">
        <v>179</v>
      </c>
      <c r="D137" s="167" t="s">
        <v>175</v>
      </c>
      <c r="E137" s="168" t="s">
        <v>2253</v>
      </c>
      <c r="F137" s="169" t="s">
        <v>2254</v>
      </c>
      <c r="G137" s="170" t="s">
        <v>213</v>
      </c>
      <c r="H137" s="171">
        <v>1.5</v>
      </c>
      <c r="I137" s="172"/>
      <c r="J137" s="173">
        <f t="shared" ref="J137:J143" si="0">ROUND(I137*H137,2)</f>
        <v>0</v>
      </c>
      <c r="K137" s="174"/>
      <c r="L137" s="34"/>
      <c r="M137" s="175" t="s">
        <v>1</v>
      </c>
      <c r="N137" s="176" t="s">
        <v>40</v>
      </c>
      <c r="O137" s="59"/>
      <c r="P137" s="161">
        <f t="shared" ref="P137:P143" si="1">O137*H137</f>
        <v>0</v>
      </c>
      <c r="Q137" s="161">
        <v>1.48E-3</v>
      </c>
      <c r="R137" s="161">
        <f t="shared" ref="R137:R143" si="2">Q137*H137</f>
        <v>2.2199999999999998E-3</v>
      </c>
      <c r="S137" s="161">
        <v>0</v>
      </c>
      <c r="T137" s="162">
        <f t="shared" ref="T137:T143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308</v>
      </c>
      <c r="AT137" s="163" t="s">
        <v>175</v>
      </c>
      <c r="AU137" s="163" t="s">
        <v>87</v>
      </c>
      <c r="AY137" s="18" t="s">
        <v>167</v>
      </c>
      <c r="BE137" s="164">
        <f t="shared" ref="BE137:BE143" si="4">IF(N137="základná",J137,0)</f>
        <v>0</v>
      </c>
      <c r="BF137" s="164">
        <f t="shared" ref="BF137:BF143" si="5">IF(N137="znížená",J137,0)</f>
        <v>0</v>
      </c>
      <c r="BG137" s="164">
        <f t="shared" ref="BG137:BG143" si="6">IF(N137="zákl. prenesená",J137,0)</f>
        <v>0</v>
      </c>
      <c r="BH137" s="164">
        <f t="shared" ref="BH137:BH143" si="7">IF(N137="zníž. prenesená",J137,0)</f>
        <v>0</v>
      </c>
      <c r="BI137" s="164">
        <f t="shared" ref="BI137:BI143" si="8">IF(N137="nulová",J137,0)</f>
        <v>0</v>
      </c>
      <c r="BJ137" s="18" t="s">
        <v>87</v>
      </c>
      <c r="BK137" s="164">
        <f t="shared" ref="BK137:BK143" si="9">ROUND(I137*H137,2)</f>
        <v>0</v>
      </c>
      <c r="BL137" s="18" t="s">
        <v>308</v>
      </c>
      <c r="BM137" s="163" t="s">
        <v>2255</v>
      </c>
    </row>
    <row r="138" spans="1:65" s="2" customFormat="1" ht="21.75" customHeight="1">
      <c r="A138" s="33"/>
      <c r="B138" s="149"/>
      <c r="C138" s="167" t="s">
        <v>210</v>
      </c>
      <c r="D138" s="167" t="s">
        <v>175</v>
      </c>
      <c r="E138" s="168" t="s">
        <v>2256</v>
      </c>
      <c r="F138" s="169" t="s">
        <v>2257</v>
      </c>
      <c r="G138" s="170" t="s">
        <v>213</v>
      </c>
      <c r="H138" s="171">
        <v>5</v>
      </c>
      <c r="I138" s="172"/>
      <c r="J138" s="173">
        <f t="shared" si="0"/>
        <v>0</v>
      </c>
      <c r="K138" s="174"/>
      <c r="L138" s="34"/>
      <c r="M138" s="175" t="s">
        <v>1</v>
      </c>
      <c r="N138" s="176" t="s">
        <v>40</v>
      </c>
      <c r="O138" s="59"/>
      <c r="P138" s="161">
        <f t="shared" si="1"/>
        <v>0</v>
      </c>
      <c r="Q138" s="161">
        <v>2.7299999999999998E-3</v>
      </c>
      <c r="R138" s="161">
        <f t="shared" si="2"/>
        <v>1.3649999999999999E-2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308</v>
      </c>
      <c r="AT138" s="163" t="s">
        <v>175</v>
      </c>
      <c r="AU138" s="163" t="s">
        <v>87</v>
      </c>
      <c r="AY138" s="18" t="s">
        <v>167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308</v>
      </c>
      <c r="BM138" s="163" t="s">
        <v>2258</v>
      </c>
    </row>
    <row r="139" spans="1:65" s="2" customFormat="1" ht="21.75" customHeight="1">
      <c r="A139" s="33"/>
      <c r="B139" s="149"/>
      <c r="C139" s="167" t="s">
        <v>192</v>
      </c>
      <c r="D139" s="167" t="s">
        <v>175</v>
      </c>
      <c r="E139" s="168" t="s">
        <v>2259</v>
      </c>
      <c r="F139" s="169" t="s">
        <v>2260</v>
      </c>
      <c r="G139" s="170" t="s">
        <v>213</v>
      </c>
      <c r="H139" s="171">
        <v>6.5</v>
      </c>
      <c r="I139" s="172"/>
      <c r="J139" s="173">
        <f t="shared" si="0"/>
        <v>0</v>
      </c>
      <c r="K139" s="174"/>
      <c r="L139" s="34"/>
      <c r="M139" s="175" t="s">
        <v>1</v>
      </c>
      <c r="N139" s="176" t="s">
        <v>40</v>
      </c>
      <c r="O139" s="59"/>
      <c r="P139" s="161">
        <f t="shared" si="1"/>
        <v>0</v>
      </c>
      <c r="Q139" s="161">
        <v>4.81E-3</v>
      </c>
      <c r="R139" s="161">
        <f t="shared" si="2"/>
        <v>3.1265000000000001E-2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308</v>
      </c>
      <c r="AT139" s="163" t="s">
        <v>175</v>
      </c>
      <c r="AU139" s="163" t="s">
        <v>87</v>
      </c>
      <c r="AY139" s="18" t="s">
        <v>167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308</v>
      </c>
      <c r="BM139" s="163" t="s">
        <v>2261</v>
      </c>
    </row>
    <row r="140" spans="1:65" s="2" customFormat="1" ht="21.75" customHeight="1">
      <c r="A140" s="33"/>
      <c r="B140" s="149"/>
      <c r="C140" s="167" t="s">
        <v>236</v>
      </c>
      <c r="D140" s="167" t="s">
        <v>175</v>
      </c>
      <c r="E140" s="168" t="s">
        <v>2262</v>
      </c>
      <c r="F140" s="169" t="s">
        <v>2263</v>
      </c>
      <c r="G140" s="170" t="s">
        <v>213</v>
      </c>
      <c r="H140" s="171">
        <v>0.75</v>
      </c>
      <c r="I140" s="172"/>
      <c r="J140" s="173">
        <f t="shared" si="0"/>
        <v>0</v>
      </c>
      <c r="K140" s="174"/>
      <c r="L140" s="34"/>
      <c r="M140" s="175" t="s">
        <v>1</v>
      </c>
      <c r="N140" s="176" t="s">
        <v>40</v>
      </c>
      <c r="O140" s="59"/>
      <c r="P140" s="161">
        <f t="shared" si="1"/>
        <v>0</v>
      </c>
      <c r="Q140" s="161">
        <v>8.2699999999999996E-3</v>
      </c>
      <c r="R140" s="161">
        <f t="shared" si="2"/>
        <v>6.2024999999999997E-3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308</v>
      </c>
      <c r="AT140" s="163" t="s">
        <v>175</v>
      </c>
      <c r="AU140" s="163" t="s">
        <v>87</v>
      </c>
      <c r="AY140" s="18" t="s">
        <v>167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308</v>
      </c>
      <c r="BM140" s="163" t="s">
        <v>2264</v>
      </c>
    </row>
    <row r="141" spans="1:65" s="2" customFormat="1" ht="16.5" customHeight="1">
      <c r="A141" s="33"/>
      <c r="B141" s="149"/>
      <c r="C141" s="167" t="s">
        <v>249</v>
      </c>
      <c r="D141" s="167" t="s">
        <v>175</v>
      </c>
      <c r="E141" s="168" t="s">
        <v>2265</v>
      </c>
      <c r="F141" s="169" t="s">
        <v>2266</v>
      </c>
      <c r="G141" s="170" t="s">
        <v>340</v>
      </c>
      <c r="H141" s="171">
        <v>2</v>
      </c>
      <c r="I141" s="172"/>
      <c r="J141" s="173">
        <f t="shared" si="0"/>
        <v>0</v>
      </c>
      <c r="K141" s="174"/>
      <c r="L141" s="34"/>
      <c r="M141" s="175" t="s">
        <v>1</v>
      </c>
      <c r="N141" s="176" t="s">
        <v>40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308</v>
      </c>
      <c r="AT141" s="163" t="s">
        <v>175</v>
      </c>
      <c r="AU141" s="163" t="s">
        <v>87</v>
      </c>
      <c r="AY141" s="18" t="s">
        <v>167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308</v>
      </c>
      <c r="BM141" s="163" t="s">
        <v>2267</v>
      </c>
    </row>
    <row r="142" spans="1:65" s="2" customFormat="1" ht="16.5" customHeight="1">
      <c r="A142" s="33"/>
      <c r="B142" s="149"/>
      <c r="C142" s="150" t="s">
        <v>226</v>
      </c>
      <c r="D142" s="150" t="s">
        <v>168</v>
      </c>
      <c r="E142" s="151" t="s">
        <v>2268</v>
      </c>
      <c r="F142" s="152" t="s">
        <v>2269</v>
      </c>
      <c r="G142" s="153" t="s">
        <v>340</v>
      </c>
      <c r="H142" s="154">
        <v>0.5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40</v>
      </c>
      <c r="O142" s="59"/>
      <c r="P142" s="161">
        <f t="shared" si="1"/>
        <v>0</v>
      </c>
      <c r="Q142" s="161">
        <v>2.9999999999999997E-4</v>
      </c>
      <c r="R142" s="161">
        <f t="shared" si="2"/>
        <v>1.4999999999999999E-4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416</v>
      </c>
      <c r="AT142" s="163" t="s">
        <v>168</v>
      </c>
      <c r="AU142" s="163" t="s">
        <v>87</v>
      </c>
      <c r="AY142" s="18" t="s">
        <v>167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308</v>
      </c>
      <c r="BM142" s="163" t="s">
        <v>2270</v>
      </c>
    </row>
    <row r="143" spans="1:65" s="2" customFormat="1" ht="21.75" customHeight="1">
      <c r="A143" s="33"/>
      <c r="B143" s="149"/>
      <c r="C143" s="167" t="s">
        <v>262</v>
      </c>
      <c r="D143" s="167" t="s">
        <v>175</v>
      </c>
      <c r="E143" s="168" t="s">
        <v>2271</v>
      </c>
      <c r="F143" s="169" t="s">
        <v>2272</v>
      </c>
      <c r="G143" s="170" t="s">
        <v>340</v>
      </c>
      <c r="H143" s="171">
        <v>2</v>
      </c>
      <c r="I143" s="172"/>
      <c r="J143" s="173">
        <f t="shared" si="0"/>
        <v>0</v>
      </c>
      <c r="K143" s="174"/>
      <c r="L143" s="34"/>
      <c r="M143" s="175" t="s">
        <v>1</v>
      </c>
      <c r="N143" s="176" t="s">
        <v>40</v>
      </c>
      <c r="O143" s="59"/>
      <c r="P143" s="161">
        <f t="shared" si="1"/>
        <v>0</v>
      </c>
      <c r="Q143" s="161">
        <v>1E-4</v>
      </c>
      <c r="R143" s="161">
        <f t="shared" si="2"/>
        <v>2.0000000000000001E-4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308</v>
      </c>
      <c r="AT143" s="163" t="s">
        <v>175</v>
      </c>
      <c r="AU143" s="163" t="s">
        <v>87</v>
      </c>
      <c r="AY143" s="18" t="s">
        <v>167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308</v>
      </c>
      <c r="BM143" s="163" t="s">
        <v>2273</v>
      </c>
    </row>
    <row r="144" spans="1:65" s="14" customFormat="1" ht="12">
      <c r="B144" s="185"/>
      <c r="D144" s="178" t="s">
        <v>181</v>
      </c>
      <c r="E144" s="186" t="s">
        <v>1</v>
      </c>
      <c r="F144" s="187" t="s">
        <v>2274</v>
      </c>
      <c r="H144" s="188">
        <v>2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181</v>
      </c>
      <c r="AU144" s="186" t="s">
        <v>87</v>
      </c>
      <c r="AV144" s="14" t="s">
        <v>87</v>
      </c>
      <c r="AW144" s="14" t="s">
        <v>29</v>
      </c>
      <c r="AX144" s="14" t="s">
        <v>81</v>
      </c>
      <c r="AY144" s="186" t="s">
        <v>167</v>
      </c>
    </row>
    <row r="145" spans="1:65" s="2" customFormat="1" ht="16.5" customHeight="1">
      <c r="A145" s="33"/>
      <c r="B145" s="149"/>
      <c r="C145" s="167" t="s">
        <v>271</v>
      </c>
      <c r="D145" s="167" t="s">
        <v>175</v>
      </c>
      <c r="E145" s="168" t="s">
        <v>2275</v>
      </c>
      <c r="F145" s="169" t="s">
        <v>2276</v>
      </c>
      <c r="G145" s="170" t="s">
        <v>213</v>
      </c>
      <c r="H145" s="171">
        <v>13</v>
      </c>
      <c r="I145" s="172"/>
      <c r="J145" s="173">
        <f>ROUND(I145*H145,2)</f>
        <v>0</v>
      </c>
      <c r="K145" s="174"/>
      <c r="L145" s="34"/>
      <c r="M145" s="175" t="s">
        <v>1</v>
      </c>
      <c r="N145" s="176" t="s">
        <v>40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308</v>
      </c>
      <c r="AT145" s="163" t="s">
        <v>175</v>
      </c>
      <c r="AU145" s="163" t="s">
        <v>87</v>
      </c>
      <c r="AY145" s="18" t="s">
        <v>167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308</v>
      </c>
      <c r="BM145" s="163" t="s">
        <v>2277</v>
      </c>
    </row>
    <row r="146" spans="1:65" s="14" customFormat="1" ht="12">
      <c r="B146" s="185"/>
      <c r="D146" s="178" t="s">
        <v>181</v>
      </c>
      <c r="E146" s="186" t="s">
        <v>1</v>
      </c>
      <c r="F146" s="187" t="s">
        <v>283</v>
      </c>
      <c r="H146" s="188">
        <v>13</v>
      </c>
      <c r="I146" s="189"/>
      <c r="L146" s="185"/>
      <c r="M146" s="190"/>
      <c r="N146" s="191"/>
      <c r="O146" s="191"/>
      <c r="P146" s="191"/>
      <c r="Q146" s="191"/>
      <c r="R146" s="191"/>
      <c r="S146" s="191"/>
      <c r="T146" s="192"/>
      <c r="AT146" s="186" t="s">
        <v>181</v>
      </c>
      <c r="AU146" s="186" t="s">
        <v>87</v>
      </c>
      <c r="AV146" s="14" t="s">
        <v>87</v>
      </c>
      <c r="AW146" s="14" t="s">
        <v>29</v>
      </c>
      <c r="AX146" s="14" t="s">
        <v>81</v>
      </c>
      <c r="AY146" s="186" t="s">
        <v>167</v>
      </c>
    </row>
    <row r="147" spans="1:65" s="2" customFormat="1" ht="16.5" customHeight="1">
      <c r="A147" s="33"/>
      <c r="B147" s="149"/>
      <c r="C147" s="167" t="s">
        <v>277</v>
      </c>
      <c r="D147" s="167" t="s">
        <v>175</v>
      </c>
      <c r="E147" s="168" t="s">
        <v>2278</v>
      </c>
      <c r="F147" s="169" t="s">
        <v>2279</v>
      </c>
      <c r="G147" s="170" t="s">
        <v>340</v>
      </c>
      <c r="H147" s="171">
        <v>2</v>
      </c>
      <c r="I147" s="172"/>
      <c r="J147" s="173">
        <f>ROUND(I147*H147,2)</f>
        <v>0</v>
      </c>
      <c r="K147" s="174"/>
      <c r="L147" s="34"/>
      <c r="M147" s="175" t="s">
        <v>1</v>
      </c>
      <c r="N147" s="176" t="s">
        <v>40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308</v>
      </c>
      <c r="AT147" s="163" t="s">
        <v>175</v>
      </c>
      <c r="AU147" s="163" t="s">
        <v>87</v>
      </c>
      <c r="AY147" s="18" t="s">
        <v>167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308</v>
      </c>
      <c r="BM147" s="163" t="s">
        <v>2280</v>
      </c>
    </row>
    <row r="148" spans="1:65" s="14" customFormat="1" ht="12">
      <c r="B148" s="185"/>
      <c r="D148" s="178" t="s">
        <v>181</v>
      </c>
      <c r="E148" s="186" t="s">
        <v>1</v>
      </c>
      <c r="F148" s="187" t="s">
        <v>2281</v>
      </c>
      <c r="H148" s="188">
        <v>2</v>
      </c>
      <c r="I148" s="189"/>
      <c r="L148" s="185"/>
      <c r="M148" s="190"/>
      <c r="N148" s="191"/>
      <c r="O148" s="191"/>
      <c r="P148" s="191"/>
      <c r="Q148" s="191"/>
      <c r="R148" s="191"/>
      <c r="S148" s="191"/>
      <c r="T148" s="192"/>
      <c r="AT148" s="186" t="s">
        <v>181</v>
      </c>
      <c r="AU148" s="186" t="s">
        <v>87</v>
      </c>
      <c r="AV148" s="14" t="s">
        <v>87</v>
      </c>
      <c r="AW148" s="14" t="s">
        <v>29</v>
      </c>
      <c r="AX148" s="14" t="s">
        <v>81</v>
      </c>
      <c r="AY148" s="186" t="s">
        <v>167</v>
      </c>
    </row>
    <row r="149" spans="1:65" s="2" customFormat="1" ht="21.75" customHeight="1">
      <c r="A149" s="33"/>
      <c r="B149" s="149"/>
      <c r="C149" s="150" t="s">
        <v>283</v>
      </c>
      <c r="D149" s="150" t="s">
        <v>168</v>
      </c>
      <c r="E149" s="151" t="s">
        <v>2282</v>
      </c>
      <c r="F149" s="152" t="s">
        <v>2283</v>
      </c>
      <c r="G149" s="153" t="s">
        <v>340</v>
      </c>
      <c r="H149" s="154">
        <v>2</v>
      </c>
      <c r="I149" s="155"/>
      <c r="J149" s="156">
        <f>ROUND(I149*H149,2)</f>
        <v>0</v>
      </c>
      <c r="K149" s="157"/>
      <c r="L149" s="158"/>
      <c r="M149" s="159" t="s">
        <v>1</v>
      </c>
      <c r="N149" s="160" t="s">
        <v>40</v>
      </c>
      <c r="O149" s="59"/>
      <c r="P149" s="161">
        <f>O149*H149</f>
        <v>0</v>
      </c>
      <c r="Q149" s="161">
        <v>4.8299999999999998E-4</v>
      </c>
      <c r="R149" s="161">
        <f>Q149*H149</f>
        <v>9.6599999999999995E-4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416</v>
      </c>
      <c r="AT149" s="163" t="s">
        <v>168</v>
      </c>
      <c r="AU149" s="163" t="s">
        <v>87</v>
      </c>
      <c r="AY149" s="18" t="s">
        <v>167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308</v>
      </c>
      <c r="BM149" s="163" t="s">
        <v>2284</v>
      </c>
    </row>
    <row r="150" spans="1:65" s="2" customFormat="1" ht="16.5" customHeight="1">
      <c r="A150" s="33"/>
      <c r="B150" s="149"/>
      <c r="C150" s="167" t="s">
        <v>287</v>
      </c>
      <c r="D150" s="167" t="s">
        <v>175</v>
      </c>
      <c r="E150" s="168" t="s">
        <v>2285</v>
      </c>
      <c r="F150" s="169" t="s">
        <v>2286</v>
      </c>
      <c r="G150" s="170" t="s">
        <v>213</v>
      </c>
      <c r="H150" s="171">
        <v>2</v>
      </c>
      <c r="I150" s="172"/>
      <c r="J150" s="173">
        <f>ROUND(I150*H150,2)</f>
        <v>0</v>
      </c>
      <c r="K150" s="174"/>
      <c r="L150" s="34"/>
      <c r="M150" s="175" t="s">
        <v>1</v>
      </c>
      <c r="N150" s="176" t="s">
        <v>40</v>
      </c>
      <c r="O150" s="59"/>
      <c r="P150" s="161">
        <f>O150*H150</f>
        <v>0</v>
      </c>
      <c r="Q150" s="161">
        <v>4.0000000000000003E-5</v>
      </c>
      <c r="R150" s="161">
        <f>Q150*H150</f>
        <v>8.0000000000000007E-5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308</v>
      </c>
      <c r="AT150" s="163" t="s">
        <v>175</v>
      </c>
      <c r="AU150" s="163" t="s">
        <v>87</v>
      </c>
      <c r="AY150" s="18" t="s">
        <v>167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308</v>
      </c>
      <c r="BM150" s="163" t="s">
        <v>2287</v>
      </c>
    </row>
    <row r="151" spans="1:65" s="14" customFormat="1" ht="12">
      <c r="B151" s="185"/>
      <c r="D151" s="178" t="s">
        <v>181</v>
      </c>
      <c r="E151" s="186" t="s">
        <v>1</v>
      </c>
      <c r="F151" s="187" t="s">
        <v>2288</v>
      </c>
      <c r="H151" s="188">
        <v>2</v>
      </c>
      <c r="I151" s="189"/>
      <c r="L151" s="185"/>
      <c r="M151" s="190"/>
      <c r="N151" s="191"/>
      <c r="O151" s="191"/>
      <c r="P151" s="191"/>
      <c r="Q151" s="191"/>
      <c r="R151" s="191"/>
      <c r="S151" s="191"/>
      <c r="T151" s="192"/>
      <c r="AT151" s="186" t="s">
        <v>181</v>
      </c>
      <c r="AU151" s="186" t="s">
        <v>87</v>
      </c>
      <c r="AV151" s="14" t="s">
        <v>87</v>
      </c>
      <c r="AW151" s="14" t="s">
        <v>29</v>
      </c>
      <c r="AX151" s="14" t="s">
        <v>81</v>
      </c>
      <c r="AY151" s="186" t="s">
        <v>167</v>
      </c>
    </row>
    <row r="152" spans="1:65" s="2" customFormat="1" ht="33" customHeight="1">
      <c r="A152" s="33"/>
      <c r="B152" s="149"/>
      <c r="C152" s="150" t="s">
        <v>302</v>
      </c>
      <c r="D152" s="150" t="s">
        <v>168</v>
      </c>
      <c r="E152" s="151" t="s">
        <v>2289</v>
      </c>
      <c r="F152" s="152" t="s">
        <v>2290</v>
      </c>
      <c r="G152" s="153" t="s">
        <v>340</v>
      </c>
      <c r="H152" s="154">
        <v>2</v>
      </c>
      <c r="I152" s="155"/>
      <c r="J152" s="156">
        <f t="shared" ref="J152:J159" si="10">ROUND(I152*H152,2)</f>
        <v>0</v>
      </c>
      <c r="K152" s="157"/>
      <c r="L152" s="158"/>
      <c r="M152" s="159" t="s">
        <v>1</v>
      </c>
      <c r="N152" s="160" t="s">
        <v>40</v>
      </c>
      <c r="O152" s="59"/>
      <c r="P152" s="161">
        <f t="shared" ref="P152:P159" si="11">O152*H152</f>
        <v>0</v>
      </c>
      <c r="Q152" s="161">
        <v>5.8E-4</v>
      </c>
      <c r="R152" s="161">
        <f t="shared" ref="R152:R159" si="12">Q152*H152</f>
        <v>1.16E-3</v>
      </c>
      <c r="S152" s="161">
        <v>0</v>
      </c>
      <c r="T152" s="162">
        <f t="shared" ref="T152:T159" si="13"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416</v>
      </c>
      <c r="AT152" s="163" t="s">
        <v>168</v>
      </c>
      <c r="AU152" s="163" t="s">
        <v>87</v>
      </c>
      <c r="AY152" s="18" t="s">
        <v>167</v>
      </c>
      <c r="BE152" s="164">
        <f t="shared" ref="BE152:BE159" si="14">IF(N152="základná",J152,0)</f>
        <v>0</v>
      </c>
      <c r="BF152" s="164">
        <f t="shared" ref="BF152:BF159" si="15">IF(N152="znížená",J152,0)</f>
        <v>0</v>
      </c>
      <c r="BG152" s="164">
        <f t="shared" ref="BG152:BG159" si="16">IF(N152="zákl. prenesená",J152,0)</f>
        <v>0</v>
      </c>
      <c r="BH152" s="164">
        <f t="shared" ref="BH152:BH159" si="17">IF(N152="zníž. prenesená",J152,0)</f>
        <v>0</v>
      </c>
      <c r="BI152" s="164">
        <f t="shared" ref="BI152:BI159" si="18">IF(N152="nulová",J152,0)</f>
        <v>0</v>
      </c>
      <c r="BJ152" s="18" t="s">
        <v>87</v>
      </c>
      <c r="BK152" s="164">
        <f t="shared" ref="BK152:BK159" si="19">ROUND(I152*H152,2)</f>
        <v>0</v>
      </c>
      <c r="BL152" s="18" t="s">
        <v>308</v>
      </c>
      <c r="BM152" s="163" t="s">
        <v>2291</v>
      </c>
    </row>
    <row r="153" spans="1:65" s="2" customFormat="1" ht="16.5" customHeight="1">
      <c r="A153" s="33"/>
      <c r="B153" s="149"/>
      <c r="C153" s="167" t="s">
        <v>308</v>
      </c>
      <c r="D153" s="167" t="s">
        <v>175</v>
      </c>
      <c r="E153" s="168" t="s">
        <v>2292</v>
      </c>
      <c r="F153" s="169" t="s">
        <v>2293</v>
      </c>
      <c r="G153" s="170" t="s">
        <v>340</v>
      </c>
      <c r="H153" s="171">
        <v>1</v>
      </c>
      <c r="I153" s="172"/>
      <c r="J153" s="173">
        <f t="shared" si="10"/>
        <v>0</v>
      </c>
      <c r="K153" s="174"/>
      <c r="L153" s="34"/>
      <c r="M153" s="175" t="s">
        <v>1</v>
      </c>
      <c r="N153" s="176" t="s">
        <v>40</v>
      </c>
      <c r="O153" s="59"/>
      <c r="P153" s="161">
        <f t="shared" si="11"/>
        <v>0</v>
      </c>
      <c r="Q153" s="161">
        <v>0</v>
      </c>
      <c r="R153" s="161">
        <f t="shared" si="12"/>
        <v>0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308</v>
      </c>
      <c r="AT153" s="163" t="s">
        <v>175</v>
      </c>
      <c r="AU153" s="163" t="s">
        <v>87</v>
      </c>
      <c r="AY153" s="18" t="s">
        <v>167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87</v>
      </c>
      <c r="BK153" s="164">
        <f t="shared" si="19"/>
        <v>0</v>
      </c>
      <c r="BL153" s="18" t="s">
        <v>308</v>
      </c>
      <c r="BM153" s="163" t="s">
        <v>2294</v>
      </c>
    </row>
    <row r="154" spans="1:65" s="2" customFormat="1" ht="21.75" customHeight="1">
      <c r="A154" s="33"/>
      <c r="B154" s="149"/>
      <c r="C154" s="150" t="s">
        <v>313</v>
      </c>
      <c r="D154" s="150" t="s">
        <v>168</v>
      </c>
      <c r="E154" s="151" t="s">
        <v>2295</v>
      </c>
      <c r="F154" s="152" t="s">
        <v>2296</v>
      </c>
      <c r="G154" s="153" t="s">
        <v>340</v>
      </c>
      <c r="H154" s="154">
        <v>1</v>
      </c>
      <c r="I154" s="155"/>
      <c r="J154" s="156">
        <f t="shared" si="10"/>
        <v>0</v>
      </c>
      <c r="K154" s="157"/>
      <c r="L154" s="158"/>
      <c r="M154" s="159" t="s">
        <v>1</v>
      </c>
      <c r="N154" s="160" t="s">
        <v>40</v>
      </c>
      <c r="O154" s="59"/>
      <c r="P154" s="161">
        <f t="shared" si="11"/>
        <v>0</v>
      </c>
      <c r="Q154" s="161">
        <v>1.1000000000000001E-3</v>
      </c>
      <c r="R154" s="161">
        <f t="shared" si="12"/>
        <v>1.1000000000000001E-3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416</v>
      </c>
      <c r="AT154" s="163" t="s">
        <v>168</v>
      </c>
      <c r="AU154" s="163" t="s">
        <v>87</v>
      </c>
      <c r="AY154" s="18" t="s">
        <v>167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87</v>
      </c>
      <c r="BK154" s="164">
        <f t="shared" si="19"/>
        <v>0</v>
      </c>
      <c r="BL154" s="18" t="s">
        <v>308</v>
      </c>
      <c r="BM154" s="163" t="s">
        <v>2297</v>
      </c>
    </row>
    <row r="155" spans="1:65" s="2" customFormat="1" ht="16.5" customHeight="1">
      <c r="A155" s="33"/>
      <c r="B155" s="149"/>
      <c r="C155" s="150" t="s">
        <v>318</v>
      </c>
      <c r="D155" s="150" t="s">
        <v>168</v>
      </c>
      <c r="E155" s="151" t="s">
        <v>2298</v>
      </c>
      <c r="F155" s="152" t="s">
        <v>2299</v>
      </c>
      <c r="G155" s="153" t="s">
        <v>340</v>
      </c>
      <c r="H155" s="154">
        <v>1</v>
      </c>
      <c r="I155" s="155"/>
      <c r="J155" s="156">
        <f t="shared" si="10"/>
        <v>0</v>
      </c>
      <c r="K155" s="157"/>
      <c r="L155" s="158"/>
      <c r="M155" s="159" t="s">
        <v>1</v>
      </c>
      <c r="N155" s="160" t="s">
        <v>40</v>
      </c>
      <c r="O155" s="59"/>
      <c r="P155" s="161">
        <f t="shared" si="11"/>
        <v>0</v>
      </c>
      <c r="Q155" s="161">
        <v>4.0000000000000002E-4</v>
      </c>
      <c r="R155" s="161">
        <f t="shared" si="12"/>
        <v>4.0000000000000002E-4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416</v>
      </c>
      <c r="AT155" s="163" t="s">
        <v>168</v>
      </c>
      <c r="AU155" s="163" t="s">
        <v>87</v>
      </c>
      <c r="AY155" s="18" t="s">
        <v>167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87</v>
      </c>
      <c r="BK155" s="164">
        <f t="shared" si="19"/>
        <v>0</v>
      </c>
      <c r="BL155" s="18" t="s">
        <v>308</v>
      </c>
      <c r="BM155" s="163" t="s">
        <v>2300</v>
      </c>
    </row>
    <row r="156" spans="1:65" s="2" customFormat="1" ht="21.75" customHeight="1">
      <c r="A156" s="33"/>
      <c r="B156" s="149"/>
      <c r="C156" s="150" t="s">
        <v>324</v>
      </c>
      <c r="D156" s="150" t="s">
        <v>168</v>
      </c>
      <c r="E156" s="151" t="s">
        <v>2301</v>
      </c>
      <c r="F156" s="152" t="s">
        <v>2302</v>
      </c>
      <c r="G156" s="153" t="s">
        <v>340</v>
      </c>
      <c r="H156" s="154">
        <v>1</v>
      </c>
      <c r="I156" s="155"/>
      <c r="J156" s="156">
        <f t="shared" si="10"/>
        <v>0</v>
      </c>
      <c r="K156" s="157"/>
      <c r="L156" s="158"/>
      <c r="M156" s="159" t="s">
        <v>1</v>
      </c>
      <c r="N156" s="160" t="s">
        <v>40</v>
      </c>
      <c r="O156" s="59"/>
      <c r="P156" s="161">
        <f t="shared" si="11"/>
        <v>0</v>
      </c>
      <c r="Q156" s="161">
        <v>0</v>
      </c>
      <c r="R156" s="161">
        <f t="shared" si="12"/>
        <v>0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416</v>
      </c>
      <c r="AT156" s="163" t="s">
        <v>168</v>
      </c>
      <c r="AU156" s="163" t="s">
        <v>87</v>
      </c>
      <c r="AY156" s="18" t="s">
        <v>167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87</v>
      </c>
      <c r="BK156" s="164">
        <f t="shared" si="19"/>
        <v>0</v>
      </c>
      <c r="BL156" s="18" t="s">
        <v>308</v>
      </c>
      <c r="BM156" s="163" t="s">
        <v>2303</v>
      </c>
    </row>
    <row r="157" spans="1:65" s="2" customFormat="1" ht="21.75" customHeight="1">
      <c r="A157" s="33"/>
      <c r="B157" s="149"/>
      <c r="C157" s="167" t="s">
        <v>7</v>
      </c>
      <c r="D157" s="167" t="s">
        <v>175</v>
      </c>
      <c r="E157" s="168" t="s">
        <v>2304</v>
      </c>
      <c r="F157" s="169" t="s">
        <v>2305</v>
      </c>
      <c r="G157" s="170" t="s">
        <v>340</v>
      </c>
      <c r="H157" s="171">
        <v>1</v>
      </c>
      <c r="I157" s="172"/>
      <c r="J157" s="173">
        <f t="shared" si="10"/>
        <v>0</v>
      </c>
      <c r="K157" s="174"/>
      <c r="L157" s="34"/>
      <c r="M157" s="175" t="s">
        <v>1</v>
      </c>
      <c r="N157" s="176" t="s">
        <v>40</v>
      </c>
      <c r="O157" s="59"/>
      <c r="P157" s="161">
        <f t="shared" si="11"/>
        <v>0</v>
      </c>
      <c r="Q157" s="161">
        <v>1.4999999999999999E-4</v>
      </c>
      <c r="R157" s="161">
        <f t="shared" si="12"/>
        <v>1.4999999999999999E-4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308</v>
      </c>
      <c r="AT157" s="163" t="s">
        <v>175</v>
      </c>
      <c r="AU157" s="163" t="s">
        <v>87</v>
      </c>
      <c r="AY157" s="18" t="s">
        <v>167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87</v>
      </c>
      <c r="BK157" s="164">
        <f t="shared" si="19"/>
        <v>0</v>
      </c>
      <c r="BL157" s="18" t="s">
        <v>308</v>
      </c>
      <c r="BM157" s="163" t="s">
        <v>2306</v>
      </c>
    </row>
    <row r="158" spans="1:65" s="2" customFormat="1" ht="16.5" customHeight="1">
      <c r="A158" s="33"/>
      <c r="B158" s="149"/>
      <c r="C158" s="150" t="s">
        <v>351</v>
      </c>
      <c r="D158" s="150" t="s">
        <v>168</v>
      </c>
      <c r="E158" s="151" t="s">
        <v>2307</v>
      </c>
      <c r="F158" s="152" t="s">
        <v>2308</v>
      </c>
      <c r="G158" s="153" t="s">
        <v>340</v>
      </c>
      <c r="H158" s="154">
        <v>1</v>
      </c>
      <c r="I158" s="155"/>
      <c r="J158" s="156">
        <f t="shared" si="10"/>
        <v>0</v>
      </c>
      <c r="K158" s="157"/>
      <c r="L158" s="158"/>
      <c r="M158" s="159" t="s">
        <v>1</v>
      </c>
      <c r="N158" s="160" t="s">
        <v>40</v>
      </c>
      <c r="O158" s="59"/>
      <c r="P158" s="161">
        <f t="shared" si="11"/>
        <v>0</v>
      </c>
      <c r="Q158" s="161">
        <v>1E-4</v>
      </c>
      <c r="R158" s="161">
        <f t="shared" si="12"/>
        <v>1E-4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416</v>
      </c>
      <c r="AT158" s="163" t="s">
        <v>168</v>
      </c>
      <c r="AU158" s="163" t="s">
        <v>87</v>
      </c>
      <c r="AY158" s="18" t="s">
        <v>167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87</v>
      </c>
      <c r="BK158" s="164">
        <f t="shared" si="19"/>
        <v>0</v>
      </c>
      <c r="BL158" s="18" t="s">
        <v>308</v>
      </c>
      <c r="BM158" s="163" t="s">
        <v>2309</v>
      </c>
    </row>
    <row r="159" spans="1:65" s="2" customFormat="1" ht="21.75" customHeight="1">
      <c r="A159" s="33"/>
      <c r="B159" s="149"/>
      <c r="C159" s="167" t="s">
        <v>358</v>
      </c>
      <c r="D159" s="167" t="s">
        <v>175</v>
      </c>
      <c r="E159" s="168" t="s">
        <v>2310</v>
      </c>
      <c r="F159" s="169" t="s">
        <v>2311</v>
      </c>
      <c r="G159" s="170" t="s">
        <v>340</v>
      </c>
      <c r="H159" s="171">
        <v>1</v>
      </c>
      <c r="I159" s="172"/>
      <c r="J159" s="173">
        <f t="shared" si="10"/>
        <v>0</v>
      </c>
      <c r="K159" s="174"/>
      <c r="L159" s="34"/>
      <c r="M159" s="175" t="s">
        <v>1</v>
      </c>
      <c r="N159" s="176" t="s">
        <v>40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308</v>
      </c>
      <c r="AT159" s="163" t="s">
        <v>175</v>
      </c>
      <c r="AU159" s="163" t="s">
        <v>87</v>
      </c>
      <c r="AY159" s="18" t="s">
        <v>167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87</v>
      </c>
      <c r="BK159" s="164">
        <f t="shared" si="19"/>
        <v>0</v>
      </c>
      <c r="BL159" s="18" t="s">
        <v>308</v>
      </c>
      <c r="BM159" s="163" t="s">
        <v>2312</v>
      </c>
    </row>
    <row r="160" spans="1:65" s="14" customFormat="1" ht="24">
      <c r="B160" s="185"/>
      <c r="D160" s="178" t="s">
        <v>181</v>
      </c>
      <c r="E160" s="186" t="s">
        <v>1</v>
      </c>
      <c r="F160" s="187" t="s">
        <v>2313</v>
      </c>
      <c r="H160" s="188">
        <v>1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6" t="s">
        <v>181</v>
      </c>
      <c r="AU160" s="186" t="s">
        <v>87</v>
      </c>
      <c r="AV160" s="14" t="s">
        <v>87</v>
      </c>
      <c r="AW160" s="14" t="s">
        <v>29</v>
      </c>
      <c r="AX160" s="14" t="s">
        <v>81</v>
      </c>
      <c r="AY160" s="186" t="s">
        <v>167</v>
      </c>
    </row>
    <row r="161" spans="1:65" s="2" customFormat="1" ht="21.75" customHeight="1">
      <c r="A161" s="33"/>
      <c r="B161" s="149"/>
      <c r="C161" s="150" t="s">
        <v>364</v>
      </c>
      <c r="D161" s="150" t="s">
        <v>168</v>
      </c>
      <c r="E161" s="151" t="s">
        <v>2314</v>
      </c>
      <c r="F161" s="152" t="s">
        <v>2315</v>
      </c>
      <c r="G161" s="153" t="s">
        <v>340</v>
      </c>
      <c r="H161" s="154">
        <v>1</v>
      </c>
      <c r="I161" s="155"/>
      <c r="J161" s="156">
        <f>ROUND(I161*H161,2)</f>
        <v>0</v>
      </c>
      <c r="K161" s="157"/>
      <c r="L161" s="158"/>
      <c r="M161" s="159" t="s">
        <v>1</v>
      </c>
      <c r="N161" s="160" t="s">
        <v>40</v>
      </c>
      <c r="O161" s="59"/>
      <c r="P161" s="161">
        <f>O161*H161</f>
        <v>0</v>
      </c>
      <c r="Q161" s="161">
        <v>2E-3</v>
      </c>
      <c r="R161" s="161">
        <f>Q161*H161</f>
        <v>2E-3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416</v>
      </c>
      <c r="AT161" s="163" t="s">
        <v>168</v>
      </c>
      <c r="AU161" s="163" t="s">
        <v>87</v>
      </c>
      <c r="AY161" s="18" t="s">
        <v>167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308</v>
      </c>
      <c r="BM161" s="163" t="s">
        <v>2316</v>
      </c>
    </row>
    <row r="162" spans="1:65" s="2" customFormat="1" ht="16.5" customHeight="1">
      <c r="A162" s="33"/>
      <c r="B162" s="149"/>
      <c r="C162" s="167" t="s">
        <v>370</v>
      </c>
      <c r="D162" s="167" t="s">
        <v>175</v>
      </c>
      <c r="E162" s="168" t="s">
        <v>2317</v>
      </c>
      <c r="F162" s="169" t="s">
        <v>2318</v>
      </c>
      <c r="G162" s="170" t="s">
        <v>340</v>
      </c>
      <c r="H162" s="171">
        <v>1</v>
      </c>
      <c r="I162" s="172"/>
      <c r="J162" s="173">
        <f>ROUND(I162*H162,2)</f>
        <v>0</v>
      </c>
      <c r="K162" s="174"/>
      <c r="L162" s="34"/>
      <c r="M162" s="175" t="s">
        <v>1</v>
      </c>
      <c r="N162" s="176" t="s">
        <v>40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308</v>
      </c>
      <c r="AT162" s="163" t="s">
        <v>175</v>
      </c>
      <c r="AU162" s="163" t="s">
        <v>87</v>
      </c>
      <c r="AY162" s="18" t="s">
        <v>167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308</v>
      </c>
      <c r="BM162" s="163" t="s">
        <v>2319</v>
      </c>
    </row>
    <row r="163" spans="1:65" s="2" customFormat="1" ht="21.75" customHeight="1">
      <c r="A163" s="33"/>
      <c r="B163" s="149"/>
      <c r="C163" s="150" t="s">
        <v>377</v>
      </c>
      <c r="D163" s="150" t="s">
        <v>168</v>
      </c>
      <c r="E163" s="151" t="s">
        <v>2320</v>
      </c>
      <c r="F163" s="152" t="s">
        <v>2321</v>
      </c>
      <c r="G163" s="153" t="s">
        <v>340</v>
      </c>
      <c r="H163" s="154">
        <v>1</v>
      </c>
      <c r="I163" s="155"/>
      <c r="J163" s="156">
        <f>ROUND(I163*H163,2)</f>
        <v>0</v>
      </c>
      <c r="K163" s="157"/>
      <c r="L163" s="158"/>
      <c r="M163" s="159" t="s">
        <v>1</v>
      </c>
      <c r="N163" s="160" t="s">
        <v>40</v>
      </c>
      <c r="O163" s="59"/>
      <c r="P163" s="161">
        <f>O163*H163</f>
        <v>0</v>
      </c>
      <c r="Q163" s="161">
        <v>1.4999999999999999E-2</v>
      </c>
      <c r="R163" s="161">
        <f>Q163*H163</f>
        <v>1.4999999999999999E-2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416</v>
      </c>
      <c r="AT163" s="163" t="s">
        <v>168</v>
      </c>
      <c r="AU163" s="163" t="s">
        <v>87</v>
      </c>
      <c r="AY163" s="18" t="s">
        <v>167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0</v>
      </c>
      <c r="BL163" s="18" t="s">
        <v>308</v>
      </c>
      <c r="BM163" s="163" t="s">
        <v>2322</v>
      </c>
    </row>
    <row r="164" spans="1:65" s="2" customFormat="1" ht="21.75" customHeight="1">
      <c r="A164" s="33"/>
      <c r="B164" s="149"/>
      <c r="C164" s="167" t="s">
        <v>385</v>
      </c>
      <c r="D164" s="167" t="s">
        <v>175</v>
      </c>
      <c r="E164" s="168" t="s">
        <v>2323</v>
      </c>
      <c r="F164" s="169" t="s">
        <v>2324</v>
      </c>
      <c r="G164" s="170" t="s">
        <v>1827</v>
      </c>
      <c r="H164" s="212"/>
      <c r="I164" s="172"/>
      <c r="J164" s="173">
        <f>ROUND(I164*H164,2)</f>
        <v>0</v>
      </c>
      <c r="K164" s="174"/>
      <c r="L164" s="34"/>
      <c r="M164" s="175" t="s">
        <v>1</v>
      </c>
      <c r="N164" s="176" t="s">
        <v>40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308</v>
      </c>
      <c r="AT164" s="163" t="s">
        <v>175</v>
      </c>
      <c r="AU164" s="163" t="s">
        <v>87</v>
      </c>
      <c r="AY164" s="18" t="s">
        <v>167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308</v>
      </c>
      <c r="BM164" s="163" t="s">
        <v>2325</v>
      </c>
    </row>
    <row r="165" spans="1:65" s="12" customFormat="1" ht="23" customHeight="1">
      <c r="B165" s="138"/>
      <c r="D165" s="139" t="s">
        <v>73</v>
      </c>
      <c r="E165" s="165" t="s">
        <v>555</v>
      </c>
      <c r="F165" s="165" t="s">
        <v>556</v>
      </c>
      <c r="I165" s="141"/>
      <c r="J165" s="166">
        <f>BK165</f>
        <v>0</v>
      </c>
      <c r="L165" s="138"/>
      <c r="M165" s="143"/>
      <c r="N165" s="144"/>
      <c r="O165" s="144"/>
      <c r="P165" s="145">
        <f>SUM(P166:P167)</f>
        <v>0</v>
      </c>
      <c r="Q165" s="144"/>
      <c r="R165" s="145">
        <f>SUM(R166:R167)</f>
        <v>0</v>
      </c>
      <c r="S165" s="144"/>
      <c r="T165" s="146">
        <f>SUM(T166:T167)</f>
        <v>0</v>
      </c>
      <c r="AR165" s="139" t="s">
        <v>87</v>
      </c>
      <c r="AT165" s="147" t="s">
        <v>73</v>
      </c>
      <c r="AU165" s="147" t="s">
        <v>81</v>
      </c>
      <c r="AY165" s="139" t="s">
        <v>167</v>
      </c>
      <c r="BK165" s="148">
        <f>SUM(BK166:BK167)</f>
        <v>0</v>
      </c>
    </row>
    <row r="166" spans="1:65" s="2" customFormat="1" ht="21.75" customHeight="1">
      <c r="A166" s="33"/>
      <c r="B166" s="149"/>
      <c r="C166" s="167" t="s">
        <v>393</v>
      </c>
      <c r="D166" s="167" t="s">
        <v>175</v>
      </c>
      <c r="E166" s="168" t="s">
        <v>2202</v>
      </c>
      <c r="F166" s="169" t="s">
        <v>2326</v>
      </c>
      <c r="G166" s="170" t="s">
        <v>340</v>
      </c>
      <c r="H166" s="171">
        <v>6</v>
      </c>
      <c r="I166" s="172"/>
      <c r="J166" s="173">
        <f>ROUND(I166*H166,2)</f>
        <v>0</v>
      </c>
      <c r="K166" s="174"/>
      <c r="L166" s="34"/>
      <c r="M166" s="175" t="s">
        <v>1</v>
      </c>
      <c r="N166" s="176" t="s">
        <v>40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308</v>
      </c>
      <c r="AT166" s="163" t="s">
        <v>175</v>
      </c>
      <c r="AU166" s="163" t="s">
        <v>87</v>
      </c>
      <c r="AY166" s="18" t="s">
        <v>167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308</v>
      </c>
      <c r="BM166" s="163" t="s">
        <v>2327</v>
      </c>
    </row>
    <row r="167" spans="1:65" s="2" customFormat="1" ht="33" customHeight="1">
      <c r="A167" s="33"/>
      <c r="B167" s="149"/>
      <c r="C167" s="150" t="s">
        <v>398</v>
      </c>
      <c r="D167" s="150" t="s">
        <v>168</v>
      </c>
      <c r="E167" s="151" t="s">
        <v>2205</v>
      </c>
      <c r="F167" s="152" t="s">
        <v>2206</v>
      </c>
      <c r="G167" s="153" t="s">
        <v>1833</v>
      </c>
      <c r="H167" s="154">
        <v>6</v>
      </c>
      <c r="I167" s="155"/>
      <c r="J167" s="156">
        <f>ROUND(I167*H167,2)</f>
        <v>0</v>
      </c>
      <c r="K167" s="157"/>
      <c r="L167" s="158"/>
      <c r="M167" s="159" t="s">
        <v>1</v>
      </c>
      <c r="N167" s="160" t="s">
        <v>40</v>
      </c>
      <c r="O167" s="59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416</v>
      </c>
      <c r="AT167" s="163" t="s">
        <v>168</v>
      </c>
      <c r="AU167" s="163" t="s">
        <v>87</v>
      </c>
      <c r="AY167" s="18" t="s">
        <v>167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308</v>
      </c>
      <c r="BM167" s="163" t="s">
        <v>2328</v>
      </c>
    </row>
    <row r="168" spans="1:65" s="12" customFormat="1" ht="23" customHeight="1">
      <c r="B168" s="138"/>
      <c r="D168" s="139" t="s">
        <v>73</v>
      </c>
      <c r="E168" s="165" t="s">
        <v>1588</v>
      </c>
      <c r="F168" s="165" t="s">
        <v>2329</v>
      </c>
      <c r="I168" s="141"/>
      <c r="J168" s="166">
        <f>BK168</f>
        <v>0</v>
      </c>
      <c r="L168" s="138"/>
      <c r="M168" s="143"/>
      <c r="N168" s="144"/>
      <c r="O168" s="144"/>
      <c r="P168" s="145">
        <f>SUM(P169:P171)</f>
        <v>0</v>
      </c>
      <c r="Q168" s="144"/>
      <c r="R168" s="145">
        <f>SUM(R169:R171)</f>
        <v>1.2375000000000001E-3</v>
      </c>
      <c r="S168" s="144"/>
      <c r="T168" s="146">
        <f>SUM(T169:T171)</f>
        <v>0</v>
      </c>
      <c r="AR168" s="139" t="s">
        <v>87</v>
      </c>
      <c r="AT168" s="147" t="s">
        <v>73</v>
      </c>
      <c r="AU168" s="147" t="s">
        <v>81</v>
      </c>
      <c r="AY168" s="139" t="s">
        <v>167</v>
      </c>
      <c r="BK168" s="148">
        <f>SUM(BK169:BK171)</f>
        <v>0</v>
      </c>
    </row>
    <row r="169" spans="1:65" s="2" customFormat="1" ht="33" customHeight="1">
      <c r="A169" s="33"/>
      <c r="B169" s="149"/>
      <c r="C169" s="167" t="s">
        <v>403</v>
      </c>
      <c r="D169" s="167" t="s">
        <v>175</v>
      </c>
      <c r="E169" s="168" t="s">
        <v>2330</v>
      </c>
      <c r="F169" s="169" t="s">
        <v>2331</v>
      </c>
      <c r="G169" s="170" t="s">
        <v>213</v>
      </c>
      <c r="H169" s="171">
        <v>13</v>
      </c>
      <c r="I169" s="172"/>
      <c r="J169" s="173">
        <f>ROUND(I169*H169,2)</f>
        <v>0</v>
      </c>
      <c r="K169" s="174"/>
      <c r="L169" s="34"/>
      <c r="M169" s="175" t="s">
        <v>1</v>
      </c>
      <c r="N169" s="176" t="s">
        <v>40</v>
      </c>
      <c r="O169" s="59"/>
      <c r="P169" s="161">
        <f>O169*H169</f>
        <v>0</v>
      </c>
      <c r="Q169" s="161">
        <v>9.0000000000000006E-5</v>
      </c>
      <c r="R169" s="161">
        <f>Q169*H169</f>
        <v>1.17E-3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308</v>
      </c>
      <c r="AT169" s="163" t="s">
        <v>175</v>
      </c>
      <c r="AU169" s="163" t="s">
        <v>87</v>
      </c>
      <c r="AY169" s="18" t="s">
        <v>167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308</v>
      </c>
      <c r="BM169" s="163" t="s">
        <v>2332</v>
      </c>
    </row>
    <row r="170" spans="1:65" s="14" customFormat="1" ht="12">
      <c r="B170" s="185"/>
      <c r="D170" s="178" t="s">
        <v>181</v>
      </c>
      <c r="E170" s="186" t="s">
        <v>1</v>
      </c>
      <c r="F170" s="187" t="s">
        <v>2333</v>
      </c>
      <c r="H170" s="188">
        <v>13</v>
      </c>
      <c r="I170" s="189"/>
      <c r="L170" s="185"/>
      <c r="M170" s="190"/>
      <c r="N170" s="191"/>
      <c r="O170" s="191"/>
      <c r="P170" s="191"/>
      <c r="Q170" s="191"/>
      <c r="R170" s="191"/>
      <c r="S170" s="191"/>
      <c r="T170" s="192"/>
      <c r="AT170" s="186" t="s">
        <v>181</v>
      </c>
      <c r="AU170" s="186" t="s">
        <v>87</v>
      </c>
      <c r="AV170" s="14" t="s">
        <v>87</v>
      </c>
      <c r="AW170" s="14" t="s">
        <v>29</v>
      </c>
      <c r="AX170" s="14" t="s">
        <v>81</v>
      </c>
      <c r="AY170" s="186" t="s">
        <v>167</v>
      </c>
    </row>
    <row r="171" spans="1:65" s="2" customFormat="1" ht="33" customHeight="1">
      <c r="A171" s="33"/>
      <c r="B171" s="149"/>
      <c r="C171" s="167" t="s">
        <v>407</v>
      </c>
      <c r="D171" s="167" t="s">
        <v>175</v>
      </c>
      <c r="E171" s="168" t="s">
        <v>2334</v>
      </c>
      <c r="F171" s="169" t="s">
        <v>2335</v>
      </c>
      <c r="G171" s="170" t="s">
        <v>213</v>
      </c>
      <c r="H171" s="171">
        <v>0.75</v>
      </c>
      <c r="I171" s="172"/>
      <c r="J171" s="173">
        <f>ROUND(I171*H171,2)</f>
        <v>0</v>
      </c>
      <c r="K171" s="174"/>
      <c r="L171" s="34"/>
      <c r="M171" s="175" t="s">
        <v>1</v>
      </c>
      <c r="N171" s="176" t="s">
        <v>40</v>
      </c>
      <c r="O171" s="59"/>
      <c r="P171" s="161">
        <f>O171*H171</f>
        <v>0</v>
      </c>
      <c r="Q171" s="161">
        <v>9.0000000000000006E-5</v>
      </c>
      <c r="R171" s="161">
        <f>Q171*H171</f>
        <v>6.7500000000000001E-5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308</v>
      </c>
      <c r="AT171" s="163" t="s">
        <v>175</v>
      </c>
      <c r="AU171" s="163" t="s">
        <v>87</v>
      </c>
      <c r="AY171" s="18" t="s">
        <v>167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308</v>
      </c>
      <c r="BM171" s="163" t="s">
        <v>2336</v>
      </c>
    </row>
    <row r="172" spans="1:65" s="12" customFormat="1" ht="26" customHeight="1">
      <c r="B172" s="138"/>
      <c r="D172" s="139" t="s">
        <v>73</v>
      </c>
      <c r="E172" s="140" t="s">
        <v>581</v>
      </c>
      <c r="F172" s="140" t="s">
        <v>582</v>
      </c>
      <c r="I172" s="141"/>
      <c r="J172" s="142">
        <f>BK172</f>
        <v>0</v>
      </c>
      <c r="L172" s="138"/>
      <c r="M172" s="143"/>
      <c r="N172" s="144"/>
      <c r="O172" s="144"/>
      <c r="P172" s="145">
        <f>SUM(P173:P176)</f>
        <v>0</v>
      </c>
      <c r="Q172" s="144"/>
      <c r="R172" s="145">
        <f>SUM(R173:R176)</f>
        <v>0</v>
      </c>
      <c r="S172" s="144"/>
      <c r="T172" s="146">
        <f>SUM(T173:T176)</f>
        <v>0</v>
      </c>
      <c r="AR172" s="139" t="s">
        <v>179</v>
      </c>
      <c r="AT172" s="147" t="s">
        <v>73</v>
      </c>
      <c r="AU172" s="147" t="s">
        <v>74</v>
      </c>
      <c r="AY172" s="139" t="s">
        <v>167</v>
      </c>
      <c r="BK172" s="148">
        <f>SUM(BK173:BK176)</f>
        <v>0</v>
      </c>
    </row>
    <row r="173" spans="1:65" s="2" customFormat="1" ht="21.75" customHeight="1">
      <c r="A173" s="33"/>
      <c r="B173" s="149"/>
      <c r="C173" s="167" t="s">
        <v>412</v>
      </c>
      <c r="D173" s="167" t="s">
        <v>175</v>
      </c>
      <c r="E173" s="168" t="s">
        <v>2337</v>
      </c>
      <c r="F173" s="169" t="s">
        <v>2338</v>
      </c>
      <c r="G173" s="170" t="s">
        <v>1833</v>
      </c>
      <c r="H173" s="171">
        <v>2</v>
      </c>
      <c r="I173" s="172"/>
      <c r="J173" s="173">
        <f>ROUND(I173*H173,2)</f>
        <v>0</v>
      </c>
      <c r="K173" s="174"/>
      <c r="L173" s="34"/>
      <c r="M173" s="175" t="s">
        <v>1</v>
      </c>
      <c r="N173" s="176" t="s">
        <v>40</v>
      </c>
      <c r="O173" s="59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1783</v>
      </c>
      <c r="AT173" s="163" t="s">
        <v>175</v>
      </c>
      <c r="AU173" s="163" t="s">
        <v>81</v>
      </c>
      <c r="AY173" s="18" t="s">
        <v>167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1783</v>
      </c>
      <c r="BM173" s="163" t="s">
        <v>2339</v>
      </c>
    </row>
    <row r="174" spans="1:65" s="2" customFormat="1" ht="21.75" customHeight="1">
      <c r="A174" s="33"/>
      <c r="B174" s="149"/>
      <c r="C174" s="167" t="s">
        <v>416</v>
      </c>
      <c r="D174" s="167" t="s">
        <v>175</v>
      </c>
      <c r="E174" s="168" t="s">
        <v>2340</v>
      </c>
      <c r="F174" s="169" t="s">
        <v>2341</v>
      </c>
      <c r="G174" s="170" t="s">
        <v>1833</v>
      </c>
      <c r="H174" s="171">
        <v>1</v>
      </c>
      <c r="I174" s="172"/>
      <c r="J174" s="173">
        <f>ROUND(I174*H174,2)</f>
        <v>0</v>
      </c>
      <c r="K174" s="174"/>
      <c r="L174" s="34"/>
      <c r="M174" s="175" t="s">
        <v>1</v>
      </c>
      <c r="N174" s="176" t="s">
        <v>40</v>
      </c>
      <c r="O174" s="59"/>
      <c r="P174" s="161">
        <f>O174*H174</f>
        <v>0</v>
      </c>
      <c r="Q174" s="161">
        <v>0</v>
      </c>
      <c r="R174" s="161">
        <f>Q174*H174</f>
        <v>0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1783</v>
      </c>
      <c r="AT174" s="163" t="s">
        <v>175</v>
      </c>
      <c r="AU174" s="163" t="s">
        <v>81</v>
      </c>
      <c r="AY174" s="18" t="s">
        <v>167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1783</v>
      </c>
      <c r="BM174" s="163" t="s">
        <v>2342</v>
      </c>
    </row>
    <row r="175" spans="1:65" s="2" customFormat="1" ht="21.75" customHeight="1">
      <c r="A175" s="33"/>
      <c r="B175" s="149"/>
      <c r="C175" s="167" t="s">
        <v>423</v>
      </c>
      <c r="D175" s="167" t="s">
        <v>175</v>
      </c>
      <c r="E175" s="168" t="s">
        <v>2343</v>
      </c>
      <c r="F175" s="169" t="s">
        <v>2344</v>
      </c>
      <c r="G175" s="170" t="s">
        <v>1833</v>
      </c>
      <c r="H175" s="171">
        <v>2</v>
      </c>
      <c r="I175" s="172"/>
      <c r="J175" s="173">
        <f>ROUND(I175*H175,2)</f>
        <v>0</v>
      </c>
      <c r="K175" s="174"/>
      <c r="L175" s="34"/>
      <c r="M175" s="175" t="s">
        <v>1</v>
      </c>
      <c r="N175" s="176" t="s">
        <v>40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1783</v>
      </c>
      <c r="AT175" s="163" t="s">
        <v>175</v>
      </c>
      <c r="AU175" s="163" t="s">
        <v>81</v>
      </c>
      <c r="AY175" s="18" t="s">
        <v>167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1783</v>
      </c>
      <c r="BM175" s="163" t="s">
        <v>2345</v>
      </c>
    </row>
    <row r="176" spans="1:65" s="2" customFormat="1" ht="21.75" customHeight="1">
      <c r="A176" s="33"/>
      <c r="B176" s="149"/>
      <c r="C176" s="167" t="s">
        <v>434</v>
      </c>
      <c r="D176" s="167" t="s">
        <v>175</v>
      </c>
      <c r="E176" s="168" t="s">
        <v>2222</v>
      </c>
      <c r="F176" s="169" t="s">
        <v>2223</v>
      </c>
      <c r="G176" s="170" t="s">
        <v>252</v>
      </c>
      <c r="H176" s="171">
        <v>4</v>
      </c>
      <c r="I176" s="172"/>
      <c r="J176" s="173">
        <f>ROUND(I176*H176,2)</f>
        <v>0</v>
      </c>
      <c r="K176" s="174"/>
      <c r="L176" s="34"/>
      <c r="M176" s="213" t="s">
        <v>1</v>
      </c>
      <c r="N176" s="214" t="s">
        <v>40</v>
      </c>
      <c r="O176" s="215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1783</v>
      </c>
      <c r="AT176" s="163" t="s">
        <v>175</v>
      </c>
      <c r="AU176" s="163" t="s">
        <v>81</v>
      </c>
      <c r="AY176" s="18" t="s">
        <v>167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1783</v>
      </c>
      <c r="BM176" s="163" t="s">
        <v>2346</v>
      </c>
    </row>
    <row r="177" spans="1:31" s="2" customFormat="1" ht="7" customHeight="1">
      <c r="A177" s="33"/>
      <c r="B177" s="48"/>
      <c r="C177" s="49"/>
      <c r="D177" s="49"/>
      <c r="E177" s="49"/>
      <c r="F177" s="49"/>
      <c r="G177" s="49"/>
      <c r="H177" s="49"/>
      <c r="I177" s="49"/>
      <c r="J177" s="49"/>
      <c r="K177" s="49"/>
      <c r="L177" s="34"/>
      <c r="M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</sheetData>
  <autoFilter ref="C126:K176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70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103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1" customFormat="1" ht="12" customHeight="1">
      <c r="B8" s="21"/>
      <c r="D8" s="28" t="s">
        <v>124</v>
      </c>
      <c r="L8" s="21"/>
    </row>
    <row r="9" spans="1:4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2" t="s">
        <v>2347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2348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ROUND((SUM(BE125:BE369)),  2)</f>
        <v>0</v>
      </c>
      <c r="G35" s="33"/>
      <c r="H35" s="33"/>
      <c r="I35" s="107">
        <v>0.2</v>
      </c>
      <c r="J35" s="106">
        <f>ROUND(((SUM(BE125:BE369))*I35),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ROUND((SUM(BF125:BF369)),  2)</f>
        <v>0</v>
      </c>
      <c r="G36" s="33"/>
      <c r="H36" s="33"/>
      <c r="I36" s="107">
        <v>0.2</v>
      </c>
      <c r="J36" s="106">
        <f>ROUND(((SUM(BF125:BF369))*I36),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ROUND((SUM(BG125:BG369)),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ROUND((SUM(BH125:BH369)),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ROUND((SUM(BI125:BI369)),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SO01.6 - SO01.6  Vetranie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Ing. M.Marko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20" customHeight="1">
      <c r="B100" s="123"/>
      <c r="D100" s="124" t="s">
        <v>136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9" customFormat="1" ht="25" customHeight="1">
      <c r="B101" s="119"/>
      <c r="D101" s="120" t="s">
        <v>141</v>
      </c>
      <c r="E101" s="121"/>
      <c r="F101" s="121"/>
      <c r="G101" s="121"/>
      <c r="H101" s="121"/>
      <c r="I101" s="121"/>
      <c r="J101" s="122">
        <f>J131</f>
        <v>0</v>
      </c>
      <c r="L101" s="119"/>
    </row>
    <row r="102" spans="1:47" s="10" customFormat="1" ht="20" customHeight="1">
      <c r="B102" s="123"/>
      <c r="D102" s="124" t="s">
        <v>638</v>
      </c>
      <c r="E102" s="125"/>
      <c r="F102" s="125"/>
      <c r="G102" s="125"/>
      <c r="H102" s="125"/>
      <c r="I102" s="125"/>
      <c r="J102" s="126">
        <f>J132</f>
        <v>0</v>
      </c>
      <c r="L102" s="123"/>
    </row>
    <row r="103" spans="1:47" s="9" customFormat="1" ht="25" customHeight="1">
      <c r="B103" s="119"/>
      <c r="D103" s="120" t="s">
        <v>152</v>
      </c>
      <c r="E103" s="121"/>
      <c r="F103" s="121"/>
      <c r="G103" s="121"/>
      <c r="H103" s="121"/>
      <c r="I103" s="121"/>
      <c r="J103" s="122">
        <f>J365</f>
        <v>0</v>
      </c>
      <c r="L103" s="119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153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9" t="str">
        <f>E7</f>
        <v>RP pre zníženie energetickej náročnosti budovy ZŠ a MŠ ČADCA -Podzávoz</v>
      </c>
      <c r="F113" s="270"/>
      <c r="G113" s="270"/>
      <c r="H113" s="270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124</v>
      </c>
      <c r="L114" s="21"/>
    </row>
    <row r="115" spans="1:65" s="2" customFormat="1" ht="16.5" customHeight="1">
      <c r="A115" s="33"/>
      <c r="B115" s="34"/>
      <c r="C115" s="33"/>
      <c r="D115" s="33"/>
      <c r="E115" s="269" t="s">
        <v>125</v>
      </c>
      <c r="F115" s="268"/>
      <c r="G115" s="268"/>
      <c r="H115" s="268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126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2" t="str">
        <f>E11</f>
        <v>SO01.6 - SO01.6  Vetranie</v>
      </c>
      <c r="F117" s="268"/>
      <c r="G117" s="268"/>
      <c r="H117" s="268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F14</f>
        <v>Podzávoz  2739, Čadca</v>
      </c>
      <c r="G119" s="33"/>
      <c r="H119" s="33"/>
      <c r="I119" s="28" t="s">
        <v>20</v>
      </c>
      <c r="J119" s="56" t="str">
        <f>IF(J14="","",J14)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21</v>
      </c>
      <c r="D121" s="33"/>
      <c r="E121" s="33"/>
      <c r="F121" s="26" t="str">
        <f>E17</f>
        <v>Mesto Čadca ,MU Námestie Slobody 30, ČADCA 02201</v>
      </c>
      <c r="G121" s="33"/>
      <c r="H121" s="33"/>
      <c r="I121" s="28" t="s">
        <v>27</v>
      </c>
      <c r="J121" s="31" t="str">
        <f>E23</f>
        <v xml:space="preserve">Mbarch Ing.Arch.Matej Babuliak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25</v>
      </c>
      <c r="D122" s="33"/>
      <c r="E122" s="33"/>
      <c r="F122" s="26" t="str">
        <f>IF(E20="","",E20)</f>
        <v>Vyplň údaj</v>
      </c>
      <c r="G122" s="33"/>
      <c r="H122" s="33"/>
      <c r="I122" s="28" t="s">
        <v>30</v>
      </c>
      <c r="J122" s="31" t="str">
        <f>E26</f>
        <v>Ing. M.Marko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7"/>
      <c r="B124" s="128"/>
      <c r="C124" s="129" t="s">
        <v>154</v>
      </c>
      <c r="D124" s="130" t="s">
        <v>59</v>
      </c>
      <c r="E124" s="130" t="s">
        <v>55</v>
      </c>
      <c r="F124" s="130" t="s">
        <v>56</v>
      </c>
      <c r="G124" s="130" t="s">
        <v>155</v>
      </c>
      <c r="H124" s="130" t="s">
        <v>156</v>
      </c>
      <c r="I124" s="130" t="s">
        <v>157</v>
      </c>
      <c r="J124" s="131" t="s">
        <v>130</v>
      </c>
      <c r="K124" s="132" t="s">
        <v>158</v>
      </c>
      <c r="L124" s="133"/>
      <c r="M124" s="63" t="s">
        <v>1</v>
      </c>
      <c r="N124" s="64" t="s">
        <v>38</v>
      </c>
      <c r="O124" s="64" t="s">
        <v>159</v>
      </c>
      <c r="P124" s="64" t="s">
        <v>160</v>
      </c>
      <c r="Q124" s="64" t="s">
        <v>161</v>
      </c>
      <c r="R124" s="64" t="s">
        <v>162</v>
      </c>
      <c r="S124" s="64" t="s">
        <v>163</v>
      </c>
      <c r="T124" s="65" t="s">
        <v>164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3" customHeight="1">
      <c r="A125" s="33"/>
      <c r="B125" s="34"/>
      <c r="C125" s="70" t="s">
        <v>131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6"/>
      <c r="N125" s="57"/>
      <c r="O125" s="67"/>
      <c r="P125" s="135">
        <f>P126+P131+P365</f>
        <v>0</v>
      </c>
      <c r="Q125" s="67"/>
      <c r="R125" s="135">
        <f>R126+R131+R365</f>
        <v>0.67650999999999983</v>
      </c>
      <c r="S125" s="67"/>
      <c r="T125" s="136">
        <f>T126+T131+T365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132</v>
      </c>
      <c r="BK125" s="137">
        <f>BK126+BK131+BK365</f>
        <v>0</v>
      </c>
    </row>
    <row r="126" spans="1:65" s="12" customFormat="1" ht="26" customHeight="1">
      <c r="B126" s="138"/>
      <c r="D126" s="139" t="s">
        <v>73</v>
      </c>
      <c r="E126" s="140" t="s">
        <v>165</v>
      </c>
      <c r="F126" s="140" t="s">
        <v>166</v>
      </c>
      <c r="I126" s="141"/>
      <c r="J126" s="142">
        <f>BK126</f>
        <v>0</v>
      </c>
      <c r="L126" s="138"/>
      <c r="M126" s="143"/>
      <c r="N126" s="144"/>
      <c r="O126" s="144"/>
      <c r="P126" s="145">
        <f>P127+P128</f>
        <v>0</v>
      </c>
      <c r="Q126" s="144"/>
      <c r="R126" s="145">
        <f>R127+R128</f>
        <v>5.7599999999999998E-2</v>
      </c>
      <c r="S126" s="144"/>
      <c r="T126" s="146">
        <f>T127+T128</f>
        <v>0</v>
      </c>
      <c r="AR126" s="139" t="s">
        <v>81</v>
      </c>
      <c r="AT126" s="147" t="s">
        <v>73</v>
      </c>
      <c r="AU126" s="147" t="s">
        <v>74</v>
      </c>
      <c r="AY126" s="139" t="s">
        <v>167</v>
      </c>
      <c r="BK126" s="148">
        <f>BK127+BK128</f>
        <v>0</v>
      </c>
    </row>
    <row r="127" spans="1:65" s="2" customFormat="1" ht="66.75" customHeight="1">
      <c r="A127" s="33"/>
      <c r="B127" s="149"/>
      <c r="C127" s="150" t="s">
        <v>81</v>
      </c>
      <c r="D127" s="150" t="s">
        <v>168</v>
      </c>
      <c r="E127" s="151" t="s">
        <v>169</v>
      </c>
      <c r="F127" s="152" t="s">
        <v>170</v>
      </c>
      <c r="G127" s="153" t="s">
        <v>1</v>
      </c>
      <c r="H127" s="154">
        <v>0</v>
      </c>
      <c r="I127" s="155"/>
      <c r="J127" s="156">
        <f>ROUND(I127*H127,2)</f>
        <v>0</v>
      </c>
      <c r="K127" s="157"/>
      <c r="L127" s="158"/>
      <c r="M127" s="159" t="s">
        <v>1</v>
      </c>
      <c r="N127" s="160" t="s">
        <v>40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171</v>
      </c>
      <c r="AT127" s="163" t="s">
        <v>168</v>
      </c>
      <c r="AU127" s="163" t="s">
        <v>81</v>
      </c>
      <c r="AY127" s="18" t="s">
        <v>167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172</v>
      </c>
      <c r="BM127" s="163" t="s">
        <v>2349</v>
      </c>
    </row>
    <row r="128" spans="1:65" s="12" customFormat="1" ht="23" customHeight="1">
      <c r="B128" s="138"/>
      <c r="D128" s="139" t="s">
        <v>73</v>
      </c>
      <c r="E128" s="165" t="s">
        <v>226</v>
      </c>
      <c r="F128" s="165" t="s">
        <v>227</v>
      </c>
      <c r="I128" s="141"/>
      <c r="J128" s="166">
        <f>BK128</f>
        <v>0</v>
      </c>
      <c r="L128" s="138"/>
      <c r="M128" s="143"/>
      <c r="N128" s="144"/>
      <c r="O128" s="144"/>
      <c r="P128" s="145">
        <f>SUM(P129:P130)</f>
        <v>0</v>
      </c>
      <c r="Q128" s="144"/>
      <c r="R128" s="145">
        <f>SUM(R129:R130)</f>
        <v>5.7599999999999998E-2</v>
      </c>
      <c r="S128" s="144"/>
      <c r="T128" s="146">
        <f>SUM(T129:T130)</f>
        <v>0</v>
      </c>
      <c r="AR128" s="139" t="s">
        <v>81</v>
      </c>
      <c r="AT128" s="147" t="s">
        <v>73</v>
      </c>
      <c r="AU128" s="147" t="s">
        <v>81</v>
      </c>
      <c r="AY128" s="139" t="s">
        <v>167</v>
      </c>
      <c r="BK128" s="148">
        <f>SUM(BK129:BK130)</f>
        <v>0</v>
      </c>
    </row>
    <row r="129" spans="1:65" s="2" customFormat="1" ht="21.75" customHeight="1">
      <c r="A129" s="33"/>
      <c r="B129" s="149"/>
      <c r="C129" s="167" t="s">
        <v>87</v>
      </c>
      <c r="D129" s="167" t="s">
        <v>175</v>
      </c>
      <c r="E129" s="168" t="s">
        <v>1032</v>
      </c>
      <c r="F129" s="169" t="s">
        <v>2350</v>
      </c>
      <c r="G129" s="170" t="s">
        <v>178</v>
      </c>
      <c r="H129" s="171">
        <v>30</v>
      </c>
      <c r="I129" s="172"/>
      <c r="J129" s="173">
        <f>ROUND(I129*H129,2)</f>
        <v>0</v>
      </c>
      <c r="K129" s="174"/>
      <c r="L129" s="34"/>
      <c r="M129" s="175" t="s">
        <v>1</v>
      </c>
      <c r="N129" s="176" t="s">
        <v>40</v>
      </c>
      <c r="O129" s="59"/>
      <c r="P129" s="161">
        <f>O129*H129</f>
        <v>0</v>
      </c>
      <c r="Q129" s="161">
        <v>1.92E-3</v>
      </c>
      <c r="R129" s="161">
        <f>Q129*H129</f>
        <v>5.7599999999999998E-2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179</v>
      </c>
      <c r="AT129" s="163" t="s">
        <v>175</v>
      </c>
      <c r="AU129" s="163" t="s">
        <v>87</v>
      </c>
      <c r="AY129" s="18" t="s">
        <v>167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179</v>
      </c>
      <c r="BM129" s="163" t="s">
        <v>2351</v>
      </c>
    </row>
    <row r="130" spans="1:65" s="14" customFormat="1" ht="12">
      <c r="B130" s="185"/>
      <c r="D130" s="178" t="s">
        <v>181</v>
      </c>
      <c r="E130" s="186" t="s">
        <v>1</v>
      </c>
      <c r="F130" s="187" t="s">
        <v>2352</v>
      </c>
      <c r="H130" s="188">
        <v>30</v>
      </c>
      <c r="I130" s="189"/>
      <c r="L130" s="185"/>
      <c r="M130" s="190"/>
      <c r="N130" s="191"/>
      <c r="O130" s="191"/>
      <c r="P130" s="191"/>
      <c r="Q130" s="191"/>
      <c r="R130" s="191"/>
      <c r="S130" s="191"/>
      <c r="T130" s="192"/>
      <c r="AT130" s="186" t="s">
        <v>181</v>
      </c>
      <c r="AU130" s="186" t="s">
        <v>87</v>
      </c>
      <c r="AV130" s="14" t="s">
        <v>87</v>
      </c>
      <c r="AW130" s="14" t="s">
        <v>29</v>
      </c>
      <c r="AX130" s="14" t="s">
        <v>81</v>
      </c>
      <c r="AY130" s="186" t="s">
        <v>167</v>
      </c>
    </row>
    <row r="131" spans="1:65" s="12" customFormat="1" ht="26" customHeight="1">
      <c r="B131" s="138"/>
      <c r="D131" s="139" t="s">
        <v>73</v>
      </c>
      <c r="E131" s="140" t="s">
        <v>453</v>
      </c>
      <c r="F131" s="140" t="s">
        <v>454</v>
      </c>
      <c r="I131" s="141"/>
      <c r="J131" s="142">
        <f>BK131</f>
        <v>0</v>
      </c>
      <c r="L131" s="138"/>
      <c r="M131" s="143"/>
      <c r="N131" s="144"/>
      <c r="O131" s="144"/>
      <c r="P131" s="145">
        <f>P132</f>
        <v>0</v>
      </c>
      <c r="Q131" s="144"/>
      <c r="R131" s="145">
        <f>R132</f>
        <v>0.61890999999999985</v>
      </c>
      <c r="S131" s="144"/>
      <c r="T131" s="146">
        <f>T132</f>
        <v>0</v>
      </c>
      <c r="AR131" s="139" t="s">
        <v>87</v>
      </c>
      <c r="AT131" s="147" t="s">
        <v>73</v>
      </c>
      <c r="AU131" s="147" t="s">
        <v>74</v>
      </c>
      <c r="AY131" s="139" t="s">
        <v>167</v>
      </c>
      <c r="BK131" s="148">
        <f>BK132</f>
        <v>0</v>
      </c>
    </row>
    <row r="132" spans="1:65" s="12" customFormat="1" ht="23" customHeight="1">
      <c r="B132" s="138"/>
      <c r="D132" s="139" t="s">
        <v>73</v>
      </c>
      <c r="E132" s="165" t="s">
        <v>1559</v>
      </c>
      <c r="F132" s="165" t="s">
        <v>1560</v>
      </c>
      <c r="I132" s="141"/>
      <c r="J132" s="166">
        <f>BK132</f>
        <v>0</v>
      </c>
      <c r="L132" s="138"/>
      <c r="M132" s="143"/>
      <c r="N132" s="144"/>
      <c r="O132" s="144"/>
      <c r="P132" s="145">
        <f>SUM(P133:P364)</f>
        <v>0</v>
      </c>
      <c r="Q132" s="144"/>
      <c r="R132" s="145">
        <f>SUM(R133:R364)</f>
        <v>0.61890999999999985</v>
      </c>
      <c r="S132" s="144"/>
      <c r="T132" s="146">
        <f>SUM(T133:T364)</f>
        <v>0</v>
      </c>
      <c r="AR132" s="139" t="s">
        <v>87</v>
      </c>
      <c r="AT132" s="147" t="s">
        <v>73</v>
      </c>
      <c r="AU132" s="147" t="s">
        <v>81</v>
      </c>
      <c r="AY132" s="139" t="s">
        <v>167</v>
      </c>
      <c r="BK132" s="148">
        <f>SUM(BK133:BK364)</f>
        <v>0</v>
      </c>
    </row>
    <row r="133" spans="1:65" s="2" customFormat="1" ht="21.75" customHeight="1">
      <c r="A133" s="33"/>
      <c r="B133" s="149"/>
      <c r="C133" s="167" t="s">
        <v>187</v>
      </c>
      <c r="D133" s="167" t="s">
        <v>175</v>
      </c>
      <c r="E133" s="168" t="s">
        <v>2353</v>
      </c>
      <c r="F133" s="169" t="s">
        <v>2354</v>
      </c>
      <c r="G133" s="170" t="s">
        <v>340</v>
      </c>
      <c r="H133" s="171">
        <v>2</v>
      </c>
      <c r="I133" s="172"/>
      <c r="J133" s="173">
        <f>ROUND(I133*H133,2)</f>
        <v>0</v>
      </c>
      <c r="K133" s="174"/>
      <c r="L133" s="34"/>
      <c r="M133" s="175" t="s">
        <v>1</v>
      </c>
      <c r="N133" s="176" t="s">
        <v>40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308</v>
      </c>
      <c r="AT133" s="163" t="s">
        <v>175</v>
      </c>
      <c r="AU133" s="163" t="s">
        <v>87</v>
      </c>
      <c r="AY133" s="18" t="s">
        <v>167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308</v>
      </c>
      <c r="BM133" s="163" t="s">
        <v>2355</v>
      </c>
    </row>
    <row r="134" spans="1:65" s="14" customFormat="1" ht="12">
      <c r="B134" s="185"/>
      <c r="D134" s="178" t="s">
        <v>181</v>
      </c>
      <c r="E134" s="186" t="s">
        <v>1</v>
      </c>
      <c r="F134" s="187" t="s">
        <v>87</v>
      </c>
      <c r="H134" s="188">
        <v>2</v>
      </c>
      <c r="I134" s="189"/>
      <c r="L134" s="185"/>
      <c r="M134" s="190"/>
      <c r="N134" s="191"/>
      <c r="O134" s="191"/>
      <c r="P134" s="191"/>
      <c r="Q134" s="191"/>
      <c r="R134" s="191"/>
      <c r="S134" s="191"/>
      <c r="T134" s="192"/>
      <c r="AT134" s="186" t="s">
        <v>181</v>
      </c>
      <c r="AU134" s="186" t="s">
        <v>87</v>
      </c>
      <c r="AV134" s="14" t="s">
        <v>87</v>
      </c>
      <c r="AW134" s="14" t="s">
        <v>29</v>
      </c>
      <c r="AX134" s="14" t="s">
        <v>74</v>
      </c>
      <c r="AY134" s="186" t="s">
        <v>167</v>
      </c>
    </row>
    <row r="135" spans="1:65" s="15" customFormat="1" ht="12">
      <c r="B135" s="193"/>
      <c r="D135" s="178" t="s">
        <v>181</v>
      </c>
      <c r="E135" s="194" t="s">
        <v>1</v>
      </c>
      <c r="F135" s="195" t="s">
        <v>186</v>
      </c>
      <c r="H135" s="196">
        <v>2</v>
      </c>
      <c r="I135" s="197"/>
      <c r="L135" s="193"/>
      <c r="M135" s="198"/>
      <c r="N135" s="199"/>
      <c r="O135" s="199"/>
      <c r="P135" s="199"/>
      <c r="Q135" s="199"/>
      <c r="R135" s="199"/>
      <c r="S135" s="199"/>
      <c r="T135" s="200"/>
      <c r="AT135" s="194" t="s">
        <v>181</v>
      </c>
      <c r="AU135" s="194" t="s">
        <v>87</v>
      </c>
      <c r="AV135" s="15" t="s">
        <v>179</v>
      </c>
      <c r="AW135" s="15" t="s">
        <v>29</v>
      </c>
      <c r="AX135" s="15" t="s">
        <v>81</v>
      </c>
      <c r="AY135" s="194" t="s">
        <v>167</v>
      </c>
    </row>
    <row r="136" spans="1:65" s="2" customFormat="1" ht="44.25" customHeight="1">
      <c r="A136" s="33"/>
      <c r="B136" s="149"/>
      <c r="C136" s="150" t="s">
        <v>179</v>
      </c>
      <c r="D136" s="150" t="s">
        <v>168</v>
      </c>
      <c r="E136" s="151" t="s">
        <v>2356</v>
      </c>
      <c r="F136" s="152" t="s">
        <v>2357</v>
      </c>
      <c r="G136" s="153" t="s">
        <v>340</v>
      </c>
      <c r="H136" s="154">
        <v>2</v>
      </c>
      <c r="I136" s="155"/>
      <c r="J136" s="156">
        <f>ROUND(I136*H136,2)</f>
        <v>0</v>
      </c>
      <c r="K136" s="157"/>
      <c r="L136" s="158"/>
      <c r="M136" s="159" t="s">
        <v>1</v>
      </c>
      <c r="N136" s="160" t="s">
        <v>40</v>
      </c>
      <c r="O136" s="59"/>
      <c r="P136" s="161">
        <f>O136*H136</f>
        <v>0</v>
      </c>
      <c r="Q136" s="161">
        <v>2.3E-2</v>
      </c>
      <c r="R136" s="161">
        <f>Q136*H136</f>
        <v>4.5999999999999999E-2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416</v>
      </c>
      <c r="AT136" s="163" t="s">
        <v>168</v>
      </c>
      <c r="AU136" s="163" t="s">
        <v>87</v>
      </c>
      <c r="AY136" s="18" t="s">
        <v>167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308</v>
      </c>
      <c r="BM136" s="163" t="s">
        <v>2358</v>
      </c>
    </row>
    <row r="137" spans="1:65" s="14" customFormat="1" ht="12">
      <c r="B137" s="185"/>
      <c r="D137" s="178" t="s">
        <v>181</v>
      </c>
      <c r="E137" s="186" t="s">
        <v>1</v>
      </c>
      <c r="F137" s="187" t="s">
        <v>2359</v>
      </c>
      <c r="H137" s="188">
        <v>2</v>
      </c>
      <c r="I137" s="189"/>
      <c r="L137" s="185"/>
      <c r="M137" s="190"/>
      <c r="N137" s="191"/>
      <c r="O137" s="191"/>
      <c r="P137" s="191"/>
      <c r="Q137" s="191"/>
      <c r="R137" s="191"/>
      <c r="S137" s="191"/>
      <c r="T137" s="192"/>
      <c r="AT137" s="186" t="s">
        <v>181</v>
      </c>
      <c r="AU137" s="186" t="s">
        <v>87</v>
      </c>
      <c r="AV137" s="14" t="s">
        <v>87</v>
      </c>
      <c r="AW137" s="14" t="s">
        <v>29</v>
      </c>
      <c r="AX137" s="14" t="s">
        <v>74</v>
      </c>
      <c r="AY137" s="186" t="s">
        <v>167</v>
      </c>
    </row>
    <row r="138" spans="1:65" s="15" customFormat="1" ht="12">
      <c r="B138" s="193"/>
      <c r="D138" s="178" t="s">
        <v>181</v>
      </c>
      <c r="E138" s="194" t="s">
        <v>1</v>
      </c>
      <c r="F138" s="195" t="s">
        <v>186</v>
      </c>
      <c r="H138" s="196">
        <v>2</v>
      </c>
      <c r="I138" s="197"/>
      <c r="L138" s="193"/>
      <c r="M138" s="198"/>
      <c r="N138" s="199"/>
      <c r="O138" s="199"/>
      <c r="P138" s="199"/>
      <c r="Q138" s="199"/>
      <c r="R138" s="199"/>
      <c r="S138" s="199"/>
      <c r="T138" s="200"/>
      <c r="AT138" s="194" t="s">
        <v>181</v>
      </c>
      <c r="AU138" s="194" t="s">
        <v>87</v>
      </c>
      <c r="AV138" s="15" t="s">
        <v>179</v>
      </c>
      <c r="AW138" s="15" t="s">
        <v>29</v>
      </c>
      <c r="AX138" s="15" t="s">
        <v>81</v>
      </c>
      <c r="AY138" s="194" t="s">
        <v>167</v>
      </c>
    </row>
    <row r="139" spans="1:65" s="2" customFormat="1" ht="21.75" customHeight="1">
      <c r="A139" s="33"/>
      <c r="B139" s="149"/>
      <c r="C139" s="167" t="s">
        <v>210</v>
      </c>
      <c r="D139" s="167" t="s">
        <v>175</v>
      </c>
      <c r="E139" s="168" t="s">
        <v>2360</v>
      </c>
      <c r="F139" s="169" t="s">
        <v>2361</v>
      </c>
      <c r="G139" s="170" t="s">
        <v>340</v>
      </c>
      <c r="H139" s="171">
        <v>2</v>
      </c>
      <c r="I139" s="172"/>
      <c r="J139" s="173">
        <f>ROUND(I139*H139,2)</f>
        <v>0</v>
      </c>
      <c r="K139" s="174"/>
      <c r="L139" s="34"/>
      <c r="M139" s="175" t="s">
        <v>1</v>
      </c>
      <c r="N139" s="176" t="s">
        <v>40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308</v>
      </c>
      <c r="AT139" s="163" t="s">
        <v>175</v>
      </c>
      <c r="AU139" s="163" t="s">
        <v>87</v>
      </c>
      <c r="AY139" s="18" t="s">
        <v>167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308</v>
      </c>
      <c r="BM139" s="163" t="s">
        <v>2362</v>
      </c>
    </row>
    <row r="140" spans="1:65" s="14" customFormat="1" ht="12">
      <c r="B140" s="185"/>
      <c r="D140" s="178" t="s">
        <v>181</v>
      </c>
      <c r="E140" s="186" t="s">
        <v>1</v>
      </c>
      <c r="F140" s="187" t="s">
        <v>87</v>
      </c>
      <c r="H140" s="188">
        <v>2</v>
      </c>
      <c r="I140" s="189"/>
      <c r="L140" s="185"/>
      <c r="M140" s="190"/>
      <c r="N140" s="191"/>
      <c r="O140" s="191"/>
      <c r="P140" s="191"/>
      <c r="Q140" s="191"/>
      <c r="R140" s="191"/>
      <c r="S140" s="191"/>
      <c r="T140" s="192"/>
      <c r="AT140" s="186" t="s">
        <v>181</v>
      </c>
      <c r="AU140" s="186" t="s">
        <v>87</v>
      </c>
      <c r="AV140" s="14" t="s">
        <v>87</v>
      </c>
      <c r="AW140" s="14" t="s">
        <v>29</v>
      </c>
      <c r="AX140" s="14" t="s">
        <v>74</v>
      </c>
      <c r="AY140" s="186" t="s">
        <v>167</v>
      </c>
    </row>
    <row r="141" spans="1:65" s="15" customFormat="1" ht="12">
      <c r="B141" s="193"/>
      <c r="D141" s="178" t="s">
        <v>181</v>
      </c>
      <c r="E141" s="194" t="s">
        <v>1</v>
      </c>
      <c r="F141" s="195" t="s">
        <v>186</v>
      </c>
      <c r="H141" s="196">
        <v>2</v>
      </c>
      <c r="I141" s="197"/>
      <c r="L141" s="193"/>
      <c r="M141" s="198"/>
      <c r="N141" s="199"/>
      <c r="O141" s="199"/>
      <c r="P141" s="199"/>
      <c r="Q141" s="199"/>
      <c r="R141" s="199"/>
      <c r="S141" s="199"/>
      <c r="T141" s="200"/>
      <c r="AT141" s="194" t="s">
        <v>181</v>
      </c>
      <c r="AU141" s="194" t="s">
        <v>87</v>
      </c>
      <c r="AV141" s="15" t="s">
        <v>179</v>
      </c>
      <c r="AW141" s="15" t="s">
        <v>29</v>
      </c>
      <c r="AX141" s="15" t="s">
        <v>81</v>
      </c>
      <c r="AY141" s="194" t="s">
        <v>167</v>
      </c>
    </row>
    <row r="142" spans="1:65" s="2" customFormat="1" ht="44.25" customHeight="1">
      <c r="A142" s="33"/>
      <c r="B142" s="149"/>
      <c r="C142" s="150" t="s">
        <v>192</v>
      </c>
      <c r="D142" s="150" t="s">
        <v>168</v>
      </c>
      <c r="E142" s="151" t="s">
        <v>2363</v>
      </c>
      <c r="F142" s="152" t="s">
        <v>2364</v>
      </c>
      <c r="G142" s="153" t="s">
        <v>340</v>
      </c>
      <c r="H142" s="154">
        <v>2</v>
      </c>
      <c r="I142" s="155"/>
      <c r="J142" s="156">
        <f>ROUND(I142*H142,2)</f>
        <v>0</v>
      </c>
      <c r="K142" s="157"/>
      <c r="L142" s="158"/>
      <c r="M142" s="159" t="s">
        <v>1</v>
      </c>
      <c r="N142" s="160" t="s">
        <v>40</v>
      </c>
      <c r="O142" s="59"/>
      <c r="P142" s="161">
        <f>O142*H142</f>
        <v>0</v>
      </c>
      <c r="Q142" s="161">
        <v>2.7E-2</v>
      </c>
      <c r="R142" s="161">
        <f>Q142*H142</f>
        <v>5.3999999999999999E-2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416</v>
      </c>
      <c r="AT142" s="163" t="s">
        <v>168</v>
      </c>
      <c r="AU142" s="163" t="s">
        <v>87</v>
      </c>
      <c r="AY142" s="18" t="s">
        <v>167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308</v>
      </c>
      <c r="BM142" s="163" t="s">
        <v>2365</v>
      </c>
    </row>
    <row r="143" spans="1:65" s="14" customFormat="1" ht="12">
      <c r="B143" s="185"/>
      <c r="D143" s="178" t="s">
        <v>181</v>
      </c>
      <c r="E143" s="186" t="s">
        <v>1</v>
      </c>
      <c r="F143" s="187" t="s">
        <v>2366</v>
      </c>
      <c r="H143" s="188">
        <v>2</v>
      </c>
      <c r="I143" s="189"/>
      <c r="L143" s="185"/>
      <c r="M143" s="190"/>
      <c r="N143" s="191"/>
      <c r="O143" s="191"/>
      <c r="P143" s="191"/>
      <c r="Q143" s="191"/>
      <c r="R143" s="191"/>
      <c r="S143" s="191"/>
      <c r="T143" s="192"/>
      <c r="AT143" s="186" t="s">
        <v>181</v>
      </c>
      <c r="AU143" s="186" t="s">
        <v>87</v>
      </c>
      <c r="AV143" s="14" t="s">
        <v>87</v>
      </c>
      <c r="AW143" s="14" t="s">
        <v>29</v>
      </c>
      <c r="AX143" s="14" t="s">
        <v>74</v>
      </c>
      <c r="AY143" s="186" t="s">
        <v>167</v>
      </c>
    </row>
    <row r="144" spans="1:65" s="15" customFormat="1" ht="12">
      <c r="B144" s="193"/>
      <c r="D144" s="178" t="s">
        <v>181</v>
      </c>
      <c r="E144" s="194" t="s">
        <v>1</v>
      </c>
      <c r="F144" s="195" t="s">
        <v>186</v>
      </c>
      <c r="H144" s="196">
        <v>2</v>
      </c>
      <c r="I144" s="197"/>
      <c r="L144" s="193"/>
      <c r="M144" s="198"/>
      <c r="N144" s="199"/>
      <c r="O144" s="199"/>
      <c r="P144" s="199"/>
      <c r="Q144" s="199"/>
      <c r="R144" s="199"/>
      <c r="S144" s="199"/>
      <c r="T144" s="200"/>
      <c r="AT144" s="194" t="s">
        <v>181</v>
      </c>
      <c r="AU144" s="194" t="s">
        <v>87</v>
      </c>
      <c r="AV144" s="15" t="s">
        <v>179</v>
      </c>
      <c r="AW144" s="15" t="s">
        <v>29</v>
      </c>
      <c r="AX144" s="15" t="s">
        <v>81</v>
      </c>
      <c r="AY144" s="194" t="s">
        <v>167</v>
      </c>
    </row>
    <row r="145" spans="1:65" s="2" customFormat="1" ht="21.75" customHeight="1">
      <c r="A145" s="33"/>
      <c r="B145" s="149"/>
      <c r="C145" s="167" t="s">
        <v>236</v>
      </c>
      <c r="D145" s="167" t="s">
        <v>175</v>
      </c>
      <c r="E145" s="168" t="s">
        <v>2367</v>
      </c>
      <c r="F145" s="169" t="s">
        <v>2368</v>
      </c>
      <c r="G145" s="170" t="s">
        <v>340</v>
      </c>
      <c r="H145" s="171">
        <v>3</v>
      </c>
      <c r="I145" s="172"/>
      <c r="J145" s="173">
        <f>ROUND(I145*H145,2)</f>
        <v>0</v>
      </c>
      <c r="K145" s="174"/>
      <c r="L145" s="34"/>
      <c r="M145" s="175" t="s">
        <v>1</v>
      </c>
      <c r="N145" s="176" t="s">
        <v>40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308</v>
      </c>
      <c r="AT145" s="163" t="s">
        <v>175</v>
      </c>
      <c r="AU145" s="163" t="s">
        <v>87</v>
      </c>
      <c r="AY145" s="18" t="s">
        <v>167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308</v>
      </c>
      <c r="BM145" s="163" t="s">
        <v>2369</v>
      </c>
    </row>
    <row r="146" spans="1:65" s="14" customFormat="1" ht="12">
      <c r="B146" s="185"/>
      <c r="D146" s="178" t="s">
        <v>181</v>
      </c>
      <c r="E146" s="186" t="s">
        <v>1</v>
      </c>
      <c r="F146" s="187" t="s">
        <v>187</v>
      </c>
      <c r="H146" s="188">
        <v>3</v>
      </c>
      <c r="I146" s="189"/>
      <c r="L146" s="185"/>
      <c r="M146" s="190"/>
      <c r="N146" s="191"/>
      <c r="O146" s="191"/>
      <c r="P146" s="191"/>
      <c r="Q146" s="191"/>
      <c r="R146" s="191"/>
      <c r="S146" s="191"/>
      <c r="T146" s="192"/>
      <c r="AT146" s="186" t="s">
        <v>181</v>
      </c>
      <c r="AU146" s="186" t="s">
        <v>87</v>
      </c>
      <c r="AV146" s="14" t="s">
        <v>87</v>
      </c>
      <c r="AW146" s="14" t="s">
        <v>29</v>
      </c>
      <c r="AX146" s="14" t="s">
        <v>74</v>
      </c>
      <c r="AY146" s="186" t="s">
        <v>167</v>
      </c>
    </row>
    <row r="147" spans="1:65" s="15" customFormat="1" ht="12">
      <c r="B147" s="193"/>
      <c r="D147" s="178" t="s">
        <v>181</v>
      </c>
      <c r="E147" s="194" t="s">
        <v>1</v>
      </c>
      <c r="F147" s="195" t="s">
        <v>186</v>
      </c>
      <c r="H147" s="196">
        <v>3</v>
      </c>
      <c r="I147" s="197"/>
      <c r="L147" s="193"/>
      <c r="M147" s="198"/>
      <c r="N147" s="199"/>
      <c r="O147" s="199"/>
      <c r="P147" s="199"/>
      <c r="Q147" s="199"/>
      <c r="R147" s="199"/>
      <c r="S147" s="199"/>
      <c r="T147" s="200"/>
      <c r="AT147" s="194" t="s">
        <v>181</v>
      </c>
      <c r="AU147" s="194" t="s">
        <v>87</v>
      </c>
      <c r="AV147" s="15" t="s">
        <v>179</v>
      </c>
      <c r="AW147" s="15" t="s">
        <v>29</v>
      </c>
      <c r="AX147" s="15" t="s">
        <v>81</v>
      </c>
      <c r="AY147" s="194" t="s">
        <v>167</v>
      </c>
    </row>
    <row r="148" spans="1:65" s="2" customFormat="1" ht="44.25" customHeight="1">
      <c r="A148" s="33"/>
      <c r="B148" s="149"/>
      <c r="C148" s="150" t="s">
        <v>249</v>
      </c>
      <c r="D148" s="150" t="s">
        <v>168</v>
      </c>
      <c r="E148" s="151" t="s">
        <v>2370</v>
      </c>
      <c r="F148" s="152" t="s">
        <v>2371</v>
      </c>
      <c r="G148" s="153" t="s">
        <v>340</v>
      </c>
      <c r="H148" s="154">
        <v>3</v>
      </c>
      <c r="I148" s="155"/>
      <c r="J148" s="156">
        <f>ROUND(I148*H148,2)</f>
        <v>0</v>
      </c>
      <c r="K148" s="157"/>
      <c r="L148" s="158"/>
      <c r="M148" s="159" t="s">
        <v>1</v>
      </c>
      <c r="N148" s="160" t="s">
        <v>40</v>
      </c>
      <c r="O148" s="59"/>
      <c r="P148" s="161">
        <f>O148*H148</f>
        <v>0</v>
      </c>
      <c r="Q148" s="161">
        <v>2.8000000000000001E-2</v>
      </c>
      <c r="R148" s="161">
        <f>Q148*H148</f>
        <v>8.4000000000000005E-2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416</v>
      </c>
      <c r="AT148" s="163" t="s">
        <v>168</v>
      </c>
      <c r="AU148" s="163" t="s">
        <v>87</v>
      </c>
      <c r="AY148" s="18" t="s">
        <v>167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308</v>
      </c>
      <c r="BM148" s="163" t="s">
        <v>2372</v>
      </c>
    </row>
    <row r="149" spans="1:65" s="14" customFormat="1" ht="12">
      <c r="B149" s="185"/>
      <c r="D149" s="178" t="s">
        <v>181</v>
      </c>
      <c r="E149" s="186" t="s">
        <v>1</v>
      </c>
      <c r="F149" s="187" t="s">
        <v>2373</v>
      </c>
      <c r="H149" s="188">
        <v>3</v>
      </c>
      <c r="I149" s="189"/>
      <c r="L149" s="185"/>
      <c r="M149" s="190"/>
      <c r="N149" s="191"/>
      <c r="O149" s="191"/>
      <c r="P149" s="191"/>
      <c r="Q149" s="191"/>
      <c r="R149" s="191"/>
      <c r="S149" s="191"/>
      <c r="T149" s="192"/>
      <c r="AT149" s="186" t="s">
        <v>181</v>
      </c>
      <c r="AU149" s="186" t="s">
        <v>87</v>
      </c>
      <c r="AV149" s="14" t="s">
        <v>87</v>
      </c>
      <c r="AW149" s="14" t="s">
        <v>29</v>
      </c>
      <c r="AX149" s="14" t="s">
        <v>74</v>
      </c>
      <c r="AY149" s="186" t="s">
        <v>167</v>
      </c>
    </row>
    <row r="150" spans="1:65" s="15" customFormat="1" ht="12">
      <c r="B150" s="193"/>
      <c r="D150" s="178" t="s">
        <v>181</v>
      </c>
      <c r="E150" s="194" t="s">
        <v>1</v>
      </c>
      <c r="F150" s="195" t="s">
        <v>186</v>
      </c>
      <c r="H150" s="196">
        <v>3</v>
      </c>
      <c r="I150" s="197"/>
      <c r="L150" s="193"/>
      <c r="M150" s="198"/>
      <c r="N150" s="199"/>
      <c r="O150" s="199"/>
      <c r="P150" s="199"/>
      <c r="Q150" s="199"/>
      <c r="R150" s="199"/>
      <c r="S150" s="199"/>
      <c r="T150" s="200"/>
      <c r="AT150" s="194" t="s">
        <v>181</v>
      </c>
      <c r="AU150" s="194" t="s">
        <v>87</v>
      </c>
      <c r="AV150" s="15" t="s">
        <v>179</v>
      </c>
      <c r="AW150" s="15" t="s">
        <v>29</v>
      </c>
      <c r="AX150" s="15" t="s">
        <v>81</v>
      </c>
      <c r="AY150" s="194" t="s">
        <v>167</v>
      </c>
    </row>
    <row r="151" spans="1:65" s="2" customFormat="1" ht="21.75" customHeight="1">
      <c r="A151" s="33"/>
      <c r="B151" s="149"/>
      <c r="C151" s="167" t="s">
        <v>226</v>
      </c>
      <c r="D151" s="167" t="s">
        <v>175</v>
      </c>
      <c r="E151" s="168" t="s">
        <v>2367</v>
      </c>
      <c r="F151" s="169" t="s">
        <v>2368</v>
      </c>
      <c r="G151" s="170" t="s">
        <v>340</v>
      </c>
      <c r="H151" s="171">
        <v>1</v>
      </c>
      <c r="I151" s="172"/>
      <c r="J151" s="173">
        <f>ROUND(I151*H151,2)</f>
        <v>0</v>
      </c>
      <c r="K151" s="174"/>
      <c r="L151" s="34"/>
      <c r="M151" s="175" t="s">
        <v>1</v>
      </c>
      <c r="N151" s="176" t="s">
        <v>40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308</v>
      </c>
      <c r="AT151" s="163" t="s">
        <v>175</v>
      </c>
      <c r="AU151" s="163" t="s">
        <v>87</v>
      </c>
      <c r="AY151" s="18" t="s">
        <v>167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308</v>
      </c>
      <c r="BM151" s="163" t="s">
        <v>2374</v>
      </c>
    </row>
    <row r="152" spans="1:65" s="14" customFormat="1" ht="12">
      <c r="B152" s="185"/>
      <c r="D152" s="178" t="s">
        <v>181</v>
      </c>
      <c r="E152" s="186" t="s">
        <v>1</v>
      </c>
      <c r="F152" s="187" t="s">
        <v>81</v>
      </c>
      <c r="H152" s="188">
        <v>1</v>
      </c>
      <c r="I152" s="189"/>
      <c r="L152" s="185"/>
      <c r="M152" s="190"/>
      <c r="N152" s="191"/>
      <c r="O152" s="191"/>
      <c r="P152" s="191"/>
      <c r="Q152" s="191"/>
      <c r="R152" s="191"/>
      <c r="S152" s="191"/>
      <c r="T152" s="192"/>
      <c r="AT152" s="186" t="s">
        <v>181</v>
      </c>
      <c r="AU152" s="186" t="s">
        <v>87</v>
      </c>
      <c r="AV152" s="14" t="s">
        <v>87</v>
      </c>
      <c r="AW152" s="14" t="s">
        <v>29</v>
      </c>
      <c r="AX152" s="14" t="s">
        <v>74</v>
      </c>
      <c r="AY152" s="186" t="s">
        <v>167</v>
      </c>
    </row>
    <row r="153" spans="1:65" s="15" customFormat="1" ht="12">
      <c r="B153" s="193"/>
      <c r="D153" s="178" t="s">
        <v>181</v>
      </c>
      <c r="E153" s="194" t="s">
        <v>1</v>
      </c>
      <c r="F153" s="195" t="s">
        <v>186</v>
      </c>
      <c r="H153" s="196">
        <v>1</v>
      </c>
      <c r="I153" s="197"/>
      <c r="L153" s="193"/>
      <c r="M153" s="198"/>
      <c r="N153" s="199"/>
      <c r="O153" s="199"/>
      <c r="P153" s="199"/>
      <c r="Q153" s="199"/>
      <c r="R153" s="199"/>
      <c r="S153" s="199"/>
      <c r="T153" s="200"/>
      <c r="AT153" s="194" t="s">
        <v>181</v>
      </c>
      <c r="AU153" s="194" t="s">
        <v>87</v>
      </c>
      <c r="AV153" s="15" t="s">
        <v>179</v>
      </c>
      <c r="AW153" s="15" t="s">
        <v>29</v>
      </c>
      <c r="AX153" s="15" t="s">
        <v>81</v>
      </c>
      <c r="AY153" s="194" t="s">
        <v>167</v>
      </c>
    </row>
    <row r="154" spans="1:65" s="2" customFormat="1" ht="33" customHeight="1">
      <c r="A154" s="33"/>
      <c r="B154" s="149"/>
      <c r="C154" s="150" t="s">
        <v>262</v>
      </c>
      <c r="D154" s="150" t="s">
        <v>168</v>
      </c>
      <c r="E154" s="151" t="s">
        <v>2375</v>
      </c>
      <c r="F154" s="152" t="s">
        <v>2376</v>
      </c>
      <c r="G154" s="153" t="s">
        <v>340</v>
      </c>
      <c r="H154" s="154">
        <v>1</v>
      </c>
      <c r="I154" s="155"/>
      <c r="J154" s="156">
        <f>ROUND(I154*H154,2)</f>
        <v>0</v>
      </c>
      <c r="K154" s="157"/>
      <c r="L154" s="158"/>
      <c r="M154" s="159" t="s">
        <v>1</v>
      </c>
      <c r="N154" s="160" t="s">
        <v>40</v>
      </c>
      <c r="O154" s="59"/>
      <c r="P154" s="161">
        <f>O154*H154</f>
        <v>0</v>
      </c>
      <c r="Q154" s="161">
        <v>2.8000000000000001E-2</v>
      </c>
      <c r="R154" s="161">
        <f>Q154*H154</f>
        <v>2.8000000000000001E-2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416</v>
      </c>
      <c r="AT154" s="163" t="s">
        <v>168</v>
      </c>
      <c r="AU154" s="163" t="s">
        <v>87</v>
      </c>
      <c r="AY154" s="18" t="s">
        <v>167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308</v>
      </c>
      <c r="BM154" s="163" t="s">
        <v>2377</v>
      </c>
    </row>
    <row r="155" spans="1:65" s="14" customFormat="1" ht="12">
      <c r="B155" s="185"/>
      <c r="D155" s="178" t="s">
        <v>181</v>
      </c>
      <c r="E155" s="186" t="s">
        <v>1</v>
      </c>
      <c r="F155" s="187" t="s">
        <v>2378</v>
      </c>
      <c r="H155" s="188">
        <v>1</v>
      </c>
      <c r="I155" s="189"/>
      <c r="L155" s="185"/>
      <c r="M155" s="190"/>
      <c r="N155" s="191"/>
      <c r="O155" s="191"/>
      <c r="P155" s="191"/>
      <c r="Q155" s="191"/>
      <c r="R155" s="191"/>
      <c r="S155" s="191"/>
      <c r="T155" s="192"/>
      <c r="AT155" s="186" t="s">
        <v>181</v>
      </c>
      <c r="AU155" s="186" t="s">
        <v>87</v>
      </c>
      <c r="AV155" s="14" t="s">
        <v>87</v>
      </c>
      <c r="AW155" s="14" t="s">
        <v>29</v>
      </c>
      <c r="AX155" s="14" t="s">
        <v>74</v>
      </c>
      <c r="AY155" s="186" t="s">
        <v>167</v>
      </c>
    </row>
    <row r="156" spans="1:65" s="15" customFormat="1" ht="12">
      <c r="B156" s="193"/>
      <c r="D156" s="178" t="s">
        <v>181</v>
      </c>
      <c r="E156" s="194" t="s">
        <v>1</v>
      </c>
      <c r="F156" s="195" t="s">
        <v>186</v>
      </c>
      <c r="H156" s="196">
        <v>1</v>
      </c>
      <c r="I156" s="197"/>
      <c r="L156" s="193"/>
      <c r="M156" s="198"/>
      <c r="N156" s="199"/>
      <c r="O156" s="199"/>
      <c r="P156" s="199"/>
      <c r="Q156" s="199"/>
      <c r="R156" s="199"/>
      <c r="S156" s="199"/>
      <c r="T156" s="200"/>
      <c r="AT156" s="194" t="s">
        <v>181</v>
      </c>
      <c r="AU156" s="194" t="s">
        <v>87</v>
      </c>
      <c r="AV156" s="15" t="s">
        <v>179</v>
      </c>
      <c r="AW156" s="15" t="s">
        <v>29</v>
      </c>
      <c r="AX156" s="15" t="s">
        <v>81</v>
      </c>
      <c r="AY156" s="194" t="s">
        <v>167</v>
      </c>
    </row>
    <row r="157" spans="1:65" s="2" customFormat="1" ht="16.5" customHeight="1">
      <c r="A157" s="33"/>
      <c r="B157" s="149"/>
      <c r="C157" s="167" t="s">
        <v>271</v>
      </c>
      <c r="D157" s="167" t="s">
        <v>175</v>
      </c>
      <c r="E157" s="168" t="s">
        <v>2379</v>
      </c>
      <c r="F157" s="169" t="s">
        <v>2380</v>
      </c>
      <c r="G157" s="170" t="s">
        <v>340</v>
      </c>
      <c r="H157" s="171">
        <v>1</v>
      </c>
      <c r="I157" s="172"/>
      <c r="J157" s="173">
        <f>ROUND(I157*H157,2)</f>
        <v>0</v>
      </c>
      <c r="K157" s="174"/>
      <c r="L157" s="34"/>
      <c r="M157" s="175" t="s">
        <v>1</v>
      </c>
      <c r="N157" s="176" t="s">
        <v>40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308</v>
      </c>
      <c r="AT157" s="163" t="s">
        <v>175</v>
      </c>
      <c r="AU157" s="163" t="s">
        <v>87</v>
      </c>
      <c r="AY157" s="18" t="s">
        <v>167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308</v>
      </c>
      <c r="BM157" s="163" t="s">
        <v>2381</v>
      </c>
    </row>
    <row r="158" spans="1:65" s="14" customFormat="1" ht="12">
      <c r="B158" s="185"/>
      <c r="D158" s="178" t="s">
        <v>181</v>
      </c>
      <c r="E158" s="186" t="s">
        <v>1</v>
      </c>
      <c r="F158" s="187" t="s">
        <v>81</v>
      </c>
      <c r="H158" s="188">
        <v>1</v>
      </c>
      <c r="I158" s="189"/>
      <c r="L158" s="185"/>
      <c r="M158" s="190"/>
      <c r="N158" s="191"/>
      <c r="O158" s="191"/>
      <c r="P158" s="191"/>
      <c r="Q158" s="191"/>
      <c r="R158" s="191"/>
      <c r="S158" s="191"/>
      <c r="T158" s="192"/>
      <c r="AT158" s="186" t="s">
        <v>181</v>
      </c>
      <c r="AU158" s="186" t="s">
        <v>87</v>
      </c>
      <c r="AV158" s="14" t="s">
        <v>87</v>
      </c>
      <c r="AW158" s="14" t="s">
        <v>29</v>
      </c>
      <c r="AX158" s="14" t="s">
        <v>74</v>
      </c>
      <c r="AY158" s="186" t="s">
        <v>167</v>
      </c>
    </row>
    <row r="159" spans="1:65" s="15" customFormat="1" ht="12">
      <c r="B159" s="193"/>
      <c r="D159" s="178" t="s">
        <v>181</v>
      </c>
      <c r="E159" s="194" t="s">
        <v>1</v>
      </c>
      <c r="F159" s="195" t="s">
        <v>186</v>
      </c>
      <c r="H159" s="196">
        <v>1</v>
      </c>
      <c r="I159" s="197"/>
      <c r="L159" s="193"/>
      <c r="M159" s="198"/>
      <c r="N159" s="199"/>
      <c r="O159" s="199"/>
      <c r="P159" s="199"/>
      <c r="Q159" s="199"/>
      <c r="R159" s="199"/>
      <c r="S159" s="199"/>
      <c r="T159" s="200"/>
      <c r="AT159" s="194" t="s">
        <v>181</v>
      </c>
      <c r="AU159" s="194" t="s">
        <v>87</v>
      </c>
      <c r="AV159" s="15" t="s">
        <v>179</v>
      </c>
      <c r="AW159" s="15" t="s">
        <v>29</v>
      </c>
      <c r="AX159" s="15" t="s">
        <v>81</v>
      </c>
      <c r="AY159" s="194" t="s">
        <v>167</v>
      </c>
    </row>
    <row r="160" spans="1:65" s="2" customFormat="1" ht="21.75" customHeight="1">
      <c r="A160" s="33"/>
      <c r="B160" s="149"/>
      <c r="C160" s="150" t="s">
        <v>277</v>
      </c>
      <c r="D160" s="150" t="s">
        <v>168</v>
      </c>
      <c r="E160" s="151" t="s">
        <v>2382</v>
      </c>
      <c r="F160" s="152" t="s">
        <v>2383</v>
      </c>
      <c r="G160" s="153" t="s">
        <v>340</v>
      </c>
      <c r="H160" s="154">
        <v>1</v>
      </c>
      <c r="I160" s="155"/>
      <c r="J160" s="156">
        <f>ROUND(I160*H160,2)</f>
        <v>0</v>
      </c>
      <c r="K160" s="157"/>
      <c r="L160" s="158"/>
      <c r="M160" s="159" t="s">
        <v>1</v>
      </c>
      <c r="N160" s="160" t="s">
        <v>40</v>
      </c>
      <c r="O160" s="59"/>
      <c r="P160" s="161">
        <f>O160*H160</f>
        <v>0</v>
      </c>
      <c r="Q160" s="161">
        <v>1.0999999999999999E-2</v>
      </c>
      <c r="R160" s="161">
        <f>Q160*H160</f>
        <v>1.0999999999999999E-2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416</v>
      </c>
      <c r="AT160" s="163" t="s">
        <v>168</v>
      </c>
      <c r="AU160" s="163" t="s">
        <v>87</v>
      </c>
      <c r="AY160" s="18" t="s">
        <v>167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308</v>
      </c>
      <c r="BM160" s="163" t="s">
        <v>2384</v>
      </c>
    </row>
    <row r="161" spans="1:65" s="13" customFormat="1" ht="12">
      <c r="B161" s="177"/>
      <c r="D161" s="178" t="s">
        <v>181</v>
      </c>
      <c r="E161" s="179" t="s">
        <v>1</v>
      </c>
      <c r="F161" s="180" t="s">
        <v>2385</v>
      </c>
      <c r="H161" s="179" t="s">
        <v>1</v>
      </c>
      <c r="I161" s="181"/>
      <c r="L161" s="177"/>
      <c r="M161" s="182"/>
      <c r="N161" s="183"/>
      <c r="O161" s="183"/>
      <c r="P161" s="183"/>
      <c r="Q161" s="183"/>
      <c r="R161" s="183"/>
      <c r="S161" s="183"/>
      <c r="T161" s="184"/>
      <c r="AT161" s="179" t="s">
        <v>181</v>
      </c>
      <c r="AU161" s="179" t="s">
        <v>87</v>
      </c>
      <c r="AV161" s="13" t="s">
        <v>81</v>
      </c>
      <c r="AW161" s="13" t="s">
        <v>29</v>
      </c>
      <c r="AX161" s="13" t="s">
        <v>74</v>
      </c>
      <c r="AY161" s="179" t="s">
        <v>167</v>
      </c>
    </row>
    <row r="162" spans="1:65" s="14" customFormat="1" ht="12">
      <c r="B162" s="185"/>
      <c r="D162" s="178" t="s">
        <v>181</v>
      </c>
      <c r="E162" s="186" t="s">
        <v>1</v>
      </c>
      <c r="F162" s="187" t="s">
        <v>81</v>
      </c>
      <c r="H162" s="188">
        <v>1</v>
      </c>
      <c r="I162" s="189"/>
      <c r="L162" s="185"/>
      <c r="M162" s="190"/>
      <c r="N162" s="191"/>
      <c r="O162" s="191"/>
      <c r="P162" s="191"/>
      <c r="Q162" s="191"/>
      <c r="R162" s="191"/>
      <c r="S162" s="191"/>
      <c r="T162" s="192"/>
      <c r="AT162" s="186" t="s">
        <v>181</v>
      </c>
      <c r="AU162" s="186" t="s">
        <v>87</v>
      </c>
      <c r="AV162" s="14" t="s">
        <v>87</v>
      </c>
      <c r="AW162" s="14" t="s">
        <v>29</v>
      </c>
      <c r="AX162" s="14" t="s">
        <v>74</v>
      </c>
      <c r="AY162" s="186" t="s">
        <v>167</v>
      </c>
    </row>
    <row r="163" spans="1:65" s="15" customFormat="1" ht="12">
      <c r="B163" s="193"/>
      <c r="D163" s="178" t="s">
        <v>181</v>
      </c>
      <c r="E163" s="194" t="s">
        <v>1</v>
      </c>
      <c r="F163" s="195" t="s">
        <v>186</v>
      </c>
      <c r="H163" s="196">
        <v>1</v>
      </c>
      <c r="I163" s="197"/>
      <c r="L163" s="193"/>
      <c r="M163" s="198"/>
      <c r="N163" s="199"/>
      <c r="O163" s="199"/>
      <c r="P163" s="199"/>
      <c r="Q163" s="199"/>
      <c r="R163" s="199"/>
      <c r="S163" s="199"/>
      <c r="T163" s="200"/>
      <c r="AT163" s="194" t="s">
        <v>181</v>
      </c>
      <c r="AU163" s="194" t="s">
        <v>87</v>
      </c>
      <c r="AV163" s="15" t="s">
        <v>179</v>
      </c>
      <c r="AW163" s="15" t="s">
        <v>29</v>
      </c>
      <c r="AX163" s="15" t="s">
        <v>81</v>
      </c>
      <c r="AY163" s="194" t="s">
        <v>167</v>
      </c>
    </row>
    <row r="164" spans="1:65" s="2" customFormat="1" ht="16.5" customHeight="1">
      <c r="A164" s="33"/>
      <c r="B164" s="149"/>
      <c r="C164" s="167" t="s">
        <v>283</v>
      </c>
      <c r="D164" s="167" t="s">
        <v>175</v>
      </c>
      <c r="E164" s="168" t="s">
        <v>2386</v>
      </c>
      <c r="F164" s="169" t="s">
        <v>2380</v>
      </c>
      <c r="G164" s="170" t="s">
        <v>340</v>
      </c>
      <c r="H164" s="171">
        <v>2</v>
      </c>
      <c r="I164" s="172"/>
      <c r="J164" s="173">
        <f>ROUND(I164*H164,2)</f>
        <v>0</v>
      </c>
      <c r="K164" s="174"/>
      <c r="L164" s="34"/>
      <c r="M164" s="175" t="s">
        <v>1</v>
      </c>
      <c r="N164" s="176" t="s">
        <v>40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308</v>
      </c>
      <c r="AT164" s="163" t="s">
        <v>175</v>
      </c>
      <c r="AU164" s="163" t="s">
        <v>87</v>
      </c>
      <c r="AY164" s="18" t="s">
        <v>167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308</v>
      </c>
      <c r="BM164" s="163" t="s">
        <v>2387</v>
      </c>
    </row>
    <row r="165" spans="1:65" s="14" customFormat="1" ht="12">
      <c r="B165" s="185"/>
      <c r="D165" s="178" t="s">
        <v>181</v>
      </c>
      <c r="E165" s="186" t="s">
        <v>1</v>
      </c>
      <c r="F165" s="187" t="s">
        <v>87</v>
      </c>
      <c r="H165" s="188">
        <v>2</v>
      </c>
      <c r="I165" s="189"/>
      <c r="L165" s="185"/>
      <c r="M165" s="190"/>
      <c r="N165" s="191"/>
      <c r="O165" s="191"/>
      <c r="P165" s="191"/>
      <c r="Q165" s="191"/>
      <c r="R165" s="191"/>
      <c r="S165" s="191"/>
      <c r="T165" s="192"/>
      <c r="AT165" s="186" t="s">
        <v>181</v>
      </c>
      <c r="AU165" s="186" t="s">
        <v>87</v>
      </c>
      <c r="AV165" s="14" t="s">
        <v>87</v>
      </c>
      <c r="AW165" s="14" t="s">
        <v>29</v>
      </c>
      <c r="AX165" s="14" t="s">
        <v>74</v>
      </c>
      <c r="AY165" s="186" t="s">
        <v>167</v>
      </c>
    </row>
    <row r="166" spans="1:65" s="15" customFormat="1" ht="12">
      <c r="B166" s="193"/>
      <c r="D166" s="178" t="s">
        <v>181</v>
      </c>
      <c r="E166" s="194" t="s">
        <v>1</v>
      </c>
      <c r="F166" s="195" t="s">
        <v>186</v>
      </c>
      <c r="H166" s="196">
        <v>2</v>
      </c>
      <c r="I166" s="197"/>
      <c r="L166" s="193"/>
      <c r="M166" s="198"/>
      <c r="N166" s="199"/>
      <c r="O166" s="199"/>
      <c r="P166" s="199"/>
      <c r="Q166" s="199"/>
      <c r="R166" s="199"/>
      <c r="S166" s="199"/>
      <c r="T166" s="200"/>
      <c r="AT166" s="194" t="s">
        <v>181</v>
      </c>
      <c r="AU166" s="194" t="s">
        <v>87</v>
      </c>
      <c r="AV166" s="15" t="s">
        <v>179</v>
      </c>
      <c r="AW166" s="15" t="s">
        <v>29</v>
      </c>
      <c r="AX166" s="15" t="s">
        <v>81</v>
      </c>
      <c r="AY166" s="194" t="s">
        <v>167</v>
      </c>
    </row>
    <row r="167" spans="1:65" s="2" customFormat="1" ht="21.75" customHeight="1">
      <c r="A167" s="33"/>
      <c r="B167" s="149"/>
      <c r="C167" s="150" t="s">
        <v>287</v>
      </c>
      <c r="D167" s="150" t="s">
        <v>168</v>
      </c>
      <c r="E167" s="151" t="s">
        <v>2388</v>
      </c>
      <c r="F167" s="152" t="s">
        <v>2389</v>
      </c>
      <c r="G167" s="153" t="s">
        <v>340</v>
      </c>
      <c r="H167" s="154">
        <v>2</v>
      </c>
      <c r="I167" s="155"/>
      <c r="J167" s="156">
        <f>ROUND(I167*H167,2)</f>
        <v>0</v>
      </c>
      <c r="K167" s="157"/>
      <c r="L167" s="158"/>
      <c r="M167" s="159" t="s">
        <v>1</v>
      </c>
      <c r="N167" s="160" t="s">
        <v>40</v>
      </c>
      <c r="O167" s="59"/>
      <c r="P167" s="161">
        <f>O167*H167</f>
        <v>0</v>
      </c>
      <c r="Q167" s="161">
        <v>1.0999999999999999E-2</v>
      </c>
      <c r="R167" s="161">
        <f>Q167*H167</f>
        <v>2.1999999999999999E-2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416</v>
      </c>
      <c r="AT167" s="163" t="s">
        <v>168</v>
      </c>
      <c r="AU167" s="163" t="s">
        <v>87</v>
      </c>
      <c r="AY167" s="18" t="s">
        <v>167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308</v>
      </c>
      <c r="BM167" s="163" t="s">
        <v>2390</v>
      </c>
    </row>
    <row r="168" spans="1:65" s="13" customFormat="1" ht="12">
      <c r="B168" s="177"/>
      <c r="D168" s="178" t="s">
        <v>181</v>
      </c>
      <c r="E168" s="179" t="s">
        <v>1</v>
      </c>
      <c r="F168" s="180" t="s">
        <v>2385</v>
      </c>
      <c r="H168" s="179" t="s">
        <v>1</v>
      </c>
      <c r="I168" s="181"/>
      <c r="L168" s="177"/>
      <c r="M168" s="182"/>
      <c r="N168" s="183"/>
      <c r="O168" s="183"/>
      <c r="P168" s="183"/>
      <c r="Q168" s="183"/>
      <c r="R168" s="183"/>
      <c r="S168" s="183"/>
      <c r="T168" s="184"/>
      <c r="AT168" s="179" t="s">
        <v>181</v>
      </c>
      <c r="AU168" s="179" t="s">
        <v>87</v>
      </c>
      <c r="AV168" s="13" t="s">
        <v>81</v>
      </c>
      <c r="AW168" s="13" t="s">
        <v>29</v>
      </c>
      <c r="AX168" s="13" t="s">
        <v>74</v>
      </c>
      <c r="AY168" s="179" t="s">
        <v>167</v>
      </c>
    </row>
    <row r="169" spans="1:65" s="14" customFormat="1" ht="12">
      <c r="B169" s="185"/>
      <c r="D169" s="178" t="s">
        <v>181</v>
      </c>
      <c r="E169" s="186" t="s">
        <v>1</v>
      </c>
      <c r="F169" s="187" t="s">
        <v>87</v>
      </c>
      <c r="H169" s="188">
        <v>2</v>
      </c>
      <c r="I169" s="189"/>
      <c r="L169" s="185"/>
      <c r="M169" s="190"/>
      <c r="N169" s="191"/>
      <c r="O169" s="191"/>
      <c r="P169" s="191"/>
      <c r="Q169" s="191"/>
      <c r="R169" s="191"/>
      <c r="S169" s="191"/>
      <c r="T169" s="192"/>
      <c r="AT169" s="186" t="s">
        <v>181</v>
      </c>
      <c r="AU169" s="186" t="s">
        <v>87</v>
      </c>
      <c r="AV169" s="14" t="s">
        <v>87</v>
      </c>
      <c r="AW169" s="14" t="s">
        <v>29</v>
      </c>
      <c r="AX169" s="14" t="s">
        <v>74</v>
      </c>
      <c r="AY169" s="186" t="s">
        <v>167</v>
      </c>
    </row>
    <row r="170" spans="1:65" s="15" customFormat="1" ht="12">
      <c r="B170" s="193"/>
      <c r="D170" s="178" t="s">
        <v>181</v>
      </c>
      <c r="E170" s="194" t="s">
        <v>1</v>
      </c>
      <c r="F170" s="195" t="s">
        <v>186</v>
      </c>
      <c r="H170" s="196">
        <v>2</v>
      </c>
      <c r="I170" s="197"/>
      <c r="L170" s="193"/>
      <c r="M170" s="198"/>
      <c r="N170" s="199"/>
      <c r="O170" s="199"/>
      <c r="P170" s="199"/>
      <c r="Q170" s="199"/>
      <c r="R170" s="199"/>
      <c r="S170" s="199"/>
      <c r="T170" s="200"/>
      <c r="AT170" s="194" t="s">
        <v>181</v>
      </c>
      <c r="AU170" s="194" t="s">
        <v>87</v>
      </c>
      <c r="AV170" s="15" t="s">
        <v>179</v>
      </c>
      <c r="AW170" s="15" t="s">
        <v>29</v>
      </c>
      <c r="AX170" s="15" t="s">
        <v>81</v>
      </c>
      <c r="AY170" s="194" t="s">
        <v>167</v>
      </c>
    </row>
    <row r="171" spans="1:65" s="2" customFormat="1" ht="21.75" customHeight="1">
      <c r="A171" s="33"/>
      <c r="B171" s="149"/>
      <c r="C171" s="167" t="s">
        <v>302</v>
      </c>
      <c r="D171" s="167" t="s">
        <v>175</v>
      </c>
      <c r="E171" s="168" t="s">
        <v>2391</v>
      </c>
      <c r="F171" s="169" t="s">
        <v>2392</v>
      </c>
      <c r="G171" s="170" t="s">
        <v>340</v>
      </c>
      <c r="H171" s="171">
        <v>27</v>
      </c>
      <c r="I171" s="172"/>
      <c r="J171" s="173">
        <f>ROUND(I171*H171,2)</f>
        <v>0</v>
      </c>
      <c r="K171" s="174"/>
      <c r="L171" s="34"/>
      <c r="M171" s="175" t="s">
        <v>1</v>
      </c>
      <c r="N171" s="176" t="s">
        <v>40</v>
      </c>
      <c r="O171" s="59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308</v>
      </c>
      <c r="AT171" s="163" t="s">
        <v>175</v>
      </c>
      <c r="AU171" s="163" t="s">
        <v>87</v>
      </c>
      <c r="AY171" s="18" t="s">
        <v>167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308</v>
      </c>
      <c r="BM171" s="163" t="s">
        <v>2393</v>
      </c>
    </row>
    <row r="172" spans="1:65" s="14" customFormat="1" ht="12">
      <c r="B172" s="185"/>
      <c r="D172" s="178" t="s">
        <v>181</v>
      </c>
      <c r="E172" s="186" t="s">
        <v>1</v>
      </c>
      <c r="F172" s="187" t="s">
        <v>393</v>
      </c>
      <c r="H172" s="188">
        <v>27</v>
      </c>
      <c r="I172" s="189"/>
      <c r="L172" s="185"/>
      <c r="M172" s="190"/>
      <c r="N172" s="191"/>
      <c r="O172" s="191"/>
      <c r="P172" s="191"/>
      <c r="Q172" s="191"/>
      <c r="R172" s="191"/>
      <c r="S172" s="191"/>
      <c r="T172" s="192"/>
      <c r="AT172" s="186" t="s">
        <v>181</v>
      </c>
      <c r="AU172" s="186" t="s">
        <v>87</v>
      </c>
      <c r="AV172" s="14" t="s">
        <v>87</v>
      </c>
      <c r="AW172" s="14" t="s">
        <v>29</v>
      </c>
      <c r="AX172" s="14" t="s">
        <v>74</v>
      </c>
      <c r="AY172" s="186" t="s">
        <v>167</v>
      </c>
    </row>
    <row r="173" spans="1:65" s="15" customFormat="1" ht="12">
      <c r="B173" s="193"/>
      <c r="D173" s="178" t="s">
        <v>181</v>
      </c>
      <c r="E173" s="194" t="s">
        <v>1</v>
      </c>
      <c r="F173" s="195" t="s">
        <v>186</v>
      </c>
      <c r="H173" s="196">
        <v>27</v>
      </c>
      <c r="I173" s="197"/>
      <c r="L173" s="193"/>
      <c r="M173" s="198"/>
      <c r="N173" s="199"/>
      <c r="O173" s="199"/>
      <c r="P173" s="199"/>
      <c r="Q173" s="199"/>
      <c r="R173" s="199"/>
      <c r="S173" s="199"/>
      <c r="T173" s="200"/>
      <c r="AT173" s="194" t="s">
        <v>181</v>
      </c>
      <c r="AU173" s="194" t="s">
        <v>87</v>
      </c>
      <c r="AV173" s="15" t="s">
        <v>179</v>
      </c>
      <c r="AW173" s="15" t="s">
        <v>29</v>
      </c>
      <c r="AX173" s="15" t="s">
        <v>81</v>
      </c>
      <c r="AY173" s="194" t="s">
        <v>167</v>
      </c>
    </row>
    <row r="174" spans="1:65" s="2" customFormat="1" ht="16.5" customHeight="1">
      <c r="A174" s="33"/>
      <c r="B174" s="149"/>
      <c r="C174" s="150" t="s">
        <v>308</v>
      </c>
      <c r="D174" s="150" t="s">
        <v>168</v>
      </c>
      <c r="E174" s="151" t="s">
        <v>2394</v>
      </c>
      <c r="F174" s="152" t="s">
        <v>2395</v>
      </c>
      <c r="G174" s="153" t="s">
        <v>340</v>
      </c>
      <c r="H174" s="154">
        <v>27</v>
      </c>
      <c r="I174" s="155"/>
      <c r="J174" s="156">
        <f>ROUND(I174*H174,2)</f>
        <v>0</v>
      </c>
      <c r="K174" s="157"/>
      <c r="L174" s="158"/>
      <c r="M174" s="159" t="s">
        <v>1</v>
      </c>
      <c r="N174" s="160" t="s">
        <v>40</v>
      </c>
      <c r="O174" s="59"/>
      <c r="P174" s="161">
        <f>O174*H174</f>
        <v>0</v>
      </c>
      <c r="Q174" s="161">
        <v>1E-4</v>
      </c>
      <c r="R174" s="161">
        <f>Q174*H174</f>
        <v>2.7000000000000001E-3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416</v>
      </c>
      <c r="AT174" s="163" t="s">
        <v>168</v>
      </c>
      <c r="AU174" s="163" t="s">
        <v>87</v>
      </c>
      <c r="AY174" s="18" t="s">
        <v>167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308</v>
      </c>
      <c r="BM174" s="163" t="s">
        <v>2396</v>
      </c>
    </row>
    <row r="175" spans="1:65" s="14" customFormat="1" ht="12">
      <c r="B175" s="185"/>
      <c r="D175" s="178" t="s">
        <v>181</v>
      </c>
      <c r="E175" s="186" t="s">
        <v>1</v>
      </c>
      <c r="F175" s="187" t="s">
        <v>393</v>
      </c>
      <c r="H175" s="188">
        <v>27</v>
      </c>
      <c r="I175" s="189"/>
      <c r="L175" s="185"/>
      <c r="M175" s="190"/>
      <c r="N175" s="191"/>
      <c r="O175" s="191"/>
      <c r="P175" s="191"/>
      <c r="Q175" s="191"/>
      <c r="R175" s="191"/>
      <c r="S175" s="191"/>
      <c r="T175" s="192"/>
      <c r="AT175" s="186" t="s">
        <v>181</v>
      </c>
      <c r="AU175" s="186" t="s">
        <v>87</v>
      </c>
      <c r="AV175" s="14" t="s">
        <v>87</v>
      </c>
      <c r="AW175" s="14" t="s">
        <v>29</v>
      </c>
      <c r="AX175" s="14" t="s">
        <v>74</v>
      </c>
      <c r="AY175" s="186" t="s">
        <v>167</v>
      </c>
    </row>
    <row r="176" spans="1:65" s="15" customFormat="1" ht="12">
      <c r="B176" s="193"/>
      <c r="D176" s="178" t="s">
        <v>181</v>
      </c>
      <c r="E176" s="194" t="s">
        <v>1</v>
      </c>
      <c r="F176" s="195" t="s">
        <v>186</v>
      </c>
      <c r="H176" s="196">
        <v>27</v>
      </c>
      <c r="I176" s="197"/>
      <c r="L176" s="193"/>
      <c r="M176" s="198"/>
      <c r="N176" s="199"/>
      <c r="O176" s="199"/>
      <c r="P176" s="199"/>
      <c r="Q176" s="199"/>
      <c r="R176" s="199"/>
      <c r="S176" s="199"/>
      <c r="T176" s="200"/>
      <c r="AT176" s="194" t="s">
        <v>181</v>
      </c>
      <c r="AU176" s="194" t="s">
        <v>87</v>
      </c>
      <c r="AV176" s="15" t="s">
        <v>179</v>
      </c>
      <c r="AW176" s="15" t="s">
        <v>29</v>
      </c>
      <c r="AX176" s="15" t="s">
        <v>81</v>
      </c>
      <c r="AY176" s="194" t="s">
        <v>167</v>
      </c>
    </row>
    <row r="177" spans="1:65" s="2" customFormat="1" ht="21.75" customHeight="1">
      <c r="A177" s="33"/>
      <c r="B177" s="149"/>
      <c r="C177" s="167" t="s">
        <v>313</v>
      </c>
      <c r="D177" s="167" t="s">
        <v>175</v>
      </c>
      <c r="E177" s="168" t="s">
        <v>2397</v>
      </c>
      <c r="F177" s="169" t="s">
        <v>2398</v>
      </c>
      <c r="G177" s="170" t="s">
        <v>340</v>
      </c>
      <c r="H177" s="171">
        <v>5</v>
      </c>
      <c r="I177" s="172"/>
      <c r="J177" s="173">
        <f>ROUND(I177*H177,2)</f>
        <v>0</v>
      </c>
      <c r="K177" s="174"/>
      <c r="L177" s="34"/>
      <c r="M177" s="175" t="s">
        <v>1</v>
      </c>
      <c r="N177" s="176" t="s">
        <v>40</v>
      </c>
      <c r="O177" s="59"/>
      <c r="P177" s="161">
        <f>O177*H177</f>
        <v>0</v>
      </c>
      <c r="Q177" s="161">
        <v>0</v>
      </c>
      <c r="R177" s="161">
        <f>Q177*H177</f>
        <v>0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308</v>
      </c>
      <c r="AT177" s="163" t="s">
        <v>175</v>
      </c>
      <c r="AU177" s="163" t="s">
        <v>87</v>
      </c>
      <c r="AY177" s="18" t="s">
        <v>167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87</v>
      </c>
      <c r="BK177" s="164">
        <f>ROUND(I177*H177,2)</f>
        <v>0</v>
      </c>
      <c r="BL177" s="18" t="s">
        <v>308</v>
      </c>
      <c r="BM177" s="163" t="s">
        <v>2399</v>
      </c>
    </row>
    <row r="178" spans="1:65" s="14" customFormat="1" ht="12">
      <c r="B178" s="185"/>
      <c r="D178" s="178" t="s">
        <v>181</v>
      </c>
      <c r="E178" s="186" t="s">
        <v>1</v>
      </c>
      <c r="F178" s="187" t="s">
        <v>210</v>
      </c>
      <c r="H178" s="188">
        <v>5</v>
      </c>
      <c r="I178" s="189"/>
      <c r="L178" s="185"/>
      <c r="M178" s="190"/>
      <c r="N178" s="191"/>
      <c r="O178" s="191"/>
      <c r="P178" s="191"/>
      <c r="Q178" s="191"/>
      <c r="R178" s="191"/>
      <c r="S178" s="191"/>
      <c r="T178" s="192"/>
      <c r="AT178" s="186" t="s">
        <v>181</v>
      </c>
      <c r="AU178" s="186" t="s">
        <v>87</v>
      </c>
      <c r="AV178" s="14" t="s">
        <v>87</v>
      </c>
      <c r="AW178" s="14" t="s">
        <v>29</v>
      </c>
      <c r="AX178" s="14" t="s">
        <v>74</v>
      </c>
      <c r="AY178" s="186" t="s">
        <v>167</v>
      </c>
    </row>
    <row r="179" spans="1:65" s="15" customFormat="1" ht="12">
      <c r="B179" s="193"/>
      <c r="D179" s="178" t="s">
        <v>181</v>
      </c>
      <c r="E179" s="194" t="s">
        <v>1</v>
      </c>
      <c r="F179" s="195" t="s">
        <v>186</v>
      </c>
      <c r="H179" s="196">
        <v>5</v>
      </c>
      <c r="I179" s="197"/>
      <c r="L179" s="193"/>
      <c r="M179" s="198"/>
      <c r="N179" s="199"/>
      <c r="O179" s="199"/>
      <c r="P179" s="199"/>
      <c r="Q179" s="199"/>
      <c r="R179" s="199"/>
      <c r="S179" s="199"/>
      <c r="T179" s="200"/>
      <c r="AT179" s="194" t="s">
        <v>181</v>
      </c>
      <c r="AU179" s="194" t="s">
        <v>87</v>
      </c>
      <c r="AV179" s="15" t="s">
        <v>179</v>
      </c>
      <c r="AW179" s="15" t="s">
        <v>29</v>
      </c>
      <c r="AX179" s="15" t="s">
        <v>81</v>
      </c>
      <c r="AY179" s="194" t="s">
        <v>167</v>
      </c>
    </row>
    <row r="180" spans="1:65" s="2" customFormat="1" ht="16.5" customHeight="1">
      <c r="A180" s="33"/>
      <c r="B180" s="149"/>
      <c r="C180" s="150" t="s">
        <v>318</v>
      </c>
      <c r="D180" s="150" t="s">
        <v>168</v>
      </c>
      <c r="E180" s="151" t="s">
        <v>2400</v>
      </c>
      <c r="F180" s="152" t="s">
        <v>2401</v>
      </c>
      <c r="G180" s="153" t="s">
        <v>340</v>
      </c>
      <c r="H180" s="154">
        <v>5</v>
      </c>
      <c r="I180" s="155"/>
      <c r="J180" s="156">
        <f>ROUND(I180*H180,2)</f>
        <v>0</v>
      </c>
      <c r="K180" s="157"/>
      <c r="L180" s="158"/>
      <c r="M180" s="159" t="s">
        <v>1</v>
      </c>
      <c r="N180" s="160" t="s">
        <v>40</v>
      </c>
      <c r="O180" s="59"/>
      <c r="P180" s="161">
        <f>O180*H180</f>
        <v>0</v>
      </c>
      <c r="Q180" s="161">
        <v>2.0000000000000001E-4</v>
      </c>
      <c r="R180" s="161">
        <f>Q180*H180</f>
        <v>1E-3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416</v>
      </c>
      <c r="AT180" s="163" t="s">
        <v>168</v>
      </c>
      <c r="AU180" s="163" t="s">
        <v>87</v>
      </c>
      <c r="AY180" s="18" t="s">
        <v>167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308</v>
      </c>
      <c r="BM180" s="163" t="s">
        <v>2402</v>
      </c>
    </row>
    <row r="181" spans="1:65" s="14" customFormat="1" ht="12">
      <c r="B181" s="185"/>
      <c r="D181" s="178" t="s">
        <v>181</v>
      </c>
      <c r="E181" s="186" t="s">
        <v>1</v>
      </c>
      <c r="F181" s="187" t="s">
        <v>210</v>
      </c>
      <c r="H181" s="188">
        <v>5</v>
      </c>
      <c r="I181" s="189"/>
      <c r="L181" s="185"/>
      <c r="M181" s="190"/>
      <c r="N181" s="191"/>
      <c r="O181" s="191"/>
      <c r="P181" s="191"/>
      <c r="Q181" s="191"/>
      <c r="R181" s="191"/>
      <c r="S181" s="191"/>
      <c r="T181" s="192"/>
      <c r="AT181" s="186" t="s">
        <v>181</v>
      </c>
      <c r="AU181" s="186" t="s">
        <v>87</v>
      </c>
      <c r="AV181" s="14" t="s">
        <v>87</v>
      </c>
      <c r="AW181" s="14" t="s">
        <v>29</v>
      </c>
      <c r="AX181" s="14" t="s">
        <v>74</v>
      </c>
      <c r="AY181" s="186" t="s">
        <v>167</v>
      </c>
    </row>
    <row r="182" spans="1:65" s="15" customFormat="1" ht="12">
      <c r="B182" s="193"/>
      <c r="D182" s="178" t="s">
        <v>181</v>
      </c>
      <c r="E182" s="194" t="s">
        <v>1</v>
      </c>
      <c r="F182" s="195" t="s">
        <v>186</v>
      </c>
      <c r="H182" s="196">
        <v>5</v>
      </c>
      <c r="I182" s="197"/>
      <c r="L182" s="193"/>
      <c r="M182" s="198"/>
      <c r="N182" s="199"/>
      <c r="O182" s="199"/>
      <c r="P182" s="199"/>
      <c r="Q182" s="199"/>
      <c r="R182" s="199"/>
      <c r="S182" s="199"/>
      <c r="T182" s="200"/>
      <c r="AT182" s="194" t="s">
        <v>181</v>
      </c>
      <c r="AU182" s="194" t="s">
        <v>87</v>
      </c>
      <c r="AV182" s="15" t="s">
        <v>179</v>
      </c>
      <c r="AW182" s="15" t="s">
        <v>29</v>
      </c>
      <c r="AX182" s="15" t="s">
        <v>81</v>
      </c>
      <c r="AY182" s="194" t="s">
        <v>167</v>
      </c>
    </row>
    <row r="183" spans="1:65" s="2" customFormat="1" ht="21.75" customHeight="1">
      <c r="A183" s="33"/>
      <c r="B183" s="149"/>
      <c r="C183" s="167" t="s">
        <v>324</v>
      </c>
      <c r="D183" s="167" t="s">
        <v>175</v>
      </c>
      <c r="E183" s="168" t="s">
        <v>2391</v>
      </c>
      <c r="F183" s="169" t="s">
        <v>2392</v>
      </c>
      <c r="G183" s="170" t="s">
        <v>340</v>
      </c>
      <c r="H183" s="171">
        <v>25</v>
      </c>
      <c r="I183" s="172"/>
      <c r="J183" s="173">
        <f>ROUND(I183*H183,2)</f>
        <v>0</v>
      </c>
      <c r="K183" s="174"/>
      <c r="L183" s="34"/>
      <c r="M183" s="175" t="s">
        <v>1</v>
      </c>
      <c r="N183" s="176" t="s">
        <v>40</v>
      </c>
      <c r="O183" s="59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308</v>
      </c>
      <c r="AT183" s="163" t="s">
        <v>175</v>
      </c>
      <c r="AU183" s="163" t="s">
        <v>87</v>
      </c>
      <c r="AY183" s="18" t="s">
        <v>167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87</v>
      </c>
      <c r="BK183" s="164">
        <f>ROUND(I183*H183,2)</f>
        <v>0</v>
      </c>
      <c r="BL183" s="18" t="s">
        <v>308</v>
      </c>
      <c r="BM183" s="163" t="s">
        <v>2403</v>
      </c>
    </row>
    <row r="184" spans="1:65" s="14" customFormat="1" ht="12">
      <c r="B184" s="185"/>
      <c r="D184" s="178" t="s">
        <v>181</v>
      </c>
      <c r="E184" s="186" t="s">
        <v>1</v>
      </c>
      <c r="F184" s="187" t="s">
        <v>377</v>
      </c>
      <c r="H184" s="188">
        <v>25</v>
      </c>
      <c r="I184" s="189"/>
      <c r="L184" s="185"/>
      <c r="M184" s="190"/>
      <c r="N184" s="191"/>
      <c r="O184" s="191"/>
      <c r="P184" s="191"/>
      <c r="Q184" s="191"/>
      <c r="R184" s="191"/>
      <c r="S184" s="191"/>
      <c r="T184" s="192"/>
      <c r="AT184" s="186" t="s">
        <v>181</v>
      </c>
      <c r="AU184" s="186" t="s">
        <v>87</v>
      </c>
      <c r="AV184" s="14" t="s">
        <v>87</v>
      </c>
      <c r="AW184" s="14" t="s">
        <v>29</v>
      </c>
      <c r="AX184" s="14" t="s">
        <v>74</v>
      </c>
      <c r="AY184" s="186" t="s">
        <v>167</v>
      </c>
    </row>
    <row r="185" spans="1:65" s="15" customFormat="1" ht="12">
      <c r="B185" s="193"/>
      <c r="D185" s="178" t="s">
        <v>181</v>
      </c>
      <c r="E185" s="194" t="s">
        <v>1</v>
      </c>
      <c r="F185" s="195" t="s">
        <v>186</v>
      </c>
      <c r="H185" s="196">
        <v>25</v>
      </c>
      <c r="I185" s="197"/>
      <c r="L185" s="193"/>
      <c r="M185" s="198"/>
      <c r="N185" s="199"/>
      <c r="O185" s="199"/>
      <c r="P185" s="199"/>
      <c r="Q185" s="199"/>
      <c r="R185" s="199"/>
      <c r="S185" s="199"/>
      <c r="T185" s="200"/>
      <c r="AT185" s="194" t="s">
        <v>181</v>
      </c>
      <c r="AU185" s="194" t="s">
        <v>87</v>
      </c>
      <c r="AV185" s="15" t="s">
        <v>179</v>
      </c>
      <c r="AW185" s="15" t="s">
        <v>29</v>
      </c>
      <c r="AX185" s="15" t="s">
        <v>81</v>
      </c>
      <c r="AY185" s="194" t="s">
        <v>167</v>
      </c>
    </row>
    <row r="186" spans="1:65" s="2" customFormat="1" ht="16.5" customHeight="1">
      <c r="A186" s="33"/>
      <c r="B186" s="149"/>
      <c r="C186" s="150" t="s">
        <v>7</v>
      </c>
      <c r="D186" s="150" t="s">
        <v>168</v>
      </c>
      <c r="E186" s="151" t="s">
        <v>2404</v>
      </c>
      <c r="F186" s="152" t="s">
        <v>2405</v>
      </c>
      <c r="G186" s="153" t="s">
        <v>340</v>
      </c>
      <c r="H186" s="154">
        <v>25</v>
      </c>
      <c r="I186" s="155"/>
      <c r="J186" s="156">
        <f>ROUND(I186*H186,2)</f>
        <v>0</v>
      </c>
      <c r="K186" s="157"/>
      <c r="L186" s="158"/>
      <c r="M186" s="159" t="s">
        <v>1</v>
      </c>
      <c r="N186" s="160" t="s">
        <v>40</v>
      </c>
      <c r="O186" s="59"/>
      <c r="P186" s="161">
        <f>O186*H186</f>
        <v>0</v>
      </c>
      <c r="Q186" s="161">
        <v>2.0000000000000001E-4</v>
      </c>
      <c r="R186" s="161">
        <f>Q186*H186</f>
        <v>5.0000000000000001E-3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416</v>
      </c>
      <c r="AT186" s="163" t="s">
        <v>168</v>
      </c>
      <c r="AU186" s="163" t="s">
        <v>87</v>
      </c>
      <c r="AY186" s="18" t="s">
        <v>167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87</v>
      </c>
      <c r="BK186" s="164">
        <f>ROUND(I186*H186,2)</f>
        <v>0</v>
      </c>
      <c r="BL186" s="18" t="s">
        <v>308</v>
      </c>
      <c r="BM186" s="163" t="s">
        <v>2406</v>
      </c>
    </row>
    <row r="187" spans="1:65" s="14" customFormat="1" ht="12">
      <c r="B187" s="185"/>
      <c r="D187" s="178" t="s">
        <v>181</v>
      </c>
      <c r="E187" s="186" t="s">
        <v>1</v>
      </c>
      <c r="F187" s="187" t="s">
        <v>377</v>
      </c>
      <c r="H187" s="188">
        <v>25</v>
      </c>
      <c r="I187" s="189"/>
      <c r="L187" s="185"/>
      <c r="M187" s="190"/>
      <c r="N187" s="191"/>
      <c r="O187" s="191"/>
      <c r="P187" s="191"/>
      <c r="Q187" s="191"/>
      <c r="R187" s="191"/>
      <c r="S187" s="191"/>
      <c r="T187" s="192"/>
      <c r="AT187" s="186" t="s">
        <v>181</v>
      </c>
      <c r="AU187" s="186" t="s">
        <v>87</v>
      </c>
      <c r="AV187" s="14" t="s">
        <v>87</v>
      </c>
      <c r="AW187" s="14" t="s">
        <v>29</v>
      </c>
      <c r="AX187" s="14" t="s">
        <v>74</v>
      </c>
      <c r="AY187" s="186" t="s">
        <v>167</v>
      </c>
    </row>
    <row r="188" spans="1:65" s="15" customFormat="1" ht="12">
      <c r="B188" s="193"/>
      <c r="D188" s="178" t="s">
        <v>181</v>
      </c>
      <c r="E188" s="194" t="s">
        <v>1</v>
      </c>
      <c r="F188" s="195" t="s">
        <v>186</v>
      </c>
      <c r="H188" s="196">
        <v>25</v>
      </c>
      <c r="I188" s="197"/>
      <c r="L188" s="193"/>
      <c r="M188" s="198"/>
      <c r="N188" s="199"/>
      <c r="O188" s="199"/>
      <c r="P188" s="199"/>
      <c r="Q188" s="199"/>
      <c r="R188" s="199"/>
      <c r="S188" s="199"/>
      <c r="T188" s="200"/>
      <c r="AT188" s="194" t="s">
        <v>181</v>
      </c>
      <c r="AU188" s="194" t="s">
        <v>87</v>
      </c>
      <c r="AV188" s="15" t="s">
        <v>179</v>
      </c>
      <c r="AW188" s="15" t="s">
        <v>29</v>
      </c>
      <c r="AX188" s="15" t="s">
        <v>81</v>
      </c>
      <c r="AY188" s="194" t="s">
        <v>167</v>
      </c>
    </row>
    <row r="189" spans="1:65" s="2" customFormat="1" ht="21.75" customHeight="1">
      <c r="A189" s="33"/>
      <c r="B189" s="149"/>
      <c r="C189" s="167" t="s">
        <v>351</v>
      </c>
      <c r="D189" s="167" t="s">
        <v>175</v>
      </c>
      <c r="E189" s="168" t="s">
        <v>2407</v>
      </c>
      <c r="F189" s="169" t="s">
        <v>2408</v>
      </c>
      <c r="G189" s="170" t="s">
        <v>340</v>
      </c>
      <c r="H189" s="171">
        <v>3</v>
      </c>
      <c r="I189" s="172"/>
      <c r="J189" s="173">
        <f>ROUND(I189*H189,2)</f>
        <v>0</v>
      </c>
      <c r="K189" s="174"/>
      <c r="L189" s="34"/>
      <c r="M189" s="175" t="s">
        <v>1</v>
      </c>
      <c r="N189" s="176" t="s">
        <v>40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308</v>
      </c>
      <c r="AT189" s="163" t="s">
        <v>175</v>
      </c>
      <c r="AU189" s="163" t="s">
        <v>87</v>
      </c>
      <c r="AY189" s="18" t="s">
        <v>167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308</v>
      </c>
      <c r="BM189" s="163" t="s">
        <v>2409</v>
      </c>
    </row>
    <row r="190" spans="1:65" s="14" customFormat="1" ht="12">
      <c r="B190" s="185"/>
      <c r="D190" s="178" t="s">
        <v>181</v>
      </c>
      <c r="E190" s="186" t="s">
        <v>1</v>
      </c>
      <c r="F190" s="187" t="s">
        <v>187</v>
      </c>
      <c r="H190" s="188">
        <v>3</v>
      </c>
      <c r="I190" s="189"/>
      <c r="L190" s="185"/>
      <c r="M190" s="190"/>
      <c r="N190" s="191"/>
      <c r="O190" s="191"/>
      <c r="P190" s="191"/>
      <c r="Q190" s="191"/>
      <c r="R190" s="191"/>
      <c r="S190" s="191"/>
      <c r="T190" s="192"/>
      <c r="AT190" s="186" t="s">
        <v>181</v>
      </c>
      <c r="AU190" s="186" t="s">
        <v>87</v>
      </c>
      <c r="AV190" s="14" t="s">
        <v>87</v>
      </c>
      <c r="AW190" s="14" t="s">
        <v>29</v>
      </c>
      <c r="AX190" s="14" t="s">
        <v>74</v>
      </c>
      <c r="AY190" s="186" t="s">
        <v>167</v>
      </c>
    </row>
    <row r="191" spans="1:65" s="15" customFormat="1" ht="12">
      <c r="B191" s="193"/>
      <c r="D191" s="178" t="s">
        <v>181</v>
      </c>
      <c r="E191" s="194" t="s">
        <v>1</v>
      </c>
      <c r="F191" s="195" t="s">
        <v>186</v>
      </c>
      <c r="H191" s="196">
        <v>3</v>
      </c>
      <c r="I191" s="197"/>
      <c r="L191" s="193"/>
      <c r="M191" s="198"/>
      <c r="N191" s="199"/>
      <c r="O191" s="199"/>
      <c r="P191" s="199"/>
      <c r="Q191" s="199"/>
      <c r="R191" s="199"/>
      <c r="S191" s="199"/>
      <c r="T191" s="200"/>
      <c r="AT191" s="194" t="s">
        <v>181</v>
      </c>
      <c r="AU191" s="194" t="s">
        <v>87</v>
      </c>
      <c r="AV191" s="15" t="s">
        <v>179</v>
      </c>
      <c r="AW191" s="15" t="s">
        <v>29</v>
      </c>
      <c r="AX191" s="15" t="s">
        <v>81</v>
      </c>
      <c r="AY191" s="194" t="s">
        <v>167</v>
      </c>
    </row>
    <row r="192" spans="1:65" s="2" customFormat="1" ht="16.5" customHeight="1">
      <c r="A192" s="33"/>
      <c r="B192" s="149"/>
      <c r="C192" s="150" t="s">
        <v>358</v>
      </c>
      <c r="D192" s="150" t="s">
        <v>168</v>
      </c>
      <c r="E192" s="151" t="s">
        <v>2410</v>
      </c>
      <c r="F192" s="152" t="s">
        <v>2411</v>
      </c>
      <c r="G192" s="153" t="s">
        <v>340</v>
      </c>
      <c r="H192" s="154">
        <v>3</v>
      </c>
      <c r="I192" s="155"/>
      <c r="J192" s="156">
        <f>ROUND(I192*H192,2)</f>
        <v>0</v>
      </c>
      <c r="K192" s="157"/>
      <c r="L192" s="158"/>
      <c r="M192" s="159" t="s">
        <v>1</v>
      </c>
      <c r="N192" s="160" t="s">
        <v>40</v>
      </c>
      <c r="O192" s="59"/>
      <c r="P192" s="161">
        <f>O192*H192</f>
        <v>0</v>
      </c>
      <c r="Q192" s="161">
        <v>5.2999999999999998E-4</v>
      </c>
      <c r="R192" s="161">
        <f>Q192*H192</f>
        <v>1.5899999999999998E-3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416</v>
      </c>
      <c r="AT192" s="163" t="s">
        <v>168</v>
      </c>
      <c r="AU192" s="163" t="s">
        <v>87</v>
      </c>
      <c r="AY192" s="18" t="s">
        <v>167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87</v>
      </c>
      <c r="BK192" s="164">
        <f>ROUND(I192*H192,2)</f>
        <v>0</v>
      </c>
      <c r="BL192" s="18" t="s">
        <v>308</v>
      </c>
      <c r="BM192" s="163" t="s">
        <v>2412</v>
      </c>
    </row>
    <row r="193" spans="1:65" s="14" customFormat="1" ht="12">
      <c r="B193" s="185"/>
      <c r="D193" s="178" t="s">
        <v>181</v>
      </c>
      <c r="E193" s="186" t="s">
        <v>1</v>
      </c>
      <c r="F193" s="187" t="s">
        <v>187</v>
      </c>
      <c r="H193" s="188">
        <v>3</v>
      </c>
      <c r="I193" s="189"/>
      <c r="L193" s="185"/>
      <c r="M193" s="190"/>
      <c r="N193" s="191"/>
      <c r="O193" s="191"/>
      <c r="P193" s="191"/>
      <c r="Q193" s="191"/>
      <c r="R193" s="191"/>
      <c r="S193" s="191"/>
      <c r="T193" s="192"/>
      <c r="AT193" s="186" t="s">
        <v>181</v>
      </c>
      <c r="AU193" s="186" t="s">
        <v>87</v>
      </c>
      <c r="AV193" s="14" t="s">
        <v>87</v>
      </c>
      <c r="AW193" s="14" t="s">
        <v>29</v>
      </c>
      <c r="AX193" s="14" t="s">
        <v>74</v>
      </c>
      <c r="AY193" s="186" t="s">
        <v>167</v>
      </c>
    </row>
    <row r="194" spans="1:65" s="15" customFormat="1" ht="12">
      <c r="B194" s="193"/>
      <c r="D194" s="178" t="s">
        <v>181</v>
      </c>
      <c r="E194" s="194" t="s">
        <v>1</v>
      </c>
      <c r="F194" s="195" t="s">
        <v>186</v>
      </c>
      <c r="H194" s="196">
        <v>3</v>
      </c>
      <c r="I194" s="197"/>
      <c r="L194" s="193"/>
      <c r="M194" s="198"/>
      <c r="N194" s="199"/>
      <c r="O194" s="199"/>
      <c r="P194" s="199"/>
      <c r="Q194" s="199"/>
      <c r="R194" s="199"/>
      <c r="S194" s="199"/>
      <c r="T194" s="200"/>
      <c r="AT194" s="194" t="s">
        <v>181</v>
      </c>
      <c r="AU194" s="194" t="s">
        <v>87</v>
      </c>
      <c r="AV194" s="15" t="s">
        <v>179</v>
      </c>
      <c r="AW194" s="15" t="s">
        <v>29</v>
      </c>
      <c r="AX194" s="15" t="s">
        <v>81</v>
      </c>
      <c r="AY194" s="194" t="s">
        <v>167</v>
      </c>
    </row>
    <row r="195" spans="1:65" s="2" customFormat="1" ht="16.5" customHeight="1">
      <c r="A195" s="33"/>
      <c r="B195" s="149"/>
      <c r="C195" s="167" t="s">
        <v>364</v>
      </c>
      <c r="D195" s="167" t="s">
        <v>175</v>
      </c>
      <c r="E195" s="168" t="s">
        <v>2413</v>
      </c>
      <c r="F195" s="169" t="s">
        <v>2414</v>
      </c>
      <c r="G195" s="170" t="s">
        <v>213</v>
      </c>
      <c r="H195" s="171">
        <v>48</v>
      </c>
      <c r="I195" s="172"/>
      <c r="J195" s="173">
        <f>ROUND(I195*H195,2)</f>
        <v>0</v>
      </c>
      <c r="K195" s="174"/>
      <c r="L195" s="34"/>
      <c r="M195" s="175" t="s">
        <v>1</v>
      </c>
      <c r="N195" s="176" t="s">
        <v>40</v>
      </c>
      <c r="O195" s="59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308</v>
      </c>
      <c r="AT195" s="163" t="s">
        <v>175</v>
      </c>
      <c r="AU195" s="163" t="s">
        <v>87</v>
      </c>
      <c r="AY195" s="18" t="s">
        <v>167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87</v>
      </c>
      <c r="BK195" s="164">
        <f>ROUND(I195*H195,2)</f>
        <v>0</v>
      </c>
      <c r="BL195" s="18" t="s">
        <v>308</v>
      </c>
      <c r="BM195" s="163" t="s">
        <v>2415</v>
      </c>
    </row>
    <row r="196" spans="1:65" s="14" customFormat="1" ht="12">
      <c r="B196" s="185"/>
      <c r="D196" s="178" t="s">
        <v>181</v>
      </c>
      <c r="E196" s="186" t="s">
        <v>1</v>
      </c>
      <c r="F196" s="187" t="s">
        <v>526</v>
      </c>
      <c r="H196" s="188">
        <v>48</v>
      </c>
      <c r="I196" s="189"/>
      <c r="L196" s="185"/>
      <c r="M196" s="190"/>
      <c r="N196" s="191"/>
      <c r="O196" s="191"/>
      <c r="P196" s="191"/>
      <c r="Q196" s="191"/>
      <c r="R196" s="191"/>
      <c r="S196" s="191"/>
      <c r="T196" s="192"/>
      <c r="AT196" s="186" t="s">
        <v>181</v>
      </c>
      <c r="AU196" s="186" t="s">
        <v>87</v>
      </c>
      <c r="AV196" s="14" t="s">
        <v>87</v>
      </c>
      <c r="AW196" s="14" t="s">
        <v>29</v>
      </c>
      <c r="AX196" s="14" t="s">
        <v>74</v>
      </c>
      <c r="AY196" s="186" t="s">
        <v>167</v>
      </c>
    </row>
    <row r="197" spans="1:65" s="15" customFormat="1" ht="12">
      <c r="B197" s="193"/>
      <c r="D197" s="178" t="s">
        <v>181</v>
      </c>
      <c r="E197" s="194" t="s">
        <v>1</v>
      </c>
      <c r="F197" s="195" t="s">
        <v>186</v>
      </c>
      <c r="H197" s="196">
        <v>48</v>
      </c>
      <c r="I197" s="197"/>
      <c r="L197" s="193"/>
      <c r="M197" s="198"/>
      <c r="N197" s="199"/>
      <c r="O197" s="199"/>
      <c r="P197" s="199"/>
      <c r="Q197" s="199"/>
      <c r="R197" s="199"/>
      <c r="S197" s="199"/>
      <c r="T197" s="200"/>
      <c r="AT197" s="194" t="s">
        <v>181</v>
      </c>
      <c r="AU197" s="194" t="s">
        <v>87</v>
      </c>
      <c r="AV197" s="15" t="s">
        <v>179</v>
      </c>
      <c r="AW197" s="15" t="s">
        <v>29</v>
      </c>
      <c r="AX197" s="15" t="s">
        <v>81</v>
      </c>
      <c r="AY197" s="194" t="s">
        <v>167</v>
      </c>
    </row>
    <row r="198" spans="1:65" s="2" customFormat="1" ht="16.5" customHeight="1">
      <c r="A198" s="33"/>
      <c r="B198" s="149"/>
      <c r="C198" s="150" t="s">
        <v>370</v>
      </c>
      <c r="D198" s="150" t="s">
        <v>168</v>
      </c>
      <c r="E198" s="151" t="s">
        <v>2416</v>
      </c>
      <c r="F198" s="152" t="s">
        <v>2417</v>
      </c>
      <c r="G198" s="153" t="s">
        <v>213</v>
      </c>
      <c r="H198" s="154">
        <v>48</v>
      </c>
      <c r="I198" s="155"/>
      <c r="J198" s="156">
        <f>ROUND(I198*H198,2)</f>
        <v>0</v>
      </c>
      <c r="K198" s="157"/>
      <c r="L198" s="158"/>
      <c r="M198" s="159" t="s">
        <v>1</v>
      </c>
      <c r="N198" s="160" t="s">
        <v>40</v>
      </c>
      <c r="O198" s="59"/>
      <c r="P198" s="161">
        <f>O198*H198</f>
        <v>0</v>
      </c>
      <c r="Q198" s="161">
        <v>6.9999999999999999E-4</v>
      </c>
      <c r="R198" s="161">
        <f>Q198*H198</f>
        <v>3.3599999999999998E-2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416</v>
      </c>
      <c r="AT198" s="163" t="s">
        <v>168</v>
      </c>
      <c r="AU198" s="163" t="s">
        <v>87</v>
      </c>
      <c r="AY198" s="18" t="s">
        <v>167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308</v>
      </c>
      <c r="BM198" s="163" t="s">
        <v>2418</v>
      </c>
    </row>
    <row r="199" spans="1:65" s="14" customFormat="1" ht="12">
      <c r="B199" s="185"/>
      <c r="D199" s="178" t="s">
        <v>181</v>
      </c>
      <c r="E199" s="186" t="s">
        <v>1</v>
      </c>
      <c r="F199" s="187" t="s">
        <v>526</v>
      </c>
      <c r="H199" s="188">
        <v>48</v>
      </c>
      <c r="I199" s="189"/>
      <c r="L199" s="185"/>
      <c r="M199" s="190"/>
      <c r="N199" s="191"/>
      <c r="O199" s="191"/>
      <c r="P199" s="191"/>
      <c r="Q199" s="191"/>
      <c r="R199" s="191"/>
      <c r="S199" s="191"/>
      <c r="T199" s="192"/>
      <c r="AT199" s="186" t="s">
        <v>181</v>
      </c>
      <c r="AU199" s="186" t="s">
        <v>87</v>
      </c>
      <c r="AV199" s="14" t="s">
        <v>87</v>
      </c>
      <c r="AW199" s="14" t="s">
        <v>29</v>
      </c>
      <c r="AX199" s="14" t="s">
        <v>74</v>
      </c>
      <c r="AY199" s="186" t="s">
        <v>167</v>
      </c>
    </row>
    <row r="200" spans="1:65" s="15" customFormat="1" ht="12">
      <c r="B200" s="193"/>
      <c r="D200" s="178" t="s">
        <v>181</v>
      </c>
      <c r="E200" s="194" t="s">
        <v>1</v>
      </c>
      <c r="F200" s="195" t="s">
        <v>186</v>
      </c>
      <c r="H200" s="196">
        <v>48</v>
      </c>
      <c r="I200" s="197"/>
      <c r="L200" s="193"/>
      <c r="M200" s="198"/>
      <c r="N200" s="199"/>
      <c r="O200" s="199"/>
      <c r="P200" s="199"/>
      <c r="Q200" s="199"/>
      <c r="R200" s="199"/>
      <c r="S200" s="199"/>
      <c r="T200" s="200"/>
      <c r="AT200" s="194" t="s">
        <v>181</v>
      </c>
      <c r="AU200" s="194" t="s">
        <v>87</v>
      </c>
      <c r="AV200" s="15" t="s">
        <v>179</v>
      </c>
      <c r="AW200" s="15" t="s">
        <v>29</v>
      </c>
      <c r="AX200" s="15" t="s">
        <v>81</v>
      </c>
      <c r="AY200" s="194" t="s">
        <v>167</v>
      </c>
    </row>
    <row r="201" spans="1:65" s="2" customFormat="1" ht="16.5" customHeight="1">
      <c r="A201" s="33"/>
      <c r="B201" s="149"/>
      <c r="C201" s="167" t="s">
        <v>377</v>
      </c>
      <c r="D201" s="167" t="s">
        <v>175</v>
      </c>
      <c r="E201" s="168" t="s">
        <v>2419</v>
      </c>
      <c r="F201" s="169" t="s">
        <v>2420</v>
      </c>
      <c r="G201" s="170" t="s">
        <v>213</v>
      </c>
      <c r="H201" s="171">
        <v>170</v>
      </c>
      <c r="I201" s="172"/>
      <c r="J201" s="173">
        <f>ROUND(I201*H201,2)</f>
        <v>0</v>
      </c>
      <c r="K201" s="174"/>
      <c r="L201" s="34"/>
      <c r="M201" s="175" t="s">
        <v>1</v>
      </c>
      <c r="N201" s="176" t="s">
        <v>40</v>
      </c>
      <c r="O201" s="59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308</v>
      </c>
      <c r="AT201" s="163" t="s">
        <v>175</v>
      </c>
      <c r="AU201" s="163" t="s">
        <v>87</v>
      </c>
      <c r="AY201" s="18" t="s">
        <v>167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308</v>
      </c>
      <c r="BM201" s="163" t="s">
        <v>2421</v>
      </c>
    </row>
    <row r="202" spans="1:65" s="14" customFormat="1" ht="12">
      <c r="B202" s="185"/>
      <c r="D202" s="178" t="s">
        <v>181</v>
      </c>
      <c r="E202" s="186" t="s">
        <v>1</v>
      </c>
      <c r="F202" s="187" t="s">
        <v>443</v>
      </c>
      <c r="H202" s="188">
        <v>36</v>
      </c>
      <c r="I202" s="189"/>
      <c r="L202" s="185"/>
      <c r="M202" s="190"/>
      <c r="N202" s="191"/>
      <c r="O202" s="191"/>
      <c r="P202" s="191"/>
      <c r="Q202" s="191"/>
      <c r="R202" s="191"/>
      <c r="S202" s="191"/>
      <c r="T202" s="192"/>
      <c r="AT202" s="186" t="s">
        <v>181</v>
      </c>
      <c r="AU202" s="186" t="s">
        <v>87</v>
      </c>
      <c r="AV202" s="14" t="s">
        <v>87</v>
      </c>
      <c r="AW202" s="14" t="s">
        <v>29</v>
      </c>
      <c r="AX202" s="14" t="s">
        <v>74</v>
      </c>
      <c r="AY202" s="186" t="s">
        <v>167</v>
      </c>
    </row>
    <row r="203" spans="1:65" s="16" customFormat="1" ht="12">
      <c r="B203" s="201"/>
      <c r="D203" s="178" t="s">
        <v>181</v>
      </c>
      <c r="E203" s="202" t="s">
        <v>1</v>
      </c>
      <c r="F203" s="203" t="s">
        <v>390</v>
      </c>
      <c r="H203" s="204">
        <v>36</v>
      </c>
      <c r="I203" s="205"/>
      <c r="L203" s="201"/>
      <c r="M203" s="206"/>
      <c r="N203" s="207"/>
      <c r="O203" s="207"/>
      <c r="P203" s="207"/>
      <c r="Q203" s="207"/>
      <c r="R203" s="207"/>
      <c r="S203" s="207"/>
      <c r="T203" s="208"/>
      <c r="AT203" s="202" t="s">
        <v>181</v>
      </c>
      <c r="AU203" s="202" t="s">
        <v>87</v>
      </c>
      <c r="AV203" s="16" t="s">
        <v>187</v>
      </c>
      <c r="AW203" s="16" t="s">
        <v>29</v>
      </c>
      <c r="AX203" s="16" t="s">
        <v>74</v>
      </c>
      <c r="AY203" s="202" t="s">
        <v>167</v>
      </c>
    </row>
    <row r="204" spans="1:65" s="14" customFormat="1" ht="12">
      <c r="B204" s="185"/>
      <c r="D204" s="178" t="s">
        <v>181</v>
      </c>
      <c r="E204" s="186" t="s">
        <v>1</v>
      </c>
      <c r="F204" s="187" t="s">
        <v>1454</v>
      </c>
      <c r="H204" s="188">
        <v>134</v>
      </c>
      <c r="I204" s="189"/>
      <c r="L204" s="185"/>
      <c r="M204" s="190"/>
      <c r="N204" s="191"/>
      <c r="O204" s="191"/>
      <c r="P204" s="191"/>
      <c r="Q204" s="191"/>
      <c r="R204" s="191"/>
      <c r="S204" s="191"/>
      <c r="T204" s="192"/>
      <c r="AT204" s="186" t="s">
        <v>181</v>
      </c>
      <c r="AU204" s="186" t="s">
        <v>87</v>
      </c>
      <c r="AV204" s="14" t="s">
        <v>87</v>
      </c>
      <c r="AW204" s="14" t="s">
        <v>29</v>
      </c>
      <c r="AX204" s="14" t="s">
        <v>74</v>
      </c>
      <c r="AY204" s="186" t="s">
        <v>167</v>
      </c>
    </row>
    <row r="205" spans="1:65" s="16" customFormat="1" ht="12">
      <c r="B205" s="201"/>
      <c r="D205" s="178" t="s">
        <v>181</v>
      </c>
      <c r="E205" s="202" t="s">
        <v>1</v>
      </c>
      <c r="F205" s="203" t="s">
        <v>390</v>
      </c>
      <c r="H205" s="204">
        <v>134</v>
      </c>
      <c r="I205" s="205"/>
      <c r="L205" s="201"/>
      <c r="M205" s="206"/>
      <c r="N205" s="207"/>
      <c r="O205" s="207"/>
      <c r="P205" s="207"/>
      <c r="Q205" s="207"/>
      <c r="R205" s="207"/>
      <c r="S205" s="207"/>
      <c r="T205" s="208"/>
      <c r="AT205" s="202" t="s">
        <v>181</v>
      </c>
      <c r="AU205" s="202" t="s">
        <v>87</v>
      </c>
      <c r="AV205" s="16" t="s">
        <v>187</v>
      </c>
      <c r="AW205" s="16" t="s">
        <v>29</v>
      </c>
      <c r="AX205" s="16" t="s">
        <v>74</v>
      </c>
      <c r="AY205" s="202" t="s">
        <v>167</v>
      </c>
    </row>
    <row r="206" spans="1:65" s="15" customFormat="1" ht="12">
      <c r="B206" s="193"/>
      <c r="D206" s="178" t="s">
        <v>181</v>
      </c>
      <c r="E206" s="194" t="s">
        <v>1</v>
      </c>
      <c r="F206" s="195" t="s">
        <v>186</v>
      </c>
      <c r="H206" s="196">
        <v>170</v>
      </c>
      <c r="I206" s="197"/>
      <c r="L206" s="193"/>
      <c r="M206" s="198"/>
      <c r="N206" s="199"/>
      <c r="O206" s="199"/>
      <c r="P206" s="199"/>
      <c r="Q206" s="199"/>
      <c r="R206" s="199"/>
      <c r="S206" s="199"/>
      <c r="T206" s="200"/>
      <c r="AT206" s="194" t="s">
        <v>181</v>
      </c>
      <c r="AU206" s="194" t="s">
        <v>87</v>
      </c>
      <c r="AV206" s="15" t="s">
        <v>179</v>
      </c>
      <c r="AW206" s="15" t="s">
        <v>29</v>
      </c>
      <c r="AX206" s="15" t="s">
        <v>81</v>
      </c>
      <c r="AY206" s="194" t="s">
        <v>167</v>
      </c>
    </row>
    <row r="207" spans="1:65" s="2" customFormat="1" ht="16.5" customHeight="1">
      <c r="A207" s="33"/>
      <c r="B207" s="149"/>
      <c r="C207" s="150" t="s">
        <v>385</v>
      </c>
      <c r="D207" s="150" t="s">
        <v>168</v>
      </c>
      <c r="E207" s="151" t="s">
        <v>2422</v>
      </c>
      <c r="F207" s="152" t="s">
        <v>2423</v>
      </c>
      <c r="G207" s="153" t="s">
        <v>213</v>
      </c>
      <c r="H207" s="154">
        <v>36</v>
      </c>
      <c r="I207" s="155"/>
      <c r="J207" s="156">
        <f>ROUND(I207*H207,2)</f>
        <v>0</v>
      </c>
      <c r="K207" s="157"/>
      <c r="L207" s="158"/>
      <c r="M207" s="159" t="s">
        <v>1</v>
      </c>
      <c r="N207" s="160" t="s">
        <v>40</v>
      </c>
      <c r="O207" s="59"/>
      <c r="P207" s="161">
        <f>O207*H207</f>
        <v>0</v>
      </c>
      <c r="Q207" s="161">
        <v>8.9999999999999998E-4</v>
      </c>
      <c r="R207" s="161">
        <f>Q207*H207</f>
        <v>3.2399999999999998E-2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416</v>
      </c>
      <c r="AT207" s="163" t="s">
        <v>168</v>
      </c>
      <c r="AU207" s="163" t="s">
        <v>87</v>
      </c>
      <c r="AY207" s="18" t="s">
        <v>167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308</v>
      </c>
      <c r="BM207" s="163" t="s">
        <v>2424</v>
      </c>
    </row>
    <row r="208" spans="1:65" s="14" customFormat="1" ht="12">
      <c r="B208" s="185"/>
      <c r="D208" s="178" t="s">
        <v>181</v>
      </c>
      <c r="E208" s="186" t="s">
        <v>1</v>
      </c>
      <c r="F208" s="187" t="s">
        <v>443</v>
      </c>
      <c r="H208" s="188">
        <v>36</v>
      </c>
      <c r="I208" s="189"/>
      <c r="L208" s="185"/>
      <c r="M208" s="190"/>
      <c r="N208" s="191"/>
      <c r="O208" s="191"/>
      <c r="P208" s="191"/>
      <c r="Q208" s="191"/>
      <c r="R208" s="191"/>
      <c r="S208" s="191"/>
      <c r="T208" s="192"/>
      <c r="AT208" s="186" t="s">
        <v>181</v>
      </c>
      <c r="AU208" s="186" t="s">
        <v>87</v>
      </c>
      <c r="AV208" s="14" t="s">
        <v>87</v>
      </c>
      <c r="AW208" s="14" t="s">
        <v>29</v>
      </c>
      <c r="AX208" s="14" t="s">
        <v>74</v>
      </c>
      <c r="AY208" s="186" t="s">
        <v>167</v>
      </c>
    </row>
    <row r="209" spans="1:65" s="15" customFormat="1" ht="12">
      <c r="B209" s="193"/>
      <c r="D209" s="178" t="s">
        <v>181</v>
      </c>
      <c r="E209" s="194" t="s">
        <v>1</v>
      </c>
      <c r="F209" s="195" t="s">
        <v>186</v>
      </c>
      <c r="H209" s="196">
        <v>36</v>
      </c>
      <c r="I209" s="197"/>
      <c r="L209" s="193"/>
      <c r="M209" s="198"/>
      <c r="N209" s="199"/>
      <c r="O209" s="199"/>
      <c r="P209" s="199"/>
      <c r="Q209" s="199"/>
      <c r="R209" s="199"/>
      <c r="S209" s="199"/>
      <c r="T209" s="200"/>
      <c r="AT209" s="194" t="s">
        <v>181</v>
      </c>
      <c r="AU209" s="194" t="s">
        <v>87</v>
      </c>
      <c r="AV209" s="15" t="s">
        <v>179</v>
      </c>
      <c r="AW209" s="15" t="s">
        <v>29</v>
      </c>
      <c r="AX209" s="15" t="s">
        <v>81</v>
      </c>
      <c r="AY209" s="194" t="s">
        <v>167</v>
      </c>
    </row>
    <row r="210" spans="1:65" s="2" customFormat="1" ht="16.5" customHeight="1">
      <c r="A210" s="33"/>
      <c r="B210" s="149"/>
      <c r="C210" s="150" t="s">
        <v>393</v>
      </c>
      <c r="D210" s="150" t="s">
        <v>168</v>
      </c>
      <c r="E210" s="151" t="s">
        <v>2425</v>
      </c>
      <c r="F210" s="152" t="s">
        <v>2426</v>
      </c>
      <c r="G210" s="153" t="s">
        <v>213</v>
      </c>
      <c r="H210" s="154">
        <v>134</v>
      </c>
      <c r="I210" s="155"/>
      <c r="J210" s="156">
        <f>ROUND(I210*H210,2)</f>
        <v>0</v>
      </c>
      <c r="K210" s="157"/>
      <c r="L210" s="158"/>
      <c r="M210" s="159" t="s">
        <v>1</v>
      </c>
      <c r="N210" s="160" t="s">
        <v>40</v>
      </c>
      <c r="O210" s="59"/>
      <c r="P210" s="161">
        <f>O210*H210</f>
        <v>0</v>
      </c>
      <c r="Q210" s="161">
        <v>8.9999999999999998E-4</v>
      </c>
      <c r="R210" s="161">
        <f>Q210*H210</f>
        <v>0.1206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416</v>
      </c>
      <c r="AT210" s="163" t="s">
        <v>168</v>
      </c>
      <c r="AU210" s="163" t="s">
        <v>87</v>
      </c>
      <c r="AY210" s="18" t="s">
        <v>167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8" t="s">
        <v>87</v>
      </c>
      <c r="BK210" s="164">
        <f>ROUND(I210*H210,2)</f>
        <v>0</v>
      </c>
      <c r="BL210" s="18" t="s">
        <v>308</v>
      </c>
      <c r="BM210" s="163" t="s">
        <v>2427</v>
      </c>
    </row>
    <row r="211" spans="1:65" s="14" customFormat="1" ht="12">
      <c r="B211" s="185"/>
      <c r="D211" s="178" t="s">
        <v>181</v>
      </c>
      <c r="E211" s="186" t="s">
        <v>1</v>
      </c>
      <c r="F211" s="187" t="s">
        <v>1454</v>
      </c>
      <c r="H211" s="188">
        <v>134</v>
      </c>
      <c r="I211" s="189"/>
      <c r="L211" s="185"/>
      <c r="M211" s="190"/>
      <c r="N211" s="191"/>
      <c r="O211" s="191"/>
      <c r="P211" s="191"/>
      <c r="Q211" s="191"/>
      <c r="R211" s="191"/>
      <c r="S211" s="191"/>
      <c r="T211" s="192"/>
      <c r="AT211" s="186" t="s">
        <v>181</v>
      </c>
      <c r="AU211" s="186" t="s">
        <v>87</v>
      </c>
      <c r="AV211" s="14" t="s">
        <v>87</v>
      </c>
      <c r="AW211" s="14" t="s">
        <v>29</v>
      </c>
      <c r="AX211" s="14" t="s">
        <v>74</v>
      </c>
      <c r="AY211" s="186" t="s">
        <v>167</v>
      </c>
    </row>
    <row r="212" spans="1:65" s="15" customFormat="1" ht="12">
      <c r="B212" s="193"/>
      <c r="D212" s="178" t="s">
        <v>181</v>
      </c>
      <c r="E212" s="194" t="s">
        <v>1</v>
      </c>
      <c r="F212" s="195" t="s">
        <v>186</v>
      </c>
      <c r="H212" s="196">
        <v>134</v>
      </c>
      <c r="I212" s="197"/>
      <c r="L212" s="193"/>
      <c r="M212" s="198"/>
      <c r="N212" s="199"/>
      <c r="O212" s="199"/>
      <c r="P212" s="199"/>
      <c r="Q212" s="199"/>
      <c r="R212" s="199"/>
      <c r="S212" s="199"/>
      <c r="T212" s="200"/>
      <c r="AT212" s="194" t="s">
        <v>181</v>
      </c>
      <c r="AU212" s="194" t="s">
        <v>87</v>
      </c>
      <c r="AV212" s="15" t="s">
        <v>179</v>
      </c>
      <c r="AW212" s="15" t="s">
        <v>29</v>
      </c>
      <c r="AX212" s="15" t="s">
        <v>81</v>
      </c>
      <c r="AY212" s="194" t="s">
        <v>167</v>
      </c>
    </row>
    <row r="213" spans="1:65" s="2" customFormat="1" ht="16.5" customHeight="1">
      <c r="A213" s="33"/>
      <c r="B213" s="149"/>
      <c r="C213" s="167" t="s">
        <v>398</v>
      </c>
      <c r="D213" s="167" t="s">
        <v>175</v>
      </c>
      <c r="E213" s="168" t="s">
        <v>2428</v>
      </c>
      <c r="F213" s="169" t="s">
        <v>2429</v>
      </c>
      <c r="G213" s="170" t="s">
        <v>340</v>
      </c>
      <c r="H213" s="171">
        <v>7</v>
      </c>
      <c r="I213" s="172"/>
      <c r="J213" s="173">
        <f>ROUND(I213*H213,2)</f>
        <v>0</v>
      </c>
      <c r="K213" s="174"/>
      <c r="L213" s="34"/>
      <c r="M213" s="175" t="s">
        <v>1</v>
      </c>
      <c r="N213" s="176" t="s">
        <v>40</v>
      </c>
      <c r="O213" s="59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308</v>
      </c>
      <c r="AT213" s="163" t="s">
        <v>175</v>
      </c>
      <c r="AU213" s="163" t="s">
        <v>87</v>
      </c>
      <c r="AY213" s="18" t="s">
        <v>167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87</v>
      </c>
      <c r="BK213" s="164">
        <f>ROUND(I213*H213,2)</f>
        <v>0</v>
      </c>
      <c r="BL213" s="18" t="s">
        <v>308</v>
      </c>
      <c r="BM213" s="163" t="s">
        <v>2430</v>
      </c>
    </row>
    <row r="214" spans="1:65" s="14" customFormat="1" ht="12">
      <c r="B214" s="185"/>
      <c r="D214" s="178" t="s">
        <v>181</v>
      </c>
      <c r="E214" s="186" t="s">
        <v>1</v>
      </c>
      <c r="F214" s="187" t="s">
        <v>236</v>
      </c>
      <c r="H214" s="188">
        <v>7</v>
      </c>
      <c r="I214" s="189"/>
      <c r="L214" s="185"/>
      <c r="M214" s="190"/>
      <c r="N214" s="191"/>
      <c r="O214" s="191"/>
      <c r="P214" s="191"/>
      <c r="Q214" s="191"/>
      <c r="R214" s="191"/>
      <c r="S214" s="191"/>
      <c r="T214" s="192"/>
      <c r="AT214" s="186" t="s">
        <v>181</v>
      </c>
      <c r="AU214" s="186" t="s">
        <v>87</v>
      </c>
      <c r="AV214" s="14" t="s">
        <v>87</v>
      </c>
      <c r="AW214" s="14" t="s">
        <v>29</v>
      </c>
      <c r="AX214" s="14" t="s">
        <v>74</v>
      </c>
      <c r="AY214" s="186" t="s">
        <v>167</v>
      </c>
    </row>
    <row r="215" spans="1:65" s="15" customFormat="1" ht="12">
      <c r="B215" s="193"/>
      <c r="D215" s="178" t="s">
        <v>181</v>
      </c>
      <c r="E215" s="194" t="s">
        <v>1</v>
      </c>
      <c r="F215" s="195" t="s">
        <v>186</v>
      </c>
      <c r="H215" s="196">
        <v>7</v>
      </c>
      <c r="I215" s="197"/>
      <c r="L215" s="193"/>
      <c r="M215" s="198"/>
      <c r="N215" s="199"/>
      <c r="O215" s="199"/>
      <c r="P215" s="199"/>
      <c r="Q215" s="199"/>
      <c r="R215" s="199"/>
      <c r="S215" s="199"/>
      <c r="T215" s="200"/>
      <c r="AT215" s="194" t="s">
        <v>181</v>
      </c>
      <c r="AU215" s="194" t="s">
        <v>87</v>
      </c>
      <c r="AV215" s="15" t="s">
        <v>179</v>
      </c>
      <c r="AW215" s="15" t="s">
        <v>29</v>
      </c>
      <c r="AX215" s="15" t="s">
        <v>81</v>
      </c>
      <c r="AY215" s="194" t="s">
        <v>167</v>
      </c>
    </row>
    <row r="216" spans="1:65" s="2" customFormat="1" ht="21.75" customHeight="1">
      <c r="A216" s="33"/>
      <c r="B216" s="149"/>
      <c r="C216" s="150" t="s">
        <v>403</v>
      </c>
      <c r="D216" s="150" t="s">
        <v>168</v>
      </c>
      <c r="E216" s="151" t="s">
        <v>2431</v>
      </c>
      <c r="F216" s="152" t="s">
        <v>2432</v>
      </c>
      <c r="G216" s="153" t="s">
        <v>340</v>
      </c>
      <c r="H216" s="154">
        <v>7</v>
      </c>
      <c r="I216" s="155"/>
      <c r="J216" s="156">
        <f>ROUND(I216*H216,2)</f>
        <v>0</v>
      </c>
      <c r="K216" s="157"/>
      <c r="L216" s="158"/>
      <c r="M216" s="159" t="s">
        <v>1</v>
      </c>
      <c r="N216" s="160" t="s">
        <v>40</v>
      </c>
      <c r="O216" s="59"/>
      <c r="P216" s="161">
        <f>O216*H216</f>
        <v>0</v>
      </c>
      <c r="Q216" s="161">
        <v>5.0000000000000001E-4</v>
      </c>
      <c r="R216" s="161">
        <f>Q216*H216</f>
        <v>3.5000000000000001E-3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416</v>
      </c>
      <c r="AT216" s="163" t="s">
        <v>168</v>
      </c>
      <c r="AU216" s="163" t="s">
        <v>87</v>
      </c>
      <c r="AY216" s="18" t="s">
        <v>167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308</v>
      </c>
      <c r="BM216" s="163" t="s">
        <v>2433</v>
      </c>
    </row>
    <row r="217" spans="1:65" s="14" customFormat="1" ht="12">
      <c r="B217" s="185"/>
      <c r="D217" s="178" t="s">
        <v>181</v>
      </c>
      <c r="E217" s="186" t="s">
        <v>1</v>
      </c>
      <c r="F217" s="187" t="s">
        <v>236</v>
      </c>
      <c r="H217" s="188">
        <v>7</v>
      </c>
      <c r="I217" s="189"/>
      <c r="L217" s="185"/>
      <c r="M217" s="190"/>
      <c r="N217" s="191"/>
      <c r="O217" s="191"/>
      <c r="P217" s="191"/>
      <c r="Q217" s="191"/>
      <c r="R217" s="191"/>
      <c r="S217" s="191"/>
      <c r="T217" s="192"/>
      <c r="AT217" s="186" t="s">
        <v>181</v>
      </c>
      <c r="AU217" s="186" t="s">
        <v>87</v>
      </c>
      <c r="AV217" s="14" t="s">
        <v>87</v>
      </c>
      <c r="AW217" s="14" t="s">
        <v>29</v>
      </c>
      <c r="AX217" s="14" t="s">
        <v>74</v>
      </c>
      <c r="AY217" s="186" t="s">
        <v>167</v>
      </c>
    </row>
    <row r="218" spans="1:65" s="15" customFormat="1" ht="12">
      <c r="B218" s="193"/>
      <c r="D218" s="178" t="s">
        <v>181</v>
      </c>
      <c r="E218" s="194" t="s">
        <v>1</v>
      </c>
      <c r="F218" s="195" t="s">
        <v>186</v>
      </c>
      <c r="H218" s="196">
        <v>7</v>
      </c>
      <c r="I218" s="197"/>
      <c r="L218" s="193"/>
      <c r="M218" s="198"/>
      <c r="N218" s="199"/>
      <c r="O218" s="199"/>
      <c r="P218" s="199"/>
      <c r="Q218" s="199"/>
      <c r="R218" s="199"/>
      <c r="S218" s="199"/>
      <c r="T218" s="200"/>
      <c r="AT218" s="194" t="s">
        <v>181</v>
      </c>
      <c r="AU218" s="194" t="s">
        <v>87</v>
      </c>
      <c r="AV218" s="15" t="s">
        <v>179</v>
      </c>
      <c r="AW218" s="15" t="s">
        <v>29</v>
      </c>
      <c r="AX218" s="15" t="s">
        <v>81</v>
      </c>
      <c r="AY218" s="194" t="s">
        <v>167</v>
      </c>
    </row>
    <row r="219" spans="1:65" s="2" customFormat="1" ht="16.5" customHeight="1">
      <c r="A219" s="33"/>
      <c r="B219" s="149"/>
      <c r="C219" s="167" t="s">
        <v>407</v>
      </c>
      <c r="D219" s="167" t="s">
        <v>175</v>
      </c>
      <c r="E219" s="168" t="s">
        <v>2434</v>
      </c>
      <c r="F219" s="169" t="s">
        <v>2435</v>
      </c>
      <c r="G219" s="170" t="s">
        <v>340</v>
      </c>
      <c r="H219" s="171">
        <v>20</v>
      </c>
      <c r="I219" s="172"/>
      <c r="J219" s="173">
        <f>ROUND(I219*H219,2)</f>
        <v>0</v>
      </c>
      <c r="K219" s="174"/>
      <c r="L219" s="34"/>
      <c r="M219" s="175" t="s">
        <v>1</v>
      </c>
      <c r="N219" s="176" t="s">
        <v>40</v>
      </c>
      <c r="O219" s="59"/>
      <c r="P219" s="161">
        <f>O219*H219</f>
        <v>0</v>
      </c>
      <c r="Q219" s="161">
        <v>0</v>
      </c>
      <c r="R219" s="161">
        <f>Q219*H219</f>
        <v>0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308</v>
      </c>
      <c r="AT219" s="163" t="s">
        <v>175</v>
      </c>
      <c r="AU219" s="163" t="s">
        <v>87</v>
      </c>
      <c r="AY219" s="18" t="s">
        <v>167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308</v>
      </c>
      <c r="BM219" s="163" t="s">
        <v>2436</v>
      </c>
    </row>
    <row r="220" spans="1:65" s="14" customFormat="1" ht="12">
      <c r="B220" s="185"/>
      <c r="D220" s="178" t="s">
        <v>181</v>
      </c>
      <c r="E220" s="186" t="s">
        <v>1</v>
      </c>
      <c r="F220" s="187" t="s">
        <v>7</v>
      </c>
      <c r="H220" s="188">
        <v>20</v>
      </c>
      <c r="I220" s="189"/>
      <c r="L220" s="185"/>
      <c r="M220" s="190"/>
      <c r="N220" s="191"/>
      <c r="O220" s="191"/>
      <c r="P220" s="191"/>
      <c r="Q220" s="191"/>
      <c r="R220" s="191"/>
      <c r="S220" s="191"/>
      <c r="T220" s="192"/>
      <c r="AT220" s="186" t="s">
        <v>181</v>
      </c>
      <c r="AU220" s="186" t="s">
        <v>87</v>
      </c>
      <c r="AV220" s="14" t="s">
        <v>87</v>
      </c>
      <c r="AW220" s="14" t="s">
        <v>29</v>
      </c>
      <c r="AX220" s="14" t="s">
        <v>74</v>
      </c>
      <c r="AY220" s="186" t="s">
        <v>167</v>
      </c>
    </row>
    <row r="221" spans="1:65" s="15" customFormat="1" ht="12">
      <c r="B221" s="193"/>
      <c r="D221" s="178" t="s">
        <v>181</v>
      </c>
      <c r="E221" s="194" t="s">
        <v>1</v>
      </c>
      <c r="F221" s="195" t="s">
        <v>186</v>
      </c>
      <c r="H221" s="196">
        <v>20</v>
      </c>
      <c r="I221" s="197"/>
      <c r="L221" s="193"/>
      <c r="M221" s="198"/>
      <c r="N221" s="199"/>
      <c r="O221" s="199"/>
      <c r="P221" s="199"/>
      <c r="Q221" s="199"/>
      <c r="R221" s="199"/>
      <c r="S221" s="199"/>
      <c r="T221" s="200"/>
      <c r="AT221" s="194" t="s">
        <v>181</v>
      </c>
      <c r="AU221" s="194" t="s">
        <v>87</v>
      </c>
      <c r="AV221" s="15" t="s">
        <v>179</v>
      </c>
      <c r="AW221" s="15" t="s">
        <v>29</v>
      </c>
      <c r="AX221" s="15" t="s">
        <v>81</v>
      </c>
      <c r="AY221" s="194" t="s">
        <v>167</v>
      </c>
    </row>
    <row r="222" spans="1:65" s="2" customFormat="1" ht="21.75" customHeight="1">
      <c r="A222" s="33"/>
      <c r="B222" s="149"/>
      <c r="C222" s="150" t="s">
        <v>412</v>
      </c>
      <c r="D222" s="150" t="s">
        <v>168</v>
      </c>
      <c r="E222" s="151" t="s">
        <v>2437</v>
      </c>
      <c r="F222" s="152" t="s">
        <v>2438</v>
      </c>
      <c r="G222" s="153" t="s">
        <v>340</v>
      </c>
      <c r="H222" s="154">
        <v>20</v>
      </c>
      <c r="I222" s="155"/>
      <c r="J222" s="156">
        <f>ROUND(I222*H222,2)</f>
        <v>0</v>
      </c>
      <c r="K222" s="157"/>
      <c r="L222" s="158"/>
      <c r="M222" s="159" t="s">
        <v>1</v>
      </c>
      <c r="N222" s="160" t="s">
        <v>40</v>
      </c>
      <c r="O222" s="59"/>
      <c r="P222" s="161">
        <f>O222*H222</f>
        <v>0</v>
      </c>
      <c r="Q222" s="161">
        <v>8.0000000000000004E-4</v>
      </c>
      <c r="R222" s="161">
        <f>Q222*H222</f>
        <v>1.6E-2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416</v>
      </c>
      <c r="AT222" s="163" t="s">
        <v>168</v>
      </c>
      <c r="AU222" s="163" t="s">
        <v>87</v>
      </c>
      <c r="AY222" s="18" t="s">
        <v>167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308</v>
      </c>
      <c r="BM222" s="163" t="s">
        <v>2439</v>
      </c>
    </row>
    <row r="223" spans="1:65" s="14" customFormat="1" ht="12">
      <c r="B223" s="185"/>
      <c r="D223" s="178" t="s">
        <v>181</v>
      </c>
      <c r="E223" s="186" t="s">
        <v>1</v>
      </c>
      <c r="F223" s="187" t="s">
        <v>7</v>
      </c>
      <c r="H223" s="188">
        <v>20</v>
      </c>
      <c r="I223" s="189"/>
      <c r="L223" s="185"/>
      <c r="M223" s="190"/>
      <c r="N223" s="191"/>
      <c r="O223" s="191"/>
      <c r="P223" s="191"/>
      <c r="Q223" s="191"/>
      <c r="R223" s="191"/>
      <c r="S223" s="191"/>
      <c r="T223" s="192"/>
      <c r="AT223" s="186" t="s">
        <v>181</v>
      </c>
      <c r="AU223" s="186" t="s">
        <v>87</v>
      </c>
      <c r="AV223" s="14" t="s">
        <v>87</v>
      </c>
      <c r="AW223" s="14" t="s">
        <v>29</v>
      </c>
      <c r="AX223" s="14" t="s">
        <v>74</v>
      </c>
      <c r="AY223" s="186" t="s">
        <v>167</v>
      </c>
    </row>
    <row r="224" spans="1:65" s="15" customFormat="1" ht="12">
      <c r="B224" s="193"/>
      <c r="D224" s="178" t="s">
        <v>181</v>
      </c>
      <c r="E224" s="194" t="s">
        <v>1</v>
      </c>
      <c r="F224" s="195" t="s">
        <v>186</v>
      </c>
      <c r="H224" s="196">
        <v>20</v>
      </c>
      <c r="I224" s="197"/>
      <c r="L224" s="193"/>
      <c r="M224" s="198"/>
      <c r="N224" s="199"/>
      <c r="O224" s="199"/>
      <c r="P224" s="199"/>
      <c r="Q224" s="199"/>
      <c r="R224" s="199"/>
      <c r="S224" s="199"/>
      <c r="T224" s="200"/>
      <c r="AT224" s="194" t="s">
        <v>181</v>
      </c>
      <c r="AU224" s="194" t="s">
        <v>87</v>
      </c>
      <c r="AV224" s="15" t="s">
        <v>179</v>
      </c>
      <c r="AW224" s="15" t="s">
        <v>29</v>
      </c>
      <c r="AX224" s="15" t="s">
        <v>81</v>
      </c>
      <c r="AY224" s="194" t="s">
        <v>167</v>
      </c>
    </row>
    <row r="225" spans="1:65" s="2" customFormat="1" ht="16.5" customHeight="1">
      <c r="A225" s="33"/>
      <c r="B225" s="149"/>
      <c r="C225" s="167" t="s">
        <v>416</v>
      </c>
      <c r="D225" s="167" t="s">
        <v>175</v>
      </c>
      <c r="E225" s="168" t="s">
        <v>2440</v>
      </c>
      <c r="F225" s="169" t="s">
        <v>2441</v>
      </c>
      <c r="G225" s="170" t="s">
        <v>340</v>
      </c>
      <c r="H225" s="171">
        <v>4</v>
      </c>
      <c r="I225" s="172"/>
      <c r="J225" s="173">
        <f>ROUND(I225*H225,2)</f>
        <v>0</v>
      </c>
      <c r="K225" s="174"/>
      <c r="L225" s="34"/>
      <c r="M225" s="175" t="s">
        <v>1</v>
      </c>
      <c r="N225" s="176" t="s">
        <v>40</v>
      </c>
      <c r="O225" s="59"/>
      <c r="P225" s="161">
        <f>O225*H225</f>
        <v>0</v>
      </c>
      <c r="Q225" s="161">
        <v>0</v>
      </c>
      <c r="R225" s="161">
        <f>Q225*H225</f>
        <v>0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308</v>
      </c>
      <c r="AT225" s="163" t="s">
        <v>175</v>
      </c>
      <c r="AU225" s="163" t="s">
        <v>87</v>
      </c>
      <c r="AY225" s="18" t="s">
        <v>167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308</v>
      </c>
      <c r="BM225" s="163" t="s">
        <v>2442</v>
      </c>
    </row>
    <row r="226" spans="1:65" s="14" customFormat="1" ht="12">
      <c r="B226" s="185"/>
      <c r="D226" s="178" t="s">
        <v>181</v>
      </c>
      <c r="E226" s="186" t="s">
        <v>1</v>
      </c>
      <c r="F226" s="187" t="s">
        <v>179</v>
      </c>
      <c r="H226" s="188">
        <v>4</v>
      </c>
      <c r="I226" s="189"/>
      <c r="L226" s="185"/>
      <c r="M226" s="190"/>
      <c r="N226" s="191"/>
      <c r="O226" s="191"/>
      <c r="P226" s="191"/>
      <c r="Q226" s="191"/>
      <c r="R226" s="191"/>
      <c r="S226" s="191"/>
      <c r="T226" s="192"/>
      <c r="AT226" s="186" t="s">
        <v>181</v>
      </c>
      <c r="AU226" s="186" t="s">
        <v>87</v>
      </c>
      <c r="AV226" s="14" t="s">
        <v>87</v>
      </c>
      <c r="AW226" s="14" t="s">
        <v>29</v>
      </c>
      <c r="AX226" s="14" t="s">
        <v>74</v>
      </c>
      <c r="AY226" s="186" t="s">
        <v>167</v>
      </c>
    </row>
    <row r="227" spans="1:65" s="15" customFormat="1" ht="12">
      <c r="B227" s="193"/>
      <c r="D227" s="178" t="s">
        <v>181</v>
      </c>
      <c r="E227" s="194" t="s">
        <v>1</v>
      </c>
      <c r="F227" s="195" t="s">
        <v>186</v>
      </c>
      <c r="H227" s="196">
        <v>4</v>
      </c>
      <c r="I227" s="197"/>
      <c r="L227" s="193"/>
      <c r="M227" s="198"/>
      <c r="N227" s="199"/>
      <c r="O227" s="199"/>
      <c r="P227" s="199"/>
      <c r="Q227" s="199"/>
      <c r="R227" s="199"/>
      <c r="S227" s="199"/>
      <c r="T227" s="200"/>
      <c r="AT227" s="194" t="s">
        <v>181</v>
      </c>
      <c r="AU227" s="194" t="s">
        <v>87</v>
      </c>
      <c r="AV227" s="15" t="s">
        <v>179</v>
      </c>
      <c r="AW227" s="15" t="s">
        <v>29</v>
      </c>
      <c r="AX227" s="15" t="s">
        <v>81</v>
      </c>
      <c r="AY227" s="194" t="s">
        <v>167</v>
      </c>
    </row>
    <row r="228" spans="1:65" s="2" customFormat="1" ht="21.75" customHeight="1">
      <c r="A228" s="33"/>
      <c r="B228" s="149"/>
      <c r="C228" s="150" t="s">
        <v>423</v>
      </c>
      <c r="D228" s="150" t="s">
        <v>168</v>
      </c>
      <c r="E228" s="151" t="s">
        <v>2443</v>
      </c>
      <c r="F228" s="152" t="s">
        <v>2444</v>
      </c>
      <c r="G228" s="153" t="s">
        <v>340</v>
      </c>
      <c r="H228" s="154">
        <v>4</v>
      </c>
      <c r="I228" s="155"/>
      <c r="J228" s="156">
        <f>ROUND(I228*H228,2)</f>
        <v>0</v>
      </c>
      <c r="K228" s="157"/>
      <c r="L228" s="158"/>
      <c r="M228" s="159" t="s">
        <v>1</v>
      </c>
      <c r="N228" s="160" t="s">
        <v>40</v>
      </c>
      <c r="O228" s="59"/>
      <c r="P228" s="161">
        <f>O228*H228</f>
        <v>0</v>
      </c>
      <c r="Q228" s="161">
        <v>1E-3</v>
      </c>
      <c r="R228" s="161">
        <f>Q228*H228</f>
        <v>4.0000000000000001E-3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416</v>
      </c>
      <c r="AT228" s="163" t="s">
        <v>168</v>
      </c>
      <c r="AU228" s="163" t="s">
        <v>87</v>
      </c>
      <c r="AY228" s="18" t="s">
        <v>167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308</v>
      </c>
      <c r="BM228" s="163" t="s">
        <v>2445</v>
      </c>
    </row>
    <row r="229" spans="1:65" s="14" customFormat="1" ht="12">
      <c r="B229" s="185"/>
      <c r="D229" s="178" t="s">
        <v>181</v>
      </c>
      <c r="E229" s="186" t="s">
        <v>1</v>
      </c>
      <c r="F229" s="187" t="s">
        <v>179</v>
      </c>
      <c r="H229" s="188">
        <v>4</v>
      </c>
      <c r="I229" s="189"/>
      <c r="L229" s="185"/>
      <c r="M229" s="190"/>
      <c r="N229" s="191"/>
      <c r="O229" s="191"/>
      <c r="P229" s="191"/>
      <c r="Q229" s="191"/>
      <c r="R229" s="191"/>
      <c r="S229" s="191"/>
      <c r="T229" s="192"/>
      <c r="AT229" s="186" t="s">
        <v>181</v>
      </c>
      <c r="AU229" s="186" t="s">
        <v>87</v>
      </c>
      <c r="AV229" s="14" t="s">
        <v>87</v>
      </c>
      <c r="AW229" s="14" t="s">
        <v>29</v>
      </c>
      <c r="AX229" s="14" t="s">
        <v>74</v>
      </c>
      <c r="AY229" s="186" t="s">
        <v>167</v>
      </c>
    </row>
    <row r="230" spans="1:65" s="15" customFormat="1" ht="12">
      <c r="B230" s="193"/>
      <c r="D230" s="178" t="s">
        <v>181</v>
      </c>
      <c r="E230" s="194" t="s">
        <v>1</v>
      </c>
      <c r="F230" s="195" t="s">
        <v>186</v>
      </c>
      <c r="H230" s="196">
        <v>4</v>
      </c>
      <c r="I230" s="197"/>
      <c r="L230" s="193"/>
      <c r="M230" s="198"/>
      <c r="N230" s="199"/>
      <c r="O230" s="199"/>
      <c r="P230" s="199"/>
      <c r="Q230" s="199"/>
      <c r="R230" s="199"/>
      <c r="S230" s="199"/>
      <c r="T230" s="200"/>
      <c r="AT230" s="194" t="s">
        <v>181</v>
      </c>
      <c r="AU230" s="194" t="s">
        <v>87</v>
      </c>
      <c r="AV230" s="15" t="s">
        <v>179</v>
      </c>
      <c r="AW230" s="15" t="s">
        <v>29</v>
      </c>
      <c r="AX230" s="15" t="s">
        <v>81</v>
      </c>
      <c r="AY230" s="194" t="s">
        <v>167</v>
      </c>
    </row>
    <row r="231" spans="1:65" s="2" customFormat="1" ht="16.5" customHeight="1">
      <c r="A231" s="33"/>
      <c r="B231" s="149"/>
      <c r="C231" s="167" t="s">
        <v>434</v>
      </c>
      <c r="D231" s="167" t="s">
        <v>175</v>
      </c>
      <c r="E231" s="168" t="s">
        <v>2446</v>
      </c>
      <c r="F231" s="169" t="s">
        <v>2447</v>
      </c>
      <c r="G231" s="170" t="s">
        <v>340</v>
      </c>
      <c r="H231" s="171">
        <v>12</v>
      </c>
      <c r="I231" s="172"/>
      <c r="J231" s="173">
        <f>ROUND(I231*H231,2)</f>
        <v>0</v>
      </c>
      <c r="K231" s="174"/>
      <c r="L231" s="34"/>
      <c r="M231" s="175" t="s">
        <v>1</v>
      </c>
      <c r="N231" s="176" t="s">
        <v>40</v>
      </c>
      <c r="O231" s="59"/>
      <c r="P231" s="161">
        <f>O231*H231</f>
        <v>0</v>
      </c>
      <c r="Q231" s="161">
        <v>0</v>
      </c>
      <c r="R231" s="161">
        <f>Q231*H231</f>
        <v>0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308</v>
      </c>
      <c r="AT231" s="163" t="s">
        <v>175</v>
      </c>
      <c r="AU231" s="163" t="s">
        <v>87</v>
      </c>
      <c r="AY231" s="18" t="s">
        <v>167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308</v>
      </c>
      <c r="BM231" s="163" t="s">
        <v>2448</v>
      </c>
    </row>
    <row r="232" spans="1:65" s="14" customFormat="1" ht="12">
      <c r="B232" s="185"/>
      <c r="D232" s="178" t="s">
        <v>181</v>
      </c>
      <c r="E232" s="186" t="s">
        <v>1</v>
      </c>
      <c r="F232" s="187" t="s">
        <v>277</v>
      </c>
      <c r="H232" s="188">
        <v>12</v>
      </c>
      <c r="I232" s="189"/>
      <c r="L232" s="185"/>
      <c r="M232" s="190"/>
      <c r="N232" s="191"/>
      <c r="O232" s="191"/>
      <c r="P232" s="191"/>
      <c r="Q232" s="191"/>
      <c r="R232" s="191"/>
      <c r="S232" s="191"/>
      <c r="T232" s="192"/>
      <c r="AT232" s="186" t="s">
        <v>181</v>
      </c>
      <c r="AU232" s="186" t="s">
        <v>87</v>
      </c>
      <c r="AV232" s="14" t="s">
        <v>87</v>
      </c>
      <c r="AW232" s="14" t="s">
        <v>29</v>
      </c>
      <c r="AX232" s="14" t="s">
        <v>74</v>
      </c>
      <c r="AY232" s="186" t="s">
        <v>167</v>
      </c>
    </row>
    <row r="233" spans="1:65" s="15" customFormat="1" ht="12">
      <c r="B233" s="193"/>
      <c r="D233" s="178" t="s">
        <v>181</v>
      </c>
      <c r="E233" s="194" t="s">
        <v>1</v>
      </c>
      <c r="F233" s="195" t="s">
        <v>186</v>
      </c>
      <c r="H233" s="196">
        <v>12</v>
      </c>
      <c r="I233" s="197"/>
      <c r="L233" s="193"/>
      <c r="M233" s="198"/>
      <c r="N233" s="199"/>
      <c r="O233" s="199"/>
      <c r="P233" s="199"/>
      <c r="Q233" s="199"/>
      <c r="R233" s="199"/>
      <c r="S233" s="199"/>
      <c r="T233" s="200"/>
      <c r="AT233" s="194" t="s">
        <v>181</v>
      </c>
      <c r="AU233" s="194" t="s">
        <v>87</v>
      </c>
      <c r="AV233" s="15" t="s">
        <v>179</v>
      </c>
      <c r="AW233" s="15" t="s">
        <v>29</v>
      </c>
      <c r="AX233" s="15" t="s">
        <v>81</v>
      </c>
      <c r="AY233" s="194" t="s">
        <v>167</v>
      </c>
    </row>
    <row r="234" spans="1:65" s="2" customFormat="1" ht="21.75" customHeight="1">
      <c r="A234" s="33"/>
      <c r="B234" s="149"/>
      <c r="C234" s="150" t="s">
        <v>439</v>
      </c>
      <c r="D234" s="150" t="s">
        <v>168</v>
      </c>
      <c r="E234" s="151" t="s">
        <v>2449</v>
      </c>
      <c r="F234" s="152" t="s">
        <v>2450</v>
      </c>
      <c r="G234" s="153" t="s">
        <v>340</v>
      </c>
      <c r="H234" s="154">
        <v>12</v>
      </c>
      <c r="I234" s="155"/>
      <c r="J234" s="156">
        <f>ROUND(I234*H234,2)</f>
        <v>0</v>
      </c>
      <c r="K234" s="157"/>
      <c r="L234" s="158"/>
      <c r="M234" s="159" t="s">
        <v>1</v>
      </c>
      <c r="N234" s="160" t="s">
        <v>40</v>
      </c>
      <c r="O234" s="59"/>
      <c r="P234" s="161">
        <f>O234*H234</f>
        <v>0</v>
      </c>
      <c r="Q234" s="161">
        <v>1.4E-3</v>
      </c>
      <c r="R234" s="161">
        <f>Q234*H234</f>
        <v>1.6799999999999999E-2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416</v>
      </c>
      <c r="AT234" s="163" t="s">
        <v>168</v>
      </c>
      <c r="AU234" s="163" t="s">
        <v>87</v>
      </c>
      <c r="AY234" s="18" t="s">
        <v>167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308</v>
      </c>
      <c r="BM234" s="163" t="s">
        <v>2451</v>
      </c>
    </row>
    <row r="235" spans="1:65" s="14" customFormat="1" ht="12">
      <c r="B235" s="185"/>
      <c r="D235" s="178" t="s">
        <v>181</v>
      </c>
      <c r="E235" s="186" t="s">
        <v>1</v>
      </c>
      <c r="F235" s="187" t="s">
        <v>277</v>
      </c>
      <c r="H235" s="188">
        <v>12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6" t="s">
        <v>181</v>
      </c>
      <c r="AU235" s="186" t="s">
        <v>87</v>
      </c>
      <c r="AV235" s="14" t="s">
        <v>87</v>
      </c>
      <c r="AW235" s="14" t="s">
        <v>29</v>
      </c>
      <c r="AX235" s="14" t="s">
        <v>74</v>
      </c>
      <c r="AY235" s="186" t="s">
        <v>167</v>
      </c>
    </row>
    <row r="236" spans="1:65" s="15" customFormat="1" ht="12">
      <c r="B236" s="193"/>
      <c r="D236" s="178" t="s">
        <v>181</v>
      </c>
      <c r="E236" s="194" t="s">
        <v>1</v>
      </c>
      <c r="F236" s="195" t="s">
        <v>186</v>
      </c>
      <c r="H236" s="196">
        <v>12</v>
      </c>
      <c r="I236" s="197"/>
      <c r="L236" s="193"/>
      <c r="M236" s="198"/>
      <c r="N236" s="199"/>
      <c r="O236" s="199"/>
      <c r="P236" s="199"/>
      <c r="Q236" s="199"/>
      <c r="R236" s="199"/>
      <c r="S236" s="199"/>
      <c r="T236" s="200"/>
      <c r="AT236" s="194" t="s">
        <v>181</v>
      </c>
      <c r="AU236" s="194" t="s">
        <v>87</v>
      </c>
      <c r="AV236" s="15" t="s">
        <v>179</v>
      </c>
      <c r="AW236" s="15" t="s">
        <v>29</v>
      </c>
      <c r="AX236" s="15" t="s">
        <v>81</v>
      </c>
      <c r="AY236" s="194" t="s">
        <v>167</v>
      </c>
    </row>
    <row r="237" spans="1:65" s="2" customFormat="1" ht="16.5" customHeight="1">
      <c r="A237" s="33"/>
      <c r="B237" s="149"/>
      <c r="C237" s="167" t="s">
        <v>443</v>
      </c>
      <c r="D237" s="167" t="s">
        <v>175</v>
      </c>
      <c r="E237" s="168" t="s">
        <v>2440</v>
      </c>
      <c r="F237" s="169" t="s">
        <v>2441</v>
      </c>
      <c r="G237" s="170" t="s">
        <v>340</v>
      </c>
      <c r="H237" s="171">
        <v>14</v>
      </c>
      <c r="I237" s="172"/>
      <c r="J237" s="173">
        <f>ROUND(I237*H237,2)</f>
        <v>0</v>
      </c>
      <c r="K237" s="174"/>
      <c r="L237" s="34"/>
      <c r="M237" s="175" t="s">
        <v>1</v>
      </c>
      <c r="N237" s="176" t="s">
        <v>40</v>
      </c>
      <c r="O237" s="59"/>
      <c r="P237" s="161">
        <f>O237*H237</f>
        <v>0</v>
      </c>
      <c r="Q237" s="161">
        <v>0</v>
      </c>
      <c r="R237" s="161">
        <f>Q237*H237</f>
        <v>0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308</v>
      </c>
      <c r="AT237" s="163" t="s">
        <v>175</v>
      </c>
      <c r="AU237" s="163" t="s">
        <v>87</v>
      </c>
      <c r="AY237" s="18" t="s">
        <v>167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308</v>
      </c>
      <c r="BM237" s="163" t="s">
        <v>2452</v>
      </c>
    </row>
    <row r="238" spans="1:65" s="14" customFormat="1" ht="12">
      <c r="B238" s="185"/>
      <c r="D238" s="178" t="s">
        <v>181</v>
      </c>
      <c r="E238" s="186" t="s">
        <v>1</v>
      </c>
      <c r="F238" s="187" t="s">
        <v>287</v>
      </c>
      <c r="H238" s="188">
        <v>14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181</v>
      </c>
      <c r="AU238" s="186" t="s">
        <v>87</v>
      </c>
      <c r="AV238" s="14" t="s">
        <v>87</v>
      </c>
      <c r="AW238" s="14" t="s">
        <v>29</v>
      </c>
      <c r="AX238" s="14" t="s">
        <v>74</v>
      </c>
      <c r="AY238" s="186" t="s">
        <v>167</v>
      </c>
    </row>
    <row r="239" spans="1:65" s="15" customFormat="1" ht="12">
      <c r="B239" s="193"/>
      <c r="D239" s="178" t="s">
        <v>181</v>
      </c>
      <c r="E239" s="194" t="s">
        <v>1</v>
      </c>
      <c r="F239" s="195" t="s">
        <v>186</v>
      </c>
      <c r="H239" s="196">
        <v>14</v>
      </c>
      <c r="I239" s="197"/>
      <c r="L239" s="193"/>
      <c r="M239" s="198"/>
      <c r="N239" s="199"/>
      <c r="O239" s="199"/>
      <c r="P239" s="199"/>
      <c r="Q239" s="199"/>
      <c r="R239" s="199"/>
      <c r="S239" s="199"/>
      <c r="T239" s="200"/>
      <c r="AT239" s="194" t="s">
        <v>181</v>
      </c>
      <c r="AU239" s="194" t="s">
        <v>87</v>
      </c>
      <c r="AV239" s="15" t="s">
        <v>179</v>
      </c>
      <c r="AW239" s="15" t="s">
        <v>29</v>
      </c>
      <c r="AX239" s="15" t="s">
        <v>81</v>
      </c>
      <c r="AY239" s="194" t="s">
        <v>167</v>
      </c>
    </row>
    <row r="240" spans="1:65" s="2" customFormat="1" ht="21.75" customHeight="1">
      <c r="A240" s="33"/>
      <c r="B240" s="149"/>
      <c r="C240" s="150" t="s">
        <v>449</v>
      </c>
      <c r="D240" s="150" t="s">
        <v>168</v>
      </c>
      <c r="E240" s="151" t="s">
        <v>2453</v>
      </c>
      <c r="F240" s="152" t="s">
        <v>2454</v>
      </c>
      <c r="G240" s="153" t="s">
        <v>340</v>
      </c>
      <c r="H240" s="154">
        <v>14</v>
      </c>
      <c r="I240" s="155"/>
      <c r="J240" s="156">
        <f>ROUND(I240*H240,2)</f>
        <v>0</v>
      </c>
      <c r="K240" s="157"/>
      <c r="L240" s="158"/>
      <c r="M240" s="159" t="s">
        <v>1</v>
      </c>
      <c r="N240" s="160" t="s">
        <v>40</v>
      </c>
      <c r="O240" s="59"/>
      <c r="P240" s="161">
        <f>O240*H240</f>
        <v>0</v>
      </c>
      <c r="Q240" s="161">
        <v>1E-3</v>
      </c>
      <c r="R240" s="161">
        <f>Q240*H240</f>
        <v>1.4E-2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416</v>
      </c>
      <c r="AT240" s="163" t="s">
        <v>168</v>
      </c>
      <c r="AU240" s="163" t="s">
        <v>87</v>
      </c>
      <c r="AY240" s="18" t="s">
        <v>167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308</v>
      </c>
      <c r="BM240" s="163" t="s">
        <v>2455</v>
      </c>
    </row>
    <row r="241" spans="1:65" s="14" customFormat="1" ht="12">
      <c r="B241" s="185"/>
      <c r="D241" s="178" t="s">
        <v>181</v>
      </c>
      <c r="E241" s="186" t="s">
        <v>1</v>
      </c>
      <c r="F241" s="187" t="s">
        <v>287</v>
      </c>
      <c r="H241" s="188">
        <v>14</v>
      </c>
      <c r="I241" s="189"/>
      <c r="L241" s="185"/>
      <c r="M241" s="190"/>
      <c r="N241" s="191"/>
      <c r="O241" s="191"/>
      <c r="P241" s="191"/>
      <c r="Q241" s="191"/>
      <c r="R241" s="191"/>
      <c r="S241" s="191"/>
      <c r="T241" s="192"/>
      <c r="AT241" s="186" t="s">
        <v>181</v>
      </c>
      <c r="AU241" s="186" t="s">
        <v>87</v>
      </c>
      <c r="AV241" s="14" t="s">
        <v>87</v>
      </c>
      <c r="AW241" s="14" t="s">
        <v>29</v>
      </c>
      <c r="AX241" s="14" t="s">
        <v>74</v>
      </c>
      <c r="AY241" s="186" t="s">
        <v>167</v>
      </c>
    </row>
    <row r="242" spans="1:65" s="15" customFormat="1" ht="12">
      <c r="B242" s="193"/>
      <c r="D242" s="178" t="s">
        <v>181</v>
      </c>
      <c r="E242" s="194" t="s">
        <v>1</v>
      </c>
      <c r="F242" s="195" t="s">
        <v>186</v>
      </c>
      <c r="H242" s="196">
        <v>14</v>
      </c>
      <c r="I242" s="197"/>
      <c r="L242" s="193"/>
      <c r="M242" s="198"/>
      <c r="N242" s="199"/>
      <c r="O242" s="199"/>
      <c r="P242" s="199"/>
      <c r="Q242" s="199"/>
      <c r="R242" s="199"/>
      <c r="S242" s="199"/>
      <c r="T242" s="200"/>
      <c r="AT242" s="194" t="s">
        <v>181</v>
      </c>
      <c r="AU242" s="194" t="s">
        <v>87</v>
      </c>
      <c r="AV242" s="15" t="s">
        <v>179</v>
      </c>
      <c r="AW242" s="15" t="s">
        <v>29</v>
      </c>
      <c r="AX242" s="15" t="s">
        <v>81</v>
      </c>
      <c r="AY242" s="194" t="s">
        <v>167</v>
      </c>
    </row>
    <row r="243" spans="1:65" s="2" customFormat="1" ht="16.5" customHeight="1">
      <c r="A243" s="33"/>
      <c r="B243" s="149"/>
      <c r="C243" s="167" t="s">
        <v>457</v>
      </c>
      <c r="D243" s="167" t="s">
        <v>175</v>
      </c>
      <c r="E243" s="168" t="s">
        <v>2446</v>
      </c>
      <c r="F243" s="169" t="s">
        <v>2447</v>
      </c>
      <c r="G243" s="170" t="s">
        <v>340</v>
      </c>
      <c r="H243" s="171">
        <v>36</v>
      </c>
      <c r="I243" s="172"/>
      <c r="J243" s="173">
        <f>ROUND(I243*H243,2)</f>
        <v>0</v>
      </c>
      <c r="K243" s="174"/>
      <c r="L243" s="34"/>
      <c r="M243" s="175" t="s">
        <v>1</v>
      </c>
      <c r="N243" s="176" t="s">
        <v>40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308</v>
      </c>
      <c r="AT243" s="163" t="s">
        <v>175</v>
      </c>
      <c r="AU243" s="163" t="s">
        <v>87</v>
      </c>
      <c r="AY243" s="18" t="s">
        <v>167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308</v>
      </c>
      <c r="BM243" s="163" t="s">
        <v>2456</v>
      </c>
    </row>
    <row r="244" spans="1:65" s="14" customFormat="1" ht="12">
      <c r="B244" s="185"/>
      <c r="D244" s="178" t="s">
        <v>181</v>
      </c>
      <c r="E244" s="186" t="s">
        <v>1</v>
      </c>
      <c r="F244" s="187" t="s">
        <v>443</v>
      </c>
      <c r="H244" s="188">
        <v>36</v>
      </c>
      <c r="I244" s="189"/>
      <c r="L244" s="185"/>
      <c r="M244" s="190"/>
      <c r="N244" s="191"/>
      <c r="O244" s="191"/>
      <c r="P244" s="191"/>
      <c r="Q244" s="191"/>
      <c r="R244" s="191"/>
      <c r="S244" s="191"/>
      <c r="T244" s="192"/>
      <c r="AT244" s="186" t="s">
        <v>181</v>
      </c>
      <c r="AU244" s="186" t="s">
        <v>87</v>
      </c>
      <c r="AV244" s="14" t="s">
        <v>87</v>
      </c>
      <c r="AW244" s="14" t="s">
        <v>29</v>
      </c>
      <c r="AX244" s="14" t="s">
        <v>74</v>
      </c>
      <c r="AY244" s="186" t="s">
        <v>167</v>
      </c>
    </row>
    <row r="245" spans="1:65" s="15" customFormat="1" ht="12">
      <c r="B245" s="193"/>
      <c r="D245" s="178" t="s">
        <v>181</v>
      </c>
      <c r="E245" s="194" t="s">
        <v>1</v>
      </c>
      <c r="F245" s="195" t="s">
        <v>186</v>
      </c>
      <c r="H245" s="196">
        <v>36</v>
      </c>
      <c r="I245" s="197"/>
      <c r="L245" s="193"/>
      <c r="M245" s="198"/>
      <c r="N245" s="199"/>
      <c r="O245" s="199"/>
      <c r="P245" s="199"/>
      <c r="Q245" s="199"/>
      <c r="R245" s="199"/>
      <c r="S245" s="199"/>
      <c r="T245" s="200"/>
      <c r="AT245" s="194" t="s">
        <v>181</v>
      </c>
      <c r="AU245" s="194" t="s">
        <v>87</v>
      </c>
      <c r="AV245" s="15" t="s">
        <v>179</v>
      </c>
      <c r="AW245" s="15" t="s">
        <v>29</v>
      </c>
      <c r="AX245" s="15" t="s">
        <v>81</v>
      </c>
      <c r="AY245" s="194" t="s">
        <v>167</v>
      </c>
    </row>
    <row r="246" spans="1:65" s="2" customFormat="1" ht="21.75" customHeight="1">
      <c r="A246" s="33"/>
      <c r="B246" s="149"/>
      <c r="C246" s="150" t="s">
        <v>461</v>
      </c>
      <c r="D246" s="150" t="s">
        <v>168</v>
      </c>
      <c r="E246" s="151" t="s">
        <v>2457</v>
      </c>
      <c r="F246" s="152" t="s">
        <v>2458</v>
      </c>
      <c r="G246" s="153" t="s">
        <v>340</v>
      </c>
      <c r="H246" s="154">
        <v>36</v>
      </c>
      <c r="I246" s="155"/>
      <c r="J246" s="156">
        <f>ROUND(I246*H246,2)</f>
        <v>0</v>
      </c>
      <c r="K246" s="157"/>
      <c r="L246" s="158"/>
      <c r="M246" s="159" t="s">
        <v>1</v>
      </c>
      <c r="N246" s="160" t="s">
        <v>40</v>
      </c>
      <c r="O246" s="59"/>
      <c r="P246" s="161">
        <f>O246*H246</f>
        <v>0</v>
      </c>
      <c r="Q246" s="161">
        <v>1E-3</v>
      </c>
      <c r="R246" s="161">
        <f>Q246*H246</f>
        <v>3.6000000000000004E-2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416</v>
      </c>
      <c r="AT246" s="163" t="s">
        <v>168</v>
      </c>
      <c r="AU246" s="163" t="s">
        <v>87</v>
      </c>
      <c r="AY246" s="18" t="s">
        <v>167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308</v>
      </c>
      <c r="BM246" s="163" t="s">
        <v>2459</v>
      </c>
    </row>
    <row r="247" spans="1:65" s="14" customFormat="1" ht="12">
      <c r="B247" s="185"/>
      <c r="D247" s="178" t="s">
        <v>181</v>
      </c>
      <c r="E247" s="186" t="s">
        <v>1</v>
      </c>
      <c r="F247" s="187" t="s">
        <v>443</v>
      </c>
      <c r="H247" s="188">
        <v>36</v>
      </c>
      <c r="I247" s="189"/>
      <c r="L247" s="185"/>
      <c r="M247" s="190"/>
      <c r="N247" s="191"/>
      <c r="O247" s="191"/>
      <c r="P247" s="191"/>
      <c r="Q247" s="191"/>
      <c r="R247" s="191"/>
      <c r="S247" s="191"/>
      <c r="T247" s="192"/>
      <c r="AT247" s="186" t="s">
        <v>181</v>
      </c>
      <c r="AU247" s="186" t="s">
        <v>87</v>
      </c>
      <c r="AV247" s="14" t="s">
        <v>87</v>
      </c>
      <c r="AW247" s="14" t="s">
        <v>29</v>
      </c>
      <c r="AX247" s="14" t="s">
        <v>74</v>
      </c>
      <c r="AY247" s="186" t="s">
        <v>167</v>
      </c>
    </row>
    <row r="248" spans="1:65" s="15" customFormat="1" ht="12">
      <c r="B248" s="193"/>
      <c r="D248" s="178" t="s">
        <v>181</v>
      </c>
      <c r="E248" s="194" t="s">
        <v>1</v>
      </c>
      <c r="F248" s="195" t="s">
        <v>186</v>
      </c>
      <c r="H248" s="196">
        <v>36</v>
      </c>
      <c r="I248" s="197"/>
      <c r="L248" s="193"/>
      <c r="M248" s="198"/>
      <c r="N248" s="199"/>
      <c r="O248" s="199"/>
      <c r="P248" s="199"/>
      <c r="Q248" s="199"/>
      <c r="R248" s="199"/>
      <c r="S248" s="199"/>
      <c r="T248" s="200"/>
      <c r="AT248" s="194" t="s">
        <v>181</v>
      </c>
      <c r="AU248" s="194" t="s">
        <v>87</v>
      </c>
      <c r="AV248" s="15" t="s">
        <v>179</v>
      </c>
      <c r="AW248" s="15" t="s">
        <v>29</v>
      </c>
      <c r="AX248" s="15" t="s">
        <v>81</v>
      </c>
      <c r="AY248" s="194" t="s">
        <v>167</v>
      </c>
    </row>
    <row r="249" spans="1:65" s="2" customFormat="1" ht="16.5" customHeight="1">
      <c r="A249" s="33"/>
      <c r="B249" s="149"/>
      <c r="C249" s="167" t="s">
        <v>468</v>
      </c>
      <c r="D249" s="167" t="s">
        <v>175</v>
      </c>
      <c r="E249" s="168" t="s">
        <v>2460</v>
      </c>
      <c r="F249" s="169" t="s">
        <v>2461</v>
      </c>
      <c r="G249" s="170" t="s">
        <v>340</v>
      </c>
      <c r="H249" s="171">
        <v>6</v>
      </c>
      <c r="I249" s="172"/>
      <c r="J249" s="173">
        <f>ROUND(I249*H249,2)</f>
        <v>0</v>
      </c>
      <c r="K249" s="174"/>
      <c r="L249" s="34"/>
      <c r="M249" s="175" t="s">
        <v>1</v>
      </c>
      <c r="N249" s="176" t="s">
        <v>40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308</v>
      </c>
      <c r="AT249" s="163" t="s">
        <v>175</v>
      </c>
      <c r="AU249" s="163" t="s">
        <v>87</v>
      </c>
      <c r="AY249" s="18" t="s">
        <v>167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308</v>
      </c>
      <c r="BM249" s="163" t="s">
        <v>2462</v>
      </c>
    </row>
    <row r="250" spans="1:65" s="14" customFormat="1" ht="12">
      <c r="B250" s="185"/>
      <c r="D250" s="178" t="s">
        <v>181</v>
      </c>
      <c r="E250" s="186" t="s">
        <v>1</v>
      </c>
      <c r="F250" s="187" t="s">
        <v>192</v>
      </c>
      <c r="H250" s="188">
        <v>6</v>
      </c>
      <c r="I250" s="189"/>
      <c r="L250" s="185"/>
      <c r="M250" s="190"/>
      <c r="N250" s="191"/>
      <c r="O250" s="191"/>
      <c r="P250" s="191"/>
      <c r="Q250" s="191"/>
      <c r="R250" s="191"/>
      <c r="S250" s="191"/>
      <c r="T250" s="192"/>
      <c r="AT250" s="186" t="s">
        <v>181</v>
      </c>
      <c r="AU250" s="186" t="s">
        <v>87</v>
      </c>
      <c r="AV250" s="14" t="s">
        <v>87</v>
      </c>
      <c r="AW250" s="14" t="s">
        <v>29</v>
      </c>
      <c r="AX250" s="14" t="s">
        <v>74</v>
      </c>
      <c r="AY250" s="186" t="s">
        <v>167</v>
      </c>
    </row>
    <row r="251" spans="1:65" s="15" customFormat="1" ht="12">
      <c r="B251" s="193"/>
      <c r="D251" s="178" t="s">
        <v>181</v>
      </c>
      <c r="E251" s="194" t="s">
        <v>1</v>
      </c>
      <c r="F251" s="195" t="s">
        <v>186</v>
      </c>
      <c r="H251" s="196">
        <v>6</v>
      </c>
      <c r="I251" s="197"/>
      <c r="L251" s="193"/>
      <c r="M251" s="198"/>
      <c r="N251" s="199"/>
      <c r="O251" s="199"/>
      <c r="P251" s="199"/>
      <c r="Q251" s="199"/>
      <c r="R251" s="199"/>
      <c r="S251" s="199"/>
      <c r="T251" s="200"/>
      <c r="AT251" s="194" t="s">
        <v>181</v>
      </c>
      <c r="AU251" s="194" t="s">
        <v>87</v>
      </c>
      <c r="AV251" s="15" t="s">
        <v>179</v>
      </c>
      <c r="AW251" s="15" t="s">
        <v>29</v>
      </c>
      <c r="AX251" s="15" t="s">
        <v>81</v>
      </c>
      <c r="AY251" s="194" t="s">
        <v>167</v>
      </c>
    </row>
    <row r="252" spans="1:65" s="2" customFormat="1" ht="16.5" customHeight="1">
      <c r="A252" s="33"/>
      <c r="B252" s="149"/>
      <c r="C252" s="150" t="s">
        <v>473</v>
      </c>
      <c r="D252" s="150" t="s">
        <v>168</v>
      </c>
      <c r="E252" s="151" t="s">
        <v>2463</v>
      </c>
      <c r="F252" s="152" t="s">
        <v>2464</v>
      </c>
      <c r="G252" s="153" t="s">
        <v>340</v>
      </c>
      <c r="H252" s="154">
        <v>6</v>
      </c>
      <c r="I252" s="155"/>
      <c r="J252" s="156">
        <f>ROUND(I252*H252,2)</f>
        <v>0</v>
      </c>
      <c r="K252" s="157"/>
      <c r="L252" s="158"/>
      <c r="M252" s="159" t="s">
        <v>1</v>
      </c>
      <c r="N252" s="160" t="s">
        <v>40</v>
      </c>
      <c r="O252" s="59"/>
      <c r="P252" s="161">
        <f>O252*H252</f>
        <v>0</v>
      </c>
      <c r="Q252" s="161">
        <v>2.9999999999999997E-4</v>
      </c>
      <c r="R252" s="161">
        <f>Q252*H252</f>
        <v>1.8E-3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416</v>
      </c>
      <c r="AT252" s="163" t="s">
        <v>168</v>
      </c>
      <c r="AU252" s="163" t="s">
        <v>87</v>
      </c>
      <c r="AY252" s="18" t="s">
        <v>167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308</v>
      </c>
      <c r="BM252" s="163" t="s">
        <v>2465</v>
      </c>
    </row>
    <row r="253" spans="1:65" s="14" customFormat="1" ht="12">
      <c r="B253" s="185"/>
      <c r="D253" s="178" t="s">
        <v>181</v>
      </c>
      <c r="E253" s="186" t="s">
        <v>1</v>
      </c>
      <c r="F253" s="187" t="s">
        <v>192</v>
      </c>
      <c r="H253" s="188">
        <v>6</v>
      </c>
      <c r="I253" s="189"/>
      <c r="L253" s="185"/>
      <c r="M253" s="190"/>
      <c r="N253" s="191"/>
      <c r="O253" s="191"/>
      <c r="P253" s="191"/>
      <c r="Q253" s="191"/>
      <c r="R253" s="191"/>
      <c r="S253" s="191"/>
      <c r="T253" s="192"/>
      <c r="AT253" s="186" t="s">
        <v>181</v>
      </c>
      <c r="AU253" s="186" t="s">
        <v>87</v>
      </c>
      <c r="AV253" s="14" t="s">
        <v>87</v>
      </c>
      <c r="AW253" s="14" t="s">
        <v>29</v>
      </c>
      <c r="AX253" s="14" t="s">
        <v>74</v>
      </c>
      <c r="AY253" s="186" t="s">
        <v>167</v>
      </c>
    </row>
    <row r="254" spans="1:65" s="15" customFormat="1" ht="12">
      <c r="B254" s="193"/>
      <c r="D254" s="178" t="s">
        <v>181</v>
      </c>
      <c r="E254" s="194" t="s">
        <v>1</v>
      </c>
      <c r="F254" s="195" t="s">
        <v>186</v>
      </c>
      <c r="H254" s="196">
        <v>6</v>
      </c>
      <c r="I254" s="197"/>
      <c r="L254" s="193"/>
      <c r="M254" s="198"/>
      <c r="N254" s="199"/>
      <c r="O254" s="199"/>
      <c r="P254" s="199"/>
      <c r="Q254" s="199"/>
      <c r="R254" s="199"/>
      <c r="S254" s="199"/>
      <c r="T254" s="200"/>
      <c r="AT254" s="194" t="s">
        <v>181</v>
      </c>
      <c r="AU254" s="194" t="s">
        <v>87</v>
      </c>
      <c r="AV254" s="15" t="s">
        <v>179</v>
      </c>
      <c r="AW254" s="15" t="s">
        <v>29</v>
      </c>
      <c r="AX254" s="15" t="s">
        <v>81</v>
      </c>
      <c r="AY254" s="194" t="s">
        <v>167</v>
      </c>
    </row>
    <row r="255" spans="1:65" s="2" customFormat="1" ht="16.5" customHeight="1">
      <c r="A255" s="33"/>
      <c r="B255" s="149"/>
      <c r="C255" s="167" t="s">
        <v>480</v>
      </c>
      <c r="D255" s="167" t="s">
        <v>175</v>
      </c>
      <c r="E255" s="168" t="s">
        <v>2466</v>
      </c>
      <c r="F255" s="169" t="s">
        <v>2467</v>
      </c>
      <c r="G255" s="170" t="s">
        <v>340</v>
      </c>
      <c r="H255" s="171">
        <v>6</v>
      </c>
      <c r="I255" s="172"/>
      <c r="J255" s="173">
        <f>ROUND(I255*H255,2)</f>
        <v>0</v>
      </c>
      <c r="K255" s="174"/>
      <c r="L255" s="34"/>
      <c r="M255" s="175" t="s">
        <v>1</v>
      </c>
      <c r="N255" s="176" t="s">
        <v>40</v>
      </c>
      <c r="O255" s="59"/>
      <c r="P255" s="161">
        <f>O255*H255</f>
        <v>0</v>
      </c>
      <c r="Q255" s="161">
        <v>0</v>
      </c>
      <c r="R255" s="161">
        <f>Q255*H255</f>
        <v>0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308</v>
      </c>
      <c r="AT255" s="163" t="s">
        <v>175</v>
      </c>
      <c r="AU255" s="163" t="s">
        <v>87</v>
      </c>
      <c r="AY255" s="18" t="s">
        <v>167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87</v>
      </c>
      <c r="BK255" s="164">
        <f>ROUND(I255*H255,2)</f>
        <v>0</v>
      </c>
      <c r="BL255" s="18" t="s">
        <v>308</v>
      </c>
      <c r="BM255" s="163" t="s">
        <v>2468</v>
      </c>
    </row>
    <row r="256" spans="1:65" s="14" customFormat="1" ht="12">
      <c r="B256" s="185"/>
      <c r="D256" s="178" t="s">
        <v>181</v>
      </c>
      <c r="E256" s="186" t="s">
        <v>1</v>
      </c>
      <c r="F256" s="187" t="s">
        <v>192</v>
      </c>
      <c r="H256" s="188">
        <v>6</v>
      </c>
      <c r="I256" s="189"/>
      <c r="L256" s="185"/>
      <c r="M256" s="190"/>
      <c r="N256" s="191"/>
      <c r="O256" s="191"/>
      <c r="P256" s="191"/>
      <c r="Q256" s="191"/>
      <c r="R256" s="191"/>
      <c r="S256" s="191"/>
      <c r="T256" s="192"/>
      <c r="AT256" s="186" t="s">
        <v>181</v>
      </c>
      <c r="AU256" s="186" t="s">
        <v>87</v>
      </c>
      <c r="AV256" s="14" t="s">
        <v>87</v>
      </c>
      <c r="AW256" s="14" t="s">
        <v>29</v>
      </c>
      <c r="AX256" s="14" t="s">
        <v>74</v>
      </c>
      <c r="AY256" s="186" t="s">
        <v>167</v>
      </c>
    </row>
    <row r="257" spans="1:65" s="15" customFormat="1" ht="12">
      <c r="B257" s="193"/>
      <c r="D257" s="178" t="s">
        <v>181</v>
      </c>
      <c r="E257" s="194" t="s">
        <v>1</v>
      </c>
      <c r="F257" s="195" t="s">
        <v>186</v>
      </c>
      <c r="H257" s="196">
        <v>6</v>
      </c>
      <c r="I257" s="197"/>
      <c r="L257" s="193"/>
      <c r="M257" s="198"/>
      <c r="N257" s="199"/>
      <c r="O257" s="199"/>
      <c r="P257" s="199"/>
      <c r="Q257" s="199"/>
      <c r="R257" s="199"/>
      <c r="S257" s="199"/>
      <c r="T257" s="200"/>
      <c r="AT257" s="194" t="s">
        <v>181</v>
      </c>
      <c r="AU257" s="194" t="s">
        <v>87</v>
      </c>
      <c r="AV257" s="15" t="s">
        <v>179</v>
      </c>
      <c r="AW257" s="15" t="s">
        <v>29</v>
      </c>
      <c r="AX257" s="15" t="s">
        <v>81</v>
      </c>
      <c r="AY257" s="194" t="s">
        <v>167</v>
      </c>
    </row>
    <row r="258" spans="1:65" s="2" customFormat="1" ht="16.5" customHeight="1">
      <c r="A258" s="33"/>
      <c r="B258" s="149"/>
      <c r="C258" s="150" t="s">
        <v>488</v>
      </c>
      <c r="D258" s="150" t="s">
        <v>168</v>
      </c>
      <c r="E258" s="151" t="s">
        <v>2469</v>
      </c>
      <c r="F258" s="152" t="s">
        <v>2470</v>
      </c>
      <c r="G258" s="153" t="s">
        <v>340</v>
      </c>
      <c r="H258" s="154">
        <v>6</v>
      </c>
      <c r="I258" s="155"/>
      <c r="J258" s="156">
        <f>ROUND(I258*H258,2)</f>
        <v>0</v>
      </c>
      <c r="K258" s="157"/>
      <c r="L258" s="158"/>
      <c r="M258" s="159" t="s">
        <v>1</v>
      </c>
      <c r="N258" s="160" t="s">
        <v>40</v>
      </c>
      <c r="O258" s="59"/>
      <c r="P258" s="161">
        <f>O258*H258</f>
        <v>0</v>
      </c>
      <c r="Q258" s="161">
        <v>1.2999999999999999E-3</v>
      </c>
      <c r="R258" s="161">
        <f>Q258*H258</f>
        <v>7.7999999999999996E-3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416</v>
      </c>
      <c r="AT258" s="163" t="s">
        <v>168</v>
      </c>
      <c r="AU258" s="163" t="s">
        <v>87</v>
      </c>
      <c r="AY258" s="18" t="s">
        <v>167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308</v>
      </c>
      <c r="BM258" s="163" t="s">
        <v>2471</v>
      </c>
    </row>
    <row r="259" spans="1:65" s="14" customFormat="1" ht="12">
      <c r="B259" s="185"/>
      <c r="D259" s="178" t="s">
        <v>181</v>
      </c>
      <c r="E259" s="186" t="s">
        <v>1</v>
      </c>
      <c r="F259" s="187" t="s">
        <v>192</v>
      </c>
      <c r="H259" s="188">
        <v>6</v>
      </c>
      <c r="I259" s="189"/>
      <c r="L259" s="185"/>
      <c r="M259" s="190"/>
      <c r="N259" s="191"/>
      <c r="O259" s="191"/>
      <c r="P259" s="191"/>
      <c r="Q259" s="191"/>
      <c r="R259" s="191"/>
      <c r="S259" s="191"/>
      <c r="T259" s="192"/>
      <c r="AT259" s="186" t="s">
        <v>181</v>
      </c>
      <c r="AU259" s="186" t="s">
        <v>87</v>
      </c>
      <c r="AV259" s="14" t="s">
        <v>87</v>
      </c>
      <c r="AW259" s="14" t="s">
        <v>29</v>
      </c>
      <c r="AX259" s="14" t="s">
        <v>74</v>
      </c>
      <c r="AY259" s="186" t="s">
        <v>167</v>
      </c>
    </row>
    <row r="260" spans="1:65" s="15" customFormat="1" ht="12">
      <c r="B260" s="193"/>
      <c r="D260" s="178" t="s">
        <v>181</v>
      </c>
      <c r="E260" s="194" t="s">
        <v>1</v>
      </c>
      <c r="F260" s="195" t="s">
        <v>186</v>
      </c>
      <c r="H260" s="196">
        <v>6</v>
      </c>
      <c r="I260" s="197"/>
      <c r="L260" s="193"/>
      <c r="M260" s="198"/>
      <c r="N260" s="199"/>
      <c r="O260" s="199"/>
      <c r="P260" s="199"/>
      <c r="Q260" s="199"/>
      <c r="R260" s="199"/>
      <c r="S260" s="199"/>
      <c r="T260" s="200"/>
      <c r="AT260" s="194" t="s">
        <v>181</v>
      </c>
      <c r="AU260" s="194" t="s">
        <v>87</v>
      </c>
      <c r="AV260" s="15" t="s">
        <v>179</v>
      </c>
      <c r="AW260" s="15" t="s">
        <v>29</v>
      </c>
      <c r="AX260" s="15" t="s">
        <v>81</v>
      </c>
      <c r="AY260" s="194" t="s">
        <v>167</v>
      </c>
    </row>
    <row r="261" spans="1:65" s="2" customFormat="1" ht="16.5" customHeight="1">
      <c r="A261" s="33"/>
      <c r="B261" s="149"/>
      <c r="C261" s="167" t="s">
        <v>495</v>
      </c>
      <c r="D261" s="167" t="s">
        <v>175</v>
      </c>
      <c r="E261" s="168" t="s">
        <v>2466</v>
      </c>
      <c r="F261" s="169" t="s">
        <v>2467</v>
      </c>
      <c r="G261" s="170" t="s">
        <v>340</v>
      </c>
      <c r="H261" s="171">
        <v>1</v>
      </c>
      <c r="I261" s="172"/>
      <c r="J261" s="173">
        <f>ROUND(I261*H261,2)</f>
        <v>0</v>
      </c>
      <c r="K261" s="174"/>
      <c r="L261" s="34"/>
      <c r="M261" s="175" t="s">
        <v>1</v>
      </c>
      <c r="N261" s="176" t="s">
        <v>40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0</v>
      </c>
      <c r="T261" s="16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308</v>
      </c>
      <c r="AT261" s="163" t="s">
        <v>175</v>
      </c>
      <c r="AU261" s="163" t="s">
        <v>87</v>
      </c>
      <c r="AY261" s="18" t="s">
        <v>167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308</v>
      </c>
      <c r="BM261" s="163" t="s">
        <v>2472</v>
      </c>
    </row>
    <row r="262" spans="1:65" s="14" customFormat="1" ht="12">
      <c r="B262" s="185"/>
      <c r="D262" s="178" t="s">
        <v>181</v>
      </c>
      <c r="E262" s="186" t="s">
        <v>1</v>
      </c>
      <c r="F262" s="187" t="s">
        <v>81</v>
      </c>
      <c r="H262" s="188">
        <v>1</v>
      </c>
      <c r="I262" s="189"/>
      <c r="L262" s="185"/>
      <c r="M262" s="190"/>
      <c r="N262" s="191"/>
      <c r="O262" s="191"/>
      <c r="P262" s="191"/>
      <c r="Q262" s="191"/>
      <c r="R262" s="191"/>
      <c r="S262" s="191"/>
      <c r="T262" s="192"/>
      <c r="AT262" s="186" t="s">
        <v>181</v>
      </c>
      <c r="AU262" s="186" t="s">
        <v>87</v>
      </c>
      <c r="AV262" s="14" t="s">
        <v>87</v>
      </c>
      <c r="AW262" s="14" t="s">
        <v>29</v>
      </c>
      <c r="AX262" s="14" t="s">
        <v>74</v>
      </c>
      <c r="AY262" s="186" t="s">
        <v>167</v>
      </c>
    </row>
    <row r="263" spans="1:65" s="15" customFormat="1" ht="12">
      <c r="B263" s="193"/>
      <c r="D263" s="178" t="s">
        <v>181</v>
      </c>
      <c r="E263" s="194" t="s">
        <v>1</v>
      </c>
      <c r="F263" s="195" t="s">
        <v>186</v>
      </c>
      <c r="H263" s="196">
        <v>1</v>
      </c>
      <c r="I263" s="197"/>
      <c r="L263" s="193"/>
      <c r="M263" s="198"/>
      <c r="N263" s="199"/>
      <c r="O263" s="199"/>
      <c r="P263" s="199"/>
      <c r="Q263" s="199"/>
      <c r="R263" s="199"/>
      <c r="S263" s="199"/>
      <c r="T263" s="200"/>
      <c r="AT263" s="194" t="s">
        <v>181</v>
      </c>
      <c r="AU263" s="194" t="s">
        <v>87</v>
      </c>
      <c r="AV263" s="15" t="s">
        <v>179</v>
      </c>
      <c r="AW263" s="15" t="s">
        <v>29</v>
      </c>
      <c r="AX263" s="15" t="s">
        <v>81</v>
      </c>
      <c r="AY263" s="194" t="s">
        <v>167</v>
      </c>
    </row>
    <row r="264" spans="1:65" s="2" customFormat="1" ht="16.5" customHeight="1">
      <c r="A264" s="33"/>
      <c r="B264" s="149"/>
      <c r="C264" s="150" t="s">
        <v>502</v>
      </c>
      <c r="D264" s="150" t="s">
        <v>168</v>
      </c>
      <c r="E264" s="151" t="s">
        <v>2473</v>
      </c>
      <c r="F264" s="152" t="s">
        <v>2474</v>
      </c>
      <c r="G264" s="153" t="s">
        <v>340</v>
      </c>
      <c r="H264" s="154">
        <v>1</v>
      </c>
      <c r="I264" s="155"/>
      <c r="J264" s="156">
        <f>ROUND(I264*H264,2)</f>
        <v>0</v>
      </c>
      <c r="K264" s="157"/>
      <c r="L264" s="158"/>
      <c r="M264" s="159" t="s">
        <v>1</v>
      </c>
      <c r="N264" s="160" t="s">
        <v>40</v>
      </c>
      <c r="O264" s="59"/>
      <c r="P264" s="161">
        <f>O264*H264</f>
        <v>0</v>
      </c>
      <c r="Q264" s="161">
        <v>1.1999999999999999E-3</v>
      </c>
      <c r="R264" s="161">
        <f>Q264*H264</f>
        <v>1.1999999999999999E-3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416</v>
      </c>
      <c r="AT264" s="163" t="s">
        <v>168</v>
      </c>
      <c r="AU264" s="163" t="s">
        <v>87</v>
      </c>
      <c r="AY264" s="18" t="s">
        <v>167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308</v>
      </c>
      <c r="BM264" s="163" t="s">
        <v>2475</v>
      </c>
    </row>
    <row r="265" spans="1:65" s="14" customFormat="1" ht="12">
      <c r="B265" s="185"/>
      <c r="D265" s="178" t="s">
        <v>181</v>
      </c>
      <c r="E265" s="186" t="s">
        <v>1</v>
      </c>
      <c r="F265" s="187" t="s">
        <v>81</v>
      </c>
      <c r="H265" s="188">
        <v>1</v>
      </c>
      <c r="I265" s="189"/>
      <c r="L265" s="185"/>
      <c r="M265" s="190"/>
      <c r="N265" s="191"/>
      <c r="O265" s="191"/>
      <c r="P265" s="191"/>
      <c r="Q265" s="191"/>
      <c r="R265" s="191"/>
      <c r="S265" s="191"/>
      <c r="T265" s="192"/>
      <c r="AT265" s="186" t="s">
        <v>181</v>
      </c>
      <c r="AU265" s="186" t="s">
        <v>87</v>
      </c>
      <c r="AV265" s="14" t="s">
        <v>87</v>
      </c>
      <c r="AW265" s="14" t="s">
        <v>29</v>
      </c>
      <c r="AX265" s="14" t="s">
        <v>74</v>
      </c>
      <c r="AY265" s="186" t="s">
        <v>167</v>
      </c>
    </row>
    <row r="266" spans="1:65" s="15" customFormat="1" ht="12">
      <c r="B266" s="193"/>
      <c r="D266" s="178" t="s">
        <v>181</v>
      </c>
      <c r="E266" s="194" t="s">
        <v>1</v>
      </c>
      <c r="F266" s="195" t="s">
        <v>186</v>
      </c>
      <c r="H266" s="196">
        <v>1</v>
      </c>
      <c r="I266" s="197"/>
      <c r="L266" s="193"/>
      <c r="M266" s="198"/>
      <c r="N266" s="199"/>
      <c r="O266" s="199"/>
      <c r="P266" s="199"/>
      <c r="Q266" s="199"/>
      <c r="R266" s="199"/>
      <c r="S266" s="199"/>
      <c r="T266" s="200"/>
      <c r="AT266" s="194" t="s">
        <v>181</v>
      </c>
      <c r="AU266" s="194" t="s">
        <v>87</v>
      </c>
      <c r="AV266" s="15" t="s">
        <v>179</v>
      </c>
      <c r="AW266" s="15" t="s">
        <v>29</v>
      </c>
      <c r="AX266" s="15" t="s">
        <v>81</v>
      </c>
      <c r="AY266" s="194" t="s">
        <v>167</v>
      </c>
    </row>
    <row r="267" spans="1:65" s="2" customFormat="1" ht="21.75" customHeight="1">
      <c r="A267" s="33"/>
      <c r="B267" s="149"/>
      <c r="C267" s="167" t="s">
        <v>511</v>
      </c>
      <c r="D267" s="167" t="s">
        <v>175</v>
      </c>
      <c r="E267" s="168" t="s">
        <v>2476</v>
      </c>
      <c r="F267" s="169" t="s">
        <v>2477</v>
      </c>
      <c r="G267" s="170" t="s">
        <v>340</v>
      </c>
      <c r="H267" s="171">
        <v>5</v>
      </c>
      <c r="I267" s="172"/>
      <c r="J267" s="173">
        <f>ROUND(I267*H267,2)</f>
        <v>0</v>
      </c>
      <c r="K267" s="174"/>
      <c r="L267" s="34"/>
      <c r="M267" s="175" t="s">
        <v>1</v>
      </c>
      <c r="N267" s="176" t="s">
        <v>40</v>
      </c>
      <c r="O267" s="59"/>
      <c r="P267" s="161">
        <f>O267*H267</f>
        <v>0</v>
      </c>
      <c r="Q267" s="161">
        <v>0</v>
      </c>
      <c r="R267" s="161">
        <f>Q267*H267</f>
        <v>0</v>
      </c>
      <c r="S267" s="161">
        <v>0</v>
      </c>
      <c r="T267" s="16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308</v>
      </c>
      <c r="AT267" s="163" t="s">
        <v>175</v>
      </c>
      <c r="AU267" s="163" t="s">
        <v>87</v>
      </c>
      <c r="AY267" s="18" t="s">
        <v>167</v>
      </c>
      <c r="BE267" s="164">
        <f>IF(N267="základná",J267,0)</f>
        <v>0</v>
      </c>
      <c r="BF267" s="164">
        <f>IF(N267="znížená",J267,0)</f>
        <v>0</v>
      </c>
      <c r="BG267" s="164">
        <f>IF(N267="zákl. prenesená",J267,0)</f>
        <v>0</v>
      </c>
      <c r="BH267" s="164">
        <f>IF(N267="zníž. prenesená",J267,0)</f>
        <v>0</v>
      </c>
      <c r="BI267" s="164">
        <f>IF(N267="nulová",J267,0)</f>
        <v>0</v>
      </c>
      <c r="BJ267" s="18" t="s">
        <v>87</v>
      </c>
      <c r="BK267" s="164">
        <f>ROUND(I267*H267,2)</f>
        <v>0</v>
      </c>
      <c r="BL267" s="18" t="s">
        <v>308</v>
      </c>
      <c r="BM267" s="163" t="s">
        <v>2478</v>
      </c>
    </row>
    <row r="268" spans="1:65" s="14" customFormat="1" ht="12">
      <c r="B268" s="185"/>
      <c r="D268" s="178" t="s">
        <v>181</v>
      </c>
      <c r="E268" s="186" t="s">
        <v>1</v>
      </c>
      <c r="F268" s="187" t="s">
        <v>210</v>
      </c>
      <c r="H268" s="188">
        <v>5</v>
      </c>
      <c r="I268" s="189"/>
      <c r="L268" s="185"/>
      <c r="M268" s="190"/>
      <c r="N268" s="191"/>
      <c r="O268" s="191"/>
      <c r="P268" s="191"/>
      <c r="Q268" s="191"/>
      <c r="R268" s="191"/>
      <c r="S268" s="191"/>
      <c r="T268" s="192"/>
      <c r="AT268" s="186" t="s">
        <v>181</v>
      </c>
      <c r="AU268" s="186" t="s">
        <v>87</v>
      </c>
      <c r="AV268" s="14" t="s">
        <v>87</v>
      </c>
      <c r="AW268" s="14" t="s">
        <v>29</v>
      </c>
      <c r="AX268" s="14" t="s">
        <v>74</v>
      </c>
      <c r="AY268" s="186" t="s">
        <v>167</v>
      </c>
    </row>
    <row r="269" spans="1:65" s="15" customFormat="1" ht="12">
      <c r="B269" s="193"/>
      <c r="D269" s="178" t="s">
        <v>181</v>
      </c>
      <c r="E269" s="194" t="s">
        <v>1</v>
      </c>
      <c r="F269" s="195" t="s">
        <v>186</v>
      </c>
      <c r="H269" s="196">
        <v>5</v>
      </c>
      <c r="I269" s="197"/>
      <c r="L269" s="193"/>
      <c r="M269" s="198"/>
      <c r="N269" s="199"/>
      <c r="O269" s="199"/>
      <c r="P269" s="199"/>
      <c r="Q269" s="199"/>
      <c r="R269" s="199"/>
      <c r="S269" s="199"/>
      <c r="T269" s="200"/>
      <c r="AT269" s="194" t="s">
        <v>181</v>
      </c>
      <c r="AU269" s="194" t="s">
        <v>87</v>
      </c>
      <c r="AV269" s="15" t="s">
        <v>179</v>
      </c>
      <c r="AW269" s="15" t="s">
        <v>29</v>
      </c>
      <c r="AX269" s="15" t="s">
        <v>81</v>
      </c>
      <c r="AY269" s="194" t="s">
        <v>167</v>
      </c>
    </row>
    <row r="270" spans="1:65" s="2" customFormat="1" ht="21.75" customHeight="1">
      <c r="A270" s="33"/>
      <c r="B270" s="149"/>
      <c r="C270" s="150" t="s">
        <v>522</v>
      </c>
      <c r="D270" s="150" t="s">
        <v>168</v>
      </c>
      <c r="E270" s="151" t="s">
        <v>2479</v>
      </c>
      <c r="F270" s="152" t="s">
        <v>2480</v>
      </c>
      <c r="G270" s="153" t="s">
        <v>340</v>
      </c>
      <c r="H270" s="154">
        <v>5</v>
      </c>
      <c r="I270" s="155"/>
      <c r="J270" s="156">
        <f>ROUND(I270*H270,2)</f>
        <v>0</v>
      </c>
      <c r="K270" s="157"/>
      <c r="L270" s="158"/>
      <c r="M270" s="159" t="s">
        <v>1</v>
      </c>
      <c r="N270" s="160" t="s">
        <v>40</v>
      </c>
      <c r="O270" s="59"/>
      <c r="P270" s="161">
        <f>O270*H270</f>
        <v>0</v>
      </c>
      <c r="Q270" s="161">
        <v>4.0000000000000002E-4</v>
      </c>
      <c r="R270" s="161">
        <f>Q270*H270</f>
        <v>2E-3</v>
      </c>
      <c r="S270" s="161">
        <v>0</v>
      </c>
      <c r="T270" s="162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416</v>
      </c>
      <c r="AT270" s="163" t="s">
        <v>168</v>
      </c>
      <c r="AU270" s="163" t="s">
        <v>87</v>
      </c>
      <c r="AY270" s="18" t="s">
        <v>167</v>
      </c>
      <c r="BE270" s="164">
        <f>IF(N270="základná",J270,0)</f>
        <v>0</v>
      </c>
      <c r="BF270" s="164">
        <f>IF(N270="znížená",J270,0)</f>
        <v>0</v>
      </c>
      <c r="BG270" s="164">
        <f>IF(N270="zákl. prenesená",J270,0)</f>
        <v>0</v>
      </c>
      <c r="BH270" s="164">
        <f>IF(N270="zníž. prenesená",J270,0)</f>
        <v>0</v>
      </c>
      <c r="BI270" s="164">
        <f>IF(N270="nulová",J270,0)</f>
        <v>0</v>
      </c>
      <c r="BJ270" s="18" t="s">
        <v>87</v>
      </c>
      <c r="BK270" s="164">
        <f>ROUND(I270*H270,2)</f>
        <v>0</v>
      </c>
      <c r="BL270" s="18" t="s">
        <v>308</v>
      </c>
      <c r="BM270" s="163" t="s">
        <v>2481</v>
      </c>
    </row>
    <row r="271" spans="1:65" s="14" customFormat="1" ht="12">
      <c r="B271" s="185"/>
      <c r="D271" s="178" t="s">
        <v>181</v>
      </c>
      <c r="E271" s="186" t="s">
        <v>1</v>
      </c>
      <c r="F271" s="187" t="s">
        <v>210</v>
      </c>
      <c r="H271" s="188">
        <v>5</v>
      </c>
      <c r="I271" s="189"/>
      <c r="L271" s="185"/>
      <c r="M271" s="190"/>
      <c r="N271" s="191"/>
      <c r="O271" s="191"/>
      <c r="P271" s="191"/>
      <c r="Q271" s="191"/>
      <c r="R271" s="191"/>
      <c r="S271" s="191"/>
      <c r="T271" s="192"/>
      <c r="AT271" s="186" t="s">
        <v>181</v>
      </c>
      <c r="AU271" s="186" t="s">
        <v>87</v>
      </c>
      <c r="AV271" s="14" t="s">
        <v>87</v>
      </c>
      <c r="AW271" s="14" t="s">
        <v>29</v>
      </c>
      <c r="AX271" s="14" t="s">
        <v>74</v>
      </c>
      <c r="AY271" s="186" t="s">
        <v>167</v>
      </c>
    </row>
    <row r="272" spans="1:65" s="15" customFormat="1" ht="12">
      <c r="B272" s="193"/>
      <c r="D272" s="178" t="s">
        <v>181</v>
      </c>
      <c r="E272" s="194" t="s">
        <v>1</v>
      </c>
      <c r="F272" s="195" t="s">
        <v>186</v>
      </c>
      <c r="H272" s="196">
        <v>5</v>
      </c>
      <c r="I272" s="197"/>
      <c r="L272" s="193"/>
      <c r="M272" s="198"/>
      <c r="N272" s="199"/>
      <c r="O272" s="199"/>
      <c r="P272" s="199"/>
      <c r="Q272" s="199"/>
      <c r="R272" s="199"/>
      <c r="S272" s="199"/>
      <c r="T272" s="200"/>
      <c r="AT272" s="194" t="s">
        <v>181</v>
      </c>
      <c r="AU272" s="194" t="s">
        <v>87</v>
      </c>
      <c r="AV272" s="15" t="s">
        <v>179</v>
      </c>
      <c r="AW272" s="15" t="s">
        <v>29</v>
      </c>
      <c r="AX272" s="15" t="s">
        <v>81</v>
      </c>
      <c r="AY272" s="194" t="s">
        <v>167</v>
      </c>
    </row>
    <row r="273" spans="1:65" s="2" customFormat="1" ht="21.75" customHeight="1">
      <c r="A273" s="33"/>
      <c r="B273" s="149"/>
      <c r="C273" s="167" t="s">
        <v>526</v>
      </c>
      <c r="D273" s="167" t="s">
        <v>175</v>
      </c>
      <c r="E273" s="168" t="s">
        <v>2482</v>
      </c>
      <c r="F273" s="169" t="s">
        <v>2483</v>
      </c>
      <c r="G273" s="170" t="s">
        <v>340</v>
      </c>
      <c r="H273" s="171">
        <v>9</v>
      </c>
      <c r="I273" s="172"/>
      <c r="J273" s="173">
        <f>ROUND(I273*H273,2)</f>
        <v>0</v>
      </c>
      <c r="K273" s="174"/>
      <c r="L273" s="34"/>
      <c r="M273" s="175" t="s">
        <v>1</v>
      </c>
      <c r="N273" s="176" t="s">
        <v>40</v>
      </c>
      <c r="O273" s="59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308</v>
      </c>
      <c r="AT273" s="163" t="s">
        <v>175</v>
      </c>
      <c r="AU273" s="163" t="s">
        <v>87</v>
      </c>
      <c r="AY273" s="18" t="s">
        <v>167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87</v>
      </c>
      <c r="BK273" s="164">
        <f>ROUND(I273*H273,2)</f>
        <v>0</v>
      </c>
      <c r="BL273" s="18" t="s">
        <v>308</v>
      </c>
      <c r="BM273" s="163" t="s">
        <v>2484</v>
      </c>
    </row>
    <row r="274" spans="1:65" s="14" customFormat="1" ht="12">
      <c r="B274" s="185"/>
      <c r="D274" s="178" t="s">
        <v>181</v>
      </c>
      <c r="E274" s="186" t="s">
        <v>1</v>
      </c>
      <c r="F274" s="187" t="s">
        <v>226</v>
      </c>
      <c r="H274" s="188">
        <v>9</v>
      </c>
      <c r="I274" s="189"/>
      <c r="L274" s="185"/>
      <c r="M274" s="190"/>
      <c r="N274" s="191"/>
      <c r="O274" s="191"/>
      <c r="P274" s="191"/>
      <c r="Q274" s="191"/>
      <c r="R274" s="191"/>
      <c r="S274" s="191"/>
      <c r="T274" s="192"/>
      <c r="AT274" s="186" t="s">
        <v>181</v>
      </c>
      <c r="AU274" s="186" t="s">
        <v>87</v>
      </c>
      <c r="AV274" s="14" t="s">
        <v>87</v>
      </c>
      <c r="AW274" s="14" t="s">
        <v>29</v>
      </c>
      <c r="AX274" s="14" t="s">
        <v>74</v>
      </c>
      <c r="AY274" s="186" t="s">
        <v>167</v>
      </c>
    </row>
    <row r="275" spans="1:65" s="15" customFormat="1" ht="12">
      <c r="B275" s="193"/>
      <c r="D275" s="178" t="s">
        <v>181</v>
      </c>
      <c r="E275" s="194" t="s">
        <v>1</v>
      </c>
      <c r="F275" s="195" t="s">
        <v>186</v>
      </c>
      <c r="H275" s="196">
        <v>9</v>
      </c>
      <c r="I275" s="197"/>
      <c r="L275" s="193"/>
      <c r="M275" s="198"/>
      <c r="N275" s="199"/>
      <c r="O275" s="199"/>
      <c r="P275" s="199"/>
      <c r="Q275" s="199"/>
      <c r="R275" s="199"/>
      <c r="S275" s="199"/>
      <c r="T275" s="200"/>
      <c r="AT275" s="194" t="s">
        <v>181</v>
      </c>
      <c r="AU275" s="194" t="s">
        <v>87</v>
      </c>
      <c r="AV275" s="15" t="s">
        <v>179</v>
      </c>
      <c r="AW275" s="15" t="s">
        <v>29</v>
      </c>
      <c r="AX275" s="15" t="s">
        <v>81</v>
      </c>
      <c r="AY275" s="194" t="s">
        <v>167</v>
      </c>
    </row>
    <row r="276" spans="1:65" s="2" customFormat="1" ht="21.75" customHeight="1">
      <c r="A276" s="33"/>
      <c r="B276" s="149"/>
      <c r="C276" s="150" t="s">
        <v>533</v>
      </c>
      <c r="D276" s="150" t="s">
        <v>168</v>
      </c>
      <c r="E276" s="151" t="s">
        <v>2485</v>
      </c>
      <c r="F276" s="152" t="s">
        <v>2486</v>
      </c>
      <c r="G276" s="153" t="s">
        <v>340</v>
      </c>
      <c r="H276" s="154">
        <v>9</v>
      </c>
      <c r="I276" s="155"/>
      <c r="J276" s="156">
        <f>ROUND(I276*H276,2)</f>
        <v>0</v>
      </c>
      <c r="K276" s="157"/>
      <c r="L276" s="158"/>
      <c r="M276" s="159" t="s">
        <v>1</v>
      </c>
      <c r="N276" s="160" t="s">
        <v>40</v>
      </c>
      <c r="O276" s="59"/>
      <c r="P276" s="161">
        <f>O276*H276</f>
        <v>0</v>
      </c>
      <c r="Q276" s="161">
        <v>4.0000000000000002E-4</v>
      </c>
      <c r="R276" s="161">
        <f>Q276*H276</f>
        <v>3.6000000000000003E-3</v>
      </c>
      <c r="S276" s="161">
        <v>0</v>
      </c>
      <c r="T276" s="16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416</v>
      </c>
      <c r="AT276" s="163" t="s">
        <v>168</v>
      </c>
      <c r="AU276" s="163" t="s">
        <v>87</v>
      </c>
      <c r="AY276" s="18" t="s">
        <v>167</v>
      </c>
      <c r="BE276" s="164">
        <f>IF(N276="základná",J276,0)</f>
        <v>0</v>
      </c>
      <c r="BF276" s="164">
        <f>IF(N276="znížená",J276,0)</f>
        <v>0</v>
      </c>
      <c r="BG276" s="164">
        <f>IF(N276="zákl. prenesená",J276,0)</f>
        <v>0</v>
      </c>
      <c r="BH276" s="164">
        <f>IF(N276="zníž. prenesená",J276,0)</f>
        <v>0</v>
      </c>
      <c r="BI276" s="164">
        <f>IF(N276="nulová",J276,0)</f>
        <v>0</v>
      </c>
      <c r="BJ276" s="18" t="s">
        <v>87</v>
      </c>
      <c r="BK276" s="164">
        <f>ROUND(I276*H276,2)</f>
        <v>0</v>
      </c>
      <c r="BL276" s="18" t="s">
        <v>308</v>
      </c>
      <c r="BM276" s="163" t="s">
        <v>2487</v>
      </c>
    </row>
    <row r="277" spans="1:65" s="14" customFormat="1" ht="12">
      <c r="B277" s="185"/>
      <c r="D277" s="178" t="s">
        <v>181</v>
      </c>
      <c r="E277" s="186" t="s">
        <v>1</v>
      </c>
      <c r="F277" s="187" t="s">
        <v>226</v>
      </c>
      <c r="H277" s="188">
        <v>9</v>
      </c>
      <c r="I277" s="189"/>
      <c r="L277" s="185"/>
      <c r="M277" s="190"/>
      <c r="N277" s="191"/>
      <c r="O277" s="191"/>
      <c r="P277" s="191"/>
      <c r="Q277" s="191"/>
      <c r="R277" s="191"/>
      <c r="S277" s="191"/>
      <c r="T277" s="192"/>
      <c r="AT277" s="186" t="s">
        <v>181</v>
      </c>
      <c r="AU277" s="186" t="s">
        <v>87</v>
      </c>
      <c r="AV277" s="14" t="s">
        <v>87</v>
      </c>
      <c r="AW277" s="14" t="s">
        <v>29</v>
      </c>
      <c r="AX277" s="14" t="s">
        <v>74</v>
      </c>
      <c r="AY277" s="186" t="s">
        <v>167</v>
      </c>
    </row>
    <row r="278" spans="1:65" s="15" customFormat="1" ht="12">
      <c r="B278" s="193"/>
      <c r="D278" s="178" t="s">
        <v>181</v>
      </c>
      <c r="E278" s="194" t="s">
        <v>1</v>
      </c>
      <c r="F278" s="195" t="s">
        <v>186</v>
      </c>
      <c r="H278" s="196">
        <v>9</v>
      </c>
      <c r="I278" s="197"/>
      <c r="L278" s="193"/>
      <c r="M278" s="198"/>
      <c r="N278" s="199"/>
      <c r="O278" s="199"/>
      <c r="P278" s="199"/>
      <c r="Q278" s="199"/>
      <c r="R278" s="199"/>
      <c r="S278" s="199"/>
      <c r="T278" s="200"/>
      <c r="AT278" s="194" t="s">
        <v>181</v>
      </c>
      <c r="AU278" s="194" t="s">
        <v>87</v>
      </c>
      <c r="AV278" s="15" t="s">
        <v>179</v>
      </c>
      <c r="AW278" s="15" t="s">
        <v>29</v>
      </c>
      <c r="AX278" s="15" t="s">
        <v>81</v>
      </c>
      <c r="AY278" s="194" t="s">
        <v>167</v>
      </c>
    </row>
    <row r="279" spans="1:65" s="2" customFormat="1" ht="16.5" customHeight="1">
      <c r="A279" s="33"/>
      <c r="B279" s="149"/>
      <c r="C279" s="167" t="s">
        <v>540</v>
      </c>
      <c r="D279" s="167" t="s">
        <v>175</v>
      </c>
      <c r="E279" s="168" t="s">
        <v>2488</v>
      </c>
      <c r="F279" s="169" t="s">
        <v>2489</v>
      </c>
      <c r="G279" s="170" t="s">
        <v>213</v>
      </c>
      <c r="H279" s="171">
        <v>3</v>
      </c>
      <c r="I279" s="172"/>
      <c r="J279" s="173">
        <f>ROUND(I279*H279,2)</f>
        <v>0</v>
      </c>
      <c r="K279" s="174"/>
      <c r="L279" s="34"/>
      <c r="M279" s="175" t="s">
        <v>1</v>
      </c>
      <c r="N279" s="176" t="s">
        <v>40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308</v>
      </c>
      <c r="AT279" s="163" t="s">
        <v>175</v>
      </c>
      <c r="AU279" s="163" t="s">
        <v>87</v>
      </c>
      <c r="AY279" s="18" t="s">
        <v>167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308</v>
      </c>
      <c r="BM279" s="163" t="s">
        <v>2490</v>
      </c>
    </row>
    <row r="280" spans="1:65" s="14" customFormat="1" ht="12">
      <c r="B280" s="185"/>
      <c r="D280" s="178" t="s">
        <v>181</v>
      </c>
      <c r="E280" s="186" t="s">
        <v>1</v>
      </c>
      <c r="F280" s="187" t="s">
        <v>187</v>
      </c>
      <c r="H280" s="188">
        <v>3</v>
      </c>
      <c r="I280" s="189"/>
      <c r="L280" s="185"/>
      <c r="M280" s="190"/>
      <c r="N280" s="191"/>
      <c r="O280" s="191"/>
      <c r="P280" s="191"/>
      <c r="Q280" s="191"/>
      <c r="R280" s="191"/>
      <c r="S280" s="191"/>
      <c r="T280" s="192"/>
      <c r="AT280" s="186" t="s">
        <v>181</v>
      </c>
      <c r="AU280" s="186" t="s">
        <v>87</v>
      </c>
      <c r="AV280" s="14" t="s">
        <v>87</v>
      </c>
      <c r="AW280" s="14" t="s">
        <v>29</v>
      </c>
      <c r="AX280" s="14" t="s">
        <v>74</v>
      </c>
      <c r="AY280" s="186" t="s">
        <v>167</v>
      </c>
    </row>
    <row r="281" spans="1:65" s="15" customFormat="1" ht="12">
      <c r="B281" s="193"/>
      <c r="D281" s="178" t="s">
        <v>181</v>
      </c>
      <c r="E281" s="194" t="s">
        <v>1</v>
      </c>
      <c r="F281" s="195" t="s">
        <v>186</v>
      </c>
      <c r="H281" s="196">
        <v>3</v>
      </c>
      <c r="I281" s="197"/>
      <c r="L281" s="193"/>
      <c r="M281" s="198"/>
      <c r="N281" s="199"/>
      <c r="O281" s="199"/>
      <c r="P281" s="199"/>
      <c r="Q281" s="199"/>
      <c r="R281" s="199"/>
      <c r="S281" s="199"/>
      <c r="T281" s="200"/>
      <c r="AT281" s="194" t="s">
        <v>181</v>
      </c>
      <c r="AU281" s="194" t="s">
        <v>87</v>
      </c>
      <c r="AV281" s="15" t="s">
        <v>179</v>
      </c>
      <c r="AW281" s="15" t="s">
        <v>29</v>
      </c>
      <c r="AX281" s="15" t="s">
        <v>81</v>
      </c>
      <c r="AY281" s="194" t="s">
        <v>167</v>
      </c>
    </row>
    <row r="282" spans="1:65" s="2" customFormat="1" ht="16.5" customHeight="1">
      <c r="A282" s="33"/>
      <c r="B282" s="149"/>
      <c r="C282" s="150" t="s">
        <v>547</v>
      </c>
      <c r="D282" s="150" t="s">
        <v>168</v>
      </c>
      <c r="E282" s="151" t="s">
        <v>2491</v>
      </c>
      <c r="F282" s="152" t="s">
        <v>2492</v>
      </c>
      <c r="G282" s="153" t="s">
        <v>213</v>
      </c>
      <c r="H282" s="154">
        <v>3</v>
      </c>
      <c r="I282" s="155"/>
      <c r="J282" s="156">
        <f>ROUND(I282*H282,2)</f>
        <v>0</v>
      </c>
      <c r="K282" s="157"/>
      <c r="L282" s="158"/>
      <c r="M282" s="159" t="s">
        <v>1</v>
      </c>
      <c r="N282" s="160" t="s">
        <v>40</v>
      </c>
      <c r="O282" s="59"/>
      <c r="P282" s="161">
        <f>O282*H282</f>
        <v>0</v>
      </c>
      <c r="Q282" s="161">
        <v>3.6999999999999999E-4</v>
      </c>
      <c r="R282" s="161">
        <f>Q282*H282</f>
        <v>1.1099999999999999E-3</v>
      </c>
      <c r="S282" s="161">
        <v>0</v>
      </c>
      <c r="T282" s="162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416</v>
      </c>
      <c r="AT282" s="163" t="s">
        <v>168</v>
      </c>
      <c r="AU282" s="163" t="s">
        <v>87</v>
      </c>
      <c r="AY282" s="18" t="s">
        <v>167</v>
      </c>
      <c r="BE282" s="164">
        <f>IF(N282="základná",J282,0)</f>
        <v>0</v>
      </c>
      <c r="BF282" s="164">
        <f>IF(N282="znížená",J282,0)</f>
        <v>0</v>
      </c>
      <c r="BG282" s="164">
        <f>IF(N282="zákl. prenesená",J282,0)</f>
        <v>0</v>
      </c>
      <c r="BH282" s="164">
        <f>IF(N282="zníž. prenesená",J282,0)</f>
        <v>0</v>
      </c>
      <c r="BI282" s="164">
        <f>IF(N282="nulová",J282,0)</f>
        <v>0</v>
      </c>
      <c r="BJ282" s="18" t="s">
        <v>87</v>
      </c>
      <c r="BK282" s="164">
        <f>ROUND(I282*H282,2)</f>
        <v>0</v>
      </c>
      <c r="BL282" s="18" t="s">
        <v>308</v>
      </c>
      <c r="BM282" s="163" t="s">
        <v>2493</v>
      </c>
    </row>
    <row r="283" spans="1:65" s="2" customFormat="1" ht="16.5" customHeight="1">
      <c r="A283" s="33"/>
      <c r="B283" s="149"/>
      <c r="C283" s="167" t="s">
        <v>557</v>
      </c>
      <c r="D283" s="167" t="s">
        <v>175</v>
      </c>
      <c r="E283" s="168" t="s">
        <v>2494</v>
      </c>
      <c r="F283" s="169" t="s">
        <v>2495</v>
      </c>
      <c r="G283" s="170" t="s">
        <v>213</v>
      </c>
      <c r="H283" s="171">
        <v>15</v>
      </c>
      <c r="I283" s="172"/>
      <c r="J283" s="173">
        <f>ROUND(I283*H283,2)</f>
        <v>0</v>
      </c>
      <c r="K283" s="174"/>
      <c r="L283" s="34"/>
      <c r="M283" s="175" t="s">
        <v>1</v>
      </c>
      <c r="N283" s="176" t="s">
        <v>40</v>
      </c>
      <c r="O283" s="59"/>
      <c r="P283" s="161">
        <f>O283*H283</f>
        <v>0</v>
      </c>
      <c r="Q283" s="161">
        <v>0</v>
      </c>
      <c r="R283" s="161">
        <f>Q283*H283</f>
        <v>0</v>
      </c>
      <c r="S283" s="161">
        <v>0</v>
      </c>
      <c r="T283" s="16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308</v>
      </c>
      <c r="AT283" s="163" t="s">
        <v>175</v>
      </c>
      <c r="AU283" s="163" t="s">
        <v>87</v>
      </c>
      <c r="AY283" s="18" t="s">
        <v>167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87</v>
      </c>
      <c r="BK283" s="164">
        <f>ROUND(I283*H283,2)</f>
        <v>0</v>
      </c>
      <c r="BL283" s="18" t="s">
        <v>308</v>
      </c>
      <c r="BM283" s="163" t="s">
        <v>2496</v>
      </c>
    </row>
    <row r="284" spans="1:65" s="14" customFormat="1" ht="12">
      <c r="B284" s="185"/>
      <c r="D284" s="178" t="s">
        <v>181</v>
      </c>
      <c r="E284" s="186" t="s">
        <v>1</v>
      </c>
      <c r="F284" s="187" t="s">
        <v>302</v>
      </c>
      <c r="H284" s="188">
        <v>15</v>
      </c>
      <c r="I284" s="189"/>
      <c r="L284" s="185"/>
      <c r="M284" s="190"/>
      <c r="N284" s="191"/>
      <c r="O284" s="191"/>
      <c r="P284" s="191"/>
      <c r="Q284" s="191"/>
      <c r="R284" s="191"/>
      <c r="S284" s="191"/>
      <c r="T284" s="192"/>
      <c r="AT284" s="186" t="s">
        <v>181</v>
      </c>
      <c r="AU284" s="186" t="s">
        <v>87</v>
      </c>
      <c r="AV284" s="14" t="s">
        <v>87</v>
      </c>
      <c r="AW284" s="14" t="s">
        <v>29</v>
      </c>
      <c r="AX284" s="14" t="s">
        <v>74</v>
      </c>
      <c r="AY284" s="186" t="s">
        <v>167</v>
      </c>
    </row>
    <row r="285" spans="1:65" s="15" customFormat="1" ht="12">
      <c r="B285" s="193"/>
      <c r="D285" s="178" t="s">
        <v>181</v>
      </c>
      <c r="E285" s="194" t="s">
        <v>1</v>
      </c>
      <c r="F285" s="195" t="s">
        <v>186</v>
      </c>
      <c r="H285" s="196">
        <v>15</v>
      </c>
      <c r="I285" s="197"/>
      <c r="L285" s="193"/>
      <c r="M285" s="198"/>
      <c r="N285" s="199"/>
      <c r="O285" s="199"/>
      <c r="P285" s="199"/>
      <c r="Q285" s="199"/>
      <c r="R285" s="199"/>
      <c r="S285" s="199"/>
      <c r="T285" s="200"/>
      <c r="AT285" s="194" t="s">
        <v>181</v>
      </c>
      <c r="AU285" s="194" t="s">
        <v>87</v>
      </c>
      <c r="AV285" s="15" t="s">
        <v>179</v>
      </c>
      <c r="AW285" s="15" t="s">
        <v>29</v>
      </c>
      <c r="AX285" s="15" t="s">
        <v>81</v>
      </c>
      <c r="AY285" s="194" t="s">
        <v>167</v>
      </c>
    </row>
    <row r="286" spans="1:65" s="2" customFormat="1" ht="16.5" customHeight="1">
      <c r="A286" s="33"/>
      <c r="B286" s="149"/>
      <c r="C286" s="150" t="s">
        <v>563</v>
      </c>
      <c r="D286" s="150" t="s">
        <v>168</v>
      </c>
      <c r="E286" s="151" t="s">
        <v>2497</v>
      </c>
      <c r="F286" s="152" t="s">
        <v>2498</v>
      </c>
      <c r="G286" s="153" t="s">
        <v>213</v>
      </c>
      <c r="H286" s="154">
        <v>15</v>
      </c>
      <c r="I286" s="155"/>
      <c r="J286" s="156">
        <f>ROUND(I286*H286,2)</f>
        <v>0</v>
      </c>
      <c r="K286" s="157"/>
      <c r="L286" s="158"/>
      <c r="M286" s="159" t="s">
        <v>1</v>
      </c>
      <c r="N286" s="160" t="s">
        <v>40</v>
      </c>
      <c r="O286" s="59"/>
      <c r="P286" s="161">
        <f>O286*H286</f>
        <v>0</v>
      </c>
      <c r="Q286" s="161">
        <v>6.9999999999999999E-4</v>
      </c>
      <c r="R286" s="161">
        <f>Q286*H286</f>
        <v>1.0500000000000001E-2</v>
      </c>
      <c r="S286" s="161">
        <v>0</v>
      </c>
      <c r="T286" s="16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416</v>
      </c>
      <c r="AT286" s="163" t="s">
        <v>168</v>
      </c>
      <c r="AU286" s="163" t="s">
        <v>87</v>
      </c>
      <c r="AY286" s="18" t="s">
        <v>167</v>
      </c>
      <c r="BE286" s="164">
        <f>IF(N286="základná",J286,0)</f>
        <v>0</v>
      </c>
      <c r="BF286" s="164">
        <f>IF(N286="znížená",J286,0)</f>
        <v>0</v>
      </c>
      <c r="BG286" s="164">
        <f>IF(N286="zákl. prenesená",J286,0)</f>
        <v>0</v>
      </c>
      <c r="BH286" s="164">
        <f>IF(N286="zníž. prenesená",J286,0)</f>
        <v>0</v>
      </c>
      <c r="BI286" s="164">
        <f>IF(N286="nulová",J286,0)</f>
        <v>0</v>
      </c>
      <c r="BJ286" s="18" t="s">
        <v>87</v>
      </c>
      <c r="BK286" s="164">
        <f>ROUND(I286*H286,2)</f>
        <v>0</v>
      </c>
      <c r="BL286" s="18" t="s">
        <v>308</v>
      </c>
      <c r="BM286" s="163" t="s">
        <v>2499</v>
      </c>
    </row>
    <row r="287" spans="1:65" s="2" customFormat="1" ht="16.5" customHeight="1">
      <c r="A287" s="33"/>
      <c r="B287" s="149"/>
      <c r="C287" s="167" t="s">
        <v>571</v>
      </c>
      <c r="D287" s="167" t="s">
        <v>175</v>
      </c>
      <c r="E287" s="168" t="s">
        <v>2500</v>
      </c>
      <c r="F287" s="169" t="s">
        <v>2420</v>
      </c>
      <c r="G287" s="170" t="s">
        <v>213</v>
      </c>
      <c r="H287" s="171">
        <v>27</v>
      </c>
      <c r="I287" s="172"/>
      <c r="J287" s="173">
        <f>ROUND(I287*H287,2)</f>
        <v>0</v>
      </c>
      <c r="K287" s="174"/>
      <c r="L287" s="34"/>
      <c r="M287" s="175" t="s">
        <v>1</v>
      </c>
      <c r="N287" s="176" t="s">
        <v>40</v>
      </c>
      <c r="O287" s="59"/>
      <c r="P287" s="161">
        <f>O287*H287</f>
        <v>0</v>
      </c>
      <c r="Q287" s="161">
        <v>0</v>
      </c>
      <c r="R287" s="161">
        <f>Q287*H287</f>
        <v>0</v>
      </c>
      <c r="S287" s="161">
        <v>0</v>
      </c>
      <c r="T287" s="16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308</v>
      </c>
      <c r="AT287" s="163" t="s">
        <v>175</v>
      </c>
      <c r="AU287" s="163" t="s">
        <v>87</v>
      </c>
      <c r="AY287" s="18" t="s">
        <v>167</v>
      </c>
      <c r="BE287" s="164">
        <f>IF(N287="základná",J287,0)</f>
        <v>0</v>
      </c>
      <c r="BF287" s="164">
        <f>IF(N287="znížená",J287,0)</f>
        <v>0</v>
      </c>
      <c r="BG287" s="164">
        <f>IF(N287="zákl. prenesená",J287,0)</f>
        <v>0</v>
      </c>
      <c r="BH287" s="164">
        <f>IF(N287="zníž. prenesená",J287,0)</f>
        <v>0</v>
      </c>
      <c r="BI287" s="164">
        <f>IF(N287="nulová",J287,0)</f>
        <v>0</v>
      </c>
      <c r="BJ287" s="18" t="s">
        <v>87</v>
      </c>
      <c r="BK287" s="164">
        <f>ROUND(I287*H287,2)</f>
        <v>0</v>
      </c>
      <c r="BL287" s="18" t="s">
        <v>308</v>
      </c>
      <c r="BM287" s="163" t="s">
        <v>2501</v>
      </c>
    </row>
    <row r="288" spans="1:65" s="14" customFormat="1" ht="12">
      <c r="B288" s="185"/>
      <c r="D288" s="178" t="s">
        <v>181</v>
      </c>
      <c r="E288" s="186" t="s">
        <v>1</v>
      </c>
      <c r="F288" s="187" t="s">
        <v>277</v>
      </c>
      <c r="H288" s="188">
        <v>12</v>
      </c>
      <c r="I288" s="189"/>
      <c r="L288" s="185"/>
      <c r="M288" s="190"/>
      <c r="N288" s="191"/>
      <c r="O288" s="191"/>
      <c r="P288" s="191"/>
      <c r="Q288" s="191"/>
      <c r="R288" s="191"/>
      <c r="S288" s="191"/>
      <c r="T288" s="192"/>
      <c r="AT288" s="186" t="s">
        <v>181</v>
      </c>
      <c r="AU288" s="186" t="s">
        <v>87</v>
      </c>
      <c r="AV288" s="14" t="s">
        <v>87</v>
      </c>
      <c r="AW288" s="14" t="s">
        <v>29</v>
      </c>
      <c r="AX288" s="14" t="s">
        <v>74</v>
      </c>
      <c r="AY288" s="186" t="s">
        <v>167</v>
      </c>
    </row>
    <row r="289" spans="1:65" s="16" customFormat="1" ht="12">
      <c r="B289" s="201"/>
      <c r="D289" s="178" t="s">
        <v>181</v>
      </c>
      <c r="E289" s="202" t="s">
        <v>1</v>
      </c>
      <c r="F289" s="203" t="s">
        <v>390</v>
      </c>
      <c r="H289" s="204">
        <v>12</v>
      </c>
      <c r="I289" s="205"/>
      <c r="L289" s="201"/>
      <c r="M289" s="206"/>
      <c r="N289" s="207"/>
      <c r="O289" s="207"/>
      <c r="P289" s="207"/>
      <c r="Q289" s="207"/>
      <c r="R289" s="207"/>
      <c r="S289" s="207"/>
      <c r="T289" s="208"/>
      <c r="AT289" s="202" t="s">
        <v>181</v>
      </c>
      <c r="AU289" s="202" t="s">
        <v>87</v>
      </c>
      <c r="AV289" s="16" t="s">
        <v>187</v>
      </c>
      <c r="AW289" s="16" t="s">
        <v>29</v>
      </c>
      <c r="AX289" s="16" t="s">
        <v>74</v>
      </c>
      <c r="AY289" s="202" t="s">
        <v>167</v>
      </c>
    </row>
    <row r="290" spans="1:65" s="14" customFormat="1" ht="12">
      <c r="B290" s="185"/>
      <c r="D290" s="178" t="s">
        <v>181</v>
      </c>
      <c r="E290" s="186" t="s">
        <v>1</v>
      </c>
      <c r="F290" s="187" t="s">
        <v>302</v>
      </c>
      <c r="H290" s="188">
        <v>15</v>
      </c>
      <c r="I290" s="189"/>
      <c r="L290" s="185"/>
      <c r="M290" s="190"/>
      <c r="N290" s="191"/>
      <c r="O290" s="191"/>
      <c r="P290" s="191"/>
      <c r="Q290" s="191"/>
      <c r="R290" s="191"/>
      <c r="S290" s="191"/>
      <c r="T290" s="192"/>
      <c r="AT290" s="186" t="s">
        <v>181</v>
      </c>
      <c r="AU290" s="186" t="s">
        <v>87</v>
      </c>
      <c r="AV290" s="14" t="s">
        <v>87</v>
      </c>
      <c r="AW290" s="14" t="s">
        <v>29</v>
      </c>
      <c r="AX290" s="14" t="s">
        <v>74</v>
      </c>
      <c r="AY290" s="186" t="s">
        <v>167</v>
      </c>
    </row>
    <row r="291" spans="1:65" s="16" customFormat="1" ht="12">
      <c r="B291" s="201"/>
      <c r="D291" s="178" t="s">
        <v>181</v>
      </c>
      <c r="E291" s="202" t="s">
        <v>1</v>
      </c>
      <c r="F291" s="203" t="s">
        <v>390</v>
      </c>
      <c r="H291" s="204">
        <v>15</v>
      </c>
      <c r="I291" s="205"/>
      <c r="L291" s="201"/>
      <c r="M291" s="206"/>
      <c r="N291" s="207"/>
      <c r="O291" s="207"/>
      <c r="P291" s="207"/>
      <c r="Q291" s="207"/>
      <c r="R291" s="207"/>
      <c r="S291" s="207"/>
      <c r="T291" s="208"/>
      <c r="AT291" s="202" t="s">
        <v>181</v>
      </c>
      <c r="AU291" s="202" t="s">
        <v>87</v>
      </c>
      <c r="AV291" s="16" t="s">
        <v>187</v>
      </c>
      <c r="AW291" s="16" t="s">
        <v>29</v>
      </c>
      <c r="AX291" s="16" t="s">
        <v>74</v>
      </c>
      <c r="AY291" s="202" t="s">
        <v>167</v>
      </c>
    </row>
    <row r="292" spans="1:65" s="15" customFormat="1" ht="12">
      <c r="B292" s="193"/>
      <c r="D292" s="178" t="s">
        <v>181</v>
      </c>
      <c r="E292" s="194" t="s">
        <v>1</v>
      </c>
      <c r="F292" s="195" t="s">
        <v>186</v>
      </c>
      <c r="H292" s="196">
        <v>27</v>
      </c>
      <c r="I292" s="197"/>
      <c r="L292" s="193"/>
      <c r="M292" s="198"/>
      <c r="N292" s="199"/>
      <c r="O292" s="199"/>
      <c r="P292" s="199"/>
      <c r="Q292" s="199"/>
      <c r="R292" s="199"/>
      <c r="S292" s="199"/>
      <c r="T292" s="200"/>
      <c r="AT292" s="194" t="s">
        <v>181</v>
      </c>
      <c r="AU292" s="194" t="s">
        <v>87</v>
      </c>
      <c r="AV292" s="15" t="s">
        <v>179</v>
      </c>
      <c r="AW292" s="15" t="s">
        <v>29</v>
      </c>
      <c r="AX292" s="15" t="s">
        <v>81</v>
      </c>
      <c r="AY292" s="194" t="s">
        <v>167</v>
      </c>
    </row>
    <row r="293" spans="1:65" s="2" customFormat="1" ht="16.5" customHeight="1">
      <c r="A293" s="33"/>
      <c r="B293" s="149"/>
      <c r="C293" s="150" t="s">
        <v>577</v>
      </c>
      <c r="D293" s="150" t="s">
        <v>168</v>
      </c>
      <c r="E293" s="151" t="s">
        <v>2502</v>
      </c>
      <c r="F293" s="152" t="s">
        <v>2503</v>
      </c>
      <c r="G293" s="153" t="s">
        <v>213</v>
      </c>
      <c r="H293" s="154">
        <v>12</v>
      </c>
      <c r="I293" s="155"/>
      <c r="J293" s="156">
        <f>ROUND(I293*H293,2)</f>
        <v>0</v>
      </c>
      <c r="K293" s="157"/>
      <c r="L293" s="158"/>
      <c r="M293" s="159" t="s">
        <v>1</v>
      </c>
      <c r="N293" s="160" t="s">
        <v>40</v>
      </c>
      <c r="O293" s="59"/>
      <c r="P293" s="161">
        <f>O293*H293</f>
        <v>0</v>
      </c>
      <c r="Q293" s="161">
        <v>8.9999999999999998E-4</v>
      </c>
      <c r="R293" s="161">
        <f>Q293*H293</f>
        <v>1.0800000000000001E-2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416</v>
      </c>
      <c r="AT293" s="163" t="s">
        <v>168</v>
      </c>
      <c r="AU293" s="163" t="s">
        <v>87</v>
      </c>
      <c r="AY293" s="18" t="s">
        <v>167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308</v>
      </c>
      <c r="BM293" s="163" t="s">
        <v>2504</v>
      </c>
    </row>
    <row r="294" spans="1:65" s="14" customFormat="1" ht="12">
      <c r="B294" s="185"/>
      <c r="D294" s="178" t="s">
        <v>181</v>
      </c>
      <c r="E294" s="186" t="s">
        <v>1</v>
      </c>
      <c r="F294" s="187" t="s">
        <v>277</v>
      </c>
      <c r="H294" s="188">
        <v>12</v>
      </c>
      <c r="I294" s="189"/>
      <c r="L294" s="185"/>
      <c r="M294" s="190"/>
      <c r="N294" s="191"/>
      <c r="O294" s="191"/>
      <c r="P294" s="191"/>
      <c r="Q294" s="191"/>
      <c r="R294" s="191"/>
      <c r="S294" s="191"/>
      <c r="T294" s="192"/>
      <c r="AT294" s="186" t="s">
        <v>181</v>
      </c>
      <c r="AU294" s="186" t="s">
        <v>87</v>
      </c>
      <c r="AV294" s="14" t="s">
        <v>87</v>
      </c>
      <c r="AW294" s="14" t="s">
        <v>29</v>
      </c>
      <c r="AX294" s="14" t="s">
        <v>74</v>
      </c>
      <c r="AY294" s="186" t="s">
        <v>167</v>
      </c>
    </row>
    <row r="295" spans="1:65" s="15" customFormat="1" ht="12">
      <c r="B295" s="193"/>
      <c r="D295" s="178" t="s">
        <v>181</v>
      </c>
      <c r="E295" s="194" t="s">
        <v>1</v>
      </c>
      <c r="F295" s="195" t="s">
        <v>186</v>
      </c>
      <c r="H295" s="196">
        <v>12</v>
      </c>
      <c r="I295" s="197"/>
      <c r="L295" s="193"/>
      <c r="M295" s="198"/>
      <c r="N295" s="199"/>
      <c r="O295" s="199"/>
      <c r="P295" s="199"/>
      <c r="Q295" s="199"/>
      <c r="R295" s="199"/>
      <c r="S295" s="199"/>
      <c r="T295" s="200"/>
      <c r="AT295" s="194" t="s">
        <v>181</v>
      </c>
      <c r="AU295" s="194" t="s">
        <v>87</v>
      </c>
      <c r="AV295" s="15" t="s">
        <v>179</v>
      </c>
      <c r="AW295" s="15" t="s">
        <v>29</v>
      </c>
      <c r="AX295" s="15" t="s">
        <v>81</v>
      </c>
      <c r="AY295" s="194" t="s">
        <v>167</v>
      </c>
    </row>
    <row r="296" spans="1:65" s="2" customFormat="1" ht="16.5" customHeight="1">
      <c r="A296" s="33"/>
      <c r="B296" s="149"/>
      <c r="C296" s="150" t="s">
        <v>583</v>
      </c>
      <c r="D296" s="150" t="s">
        <v>168</v>
      </c>
      <c r="E296" s="151" t="s">
        <v>2505</v>
      </c>
      <c r="F296" s="152" t="s">
        <v>2506</v>
      </c>
      <c r="G296" s="153" t="s">
        <v>213</v>
      </c>
      <c r="H296" s="154">
        <v>15</v>
      </c>
      <c r="I296" s="155"/>
      <c r="J296" s="156">
        <f>ROUND(I296*H296,2)</f>
        <v>0</v>
      </c>
      <c r="K296" s="157"/>
      <c r="L296" s="158"/>
      <c r="M296" s="159" t="s">
        <v>1</v>
      </c>
      <c r="N296" s="160" t="s">
        <v>40</v>
      </c>
      <c r="O296" s="59"/>
      <c r="P296" s="161">
        <f>O296*H296</f>
        <v>0</v>
      </c>
      <c r="Q296" s="161">
        <v>1.0300000000000001E-3</v>
      </c>
      <c r="R296" s="161">
        <f>Q296*H296</f>
        <v>1.5450000000000002E-2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416</v>
      </c>
      <c r="AT296" s="163" t="s">
        <v>168</v>
      </c>
      <c r="AU296" s="163" t="s">
        <v>87</v>
      </c>
      <c r="AY296" s="18" t="s">
        <v>167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87</v>
      </c>
      <c r="BK296" s="164">
        <f>ROUND(I296*H296,2)</f>
        <v>0</v>
      </c>
      <c r="BL296" s="18" t="s">
        <v>308</v>
      </c>
      <c r="BM296" s="163" t="s">
        <v>2507</v>
      </c>
    </row>
    <row r="297" spans="1:65" s="14" customFormat="1" ht="12">
      <c r="B297" s="185"/>
      <c r="D297" s="178" t="s">
        <v>181</v>
      </c>
      <c r="E297" s="186" t="s">
        <v>1</v>
      </c>
      <c r="F297" s="187" t="s">
        <v>302</v>
      </c>
      <c r="H297" s="188">
        <v>15</v>
      </c>
      <c r="I297" s="189"/>
      <c r="L297" s="185"/>
      <c r="M297" s="190"/>
      <c r="N297" s="191"/>
      <c r="O297" s="191"/>
      <c r="P297" s="191"/>
      <c r="Q297" s="191"/>
      <c r="R297" s="191"/>
      <c r="S297" s="191"/>
      <c r="T297" s="192"/>
      <c r="AT297" s="186" t="s">
        <v>181</v>
      </c>
      <c r="AU297" s="186" t="s">
        <v>87</v>
      </c>
      <c r="AV297" s="14" t="s">
        <v>87</v>
      </c>
      <c r="AW297" s="14" t="s">
        <v>29</v>
      </c>
      <c r="AX297" s="14" t="s">
        <v>74</v>
      </c>
      <c r="AY297" s="186" t="s">
        <v>167</v>
      </c>
    </row>
    <row r="298" spans="1:65" s="15" customFormat="1" ht="12">
      <c r="B298" s="193"/>
      <c r="D298" s="178" t="s">
        <v>181</v>
      </c>
      <c r="E298" s="194" t="s">
        <v>1</v>
      </c>
      <c r="F298" s="195" t="s">
        <v>186</v>
      </c>
      <c r="H298" s="196">
        <v>15</v>
      </c>
      <c r="I298" s="197"/>
      <c r="L298" s="193"/>
      <c r="M298" s="198"/>
      <c r="N298" s="199"/>
      <c r="O298" s="199"/>
      <c r="P298" s="199"/>
      <c r="Q298" s="199"/>
      <c r="R298" s="199"/>
      <c r="S298" s="199"/>
      <c r="T298" s="200"/>
      <c r="AT298" s="194" t="s">
        <v>181</v>
      </c>
      <c r="AU298" s="194" t="s">
        <v>87</v>
      </c>
      <c r="AV298" s="15" t="s">
        <v>179</v>
      </c>
      <c r="AW298" s="15" t="s">
        <v>29</v>
      </c>
      <c r="AX298" s="15" t="s">
        <v>81</v>
      </c>
      <c r="AY298" s="194" t="s">
        <v>167</v>
      </c>
    </row>
    <row r="299" spans="1:65" s="2" customFormat="1" ht="16.5" customHeight="1">
      <c r="A299" s="33"/>
      <c r="B299" s="149"/>
      <c r="C299" s="167" t="s">
        <v>588</v>
      </c>
      <c r="D299" s="167" t="s">
        <v>175</v>
      </c>
      <c r="E299" s="168" t="s">
        <v>2434</v>
      </c>
      <c r="F299" s="169" t="s">
        <v>2435</v>
      </c>
      <c r="G299" s="170" t="s">
        <v>340</v>
      </c>
      <c r="H299" s="171">
        <v>9</v>
      </c>
      <c r="I299" s="172"/>
      <c r="J299" s="173">
        <f>ROUND(I299*H299,2)</f>
        <v>0</v>
      </c>
      <c r="K299" s="174"/>
      <c r="L299" s="34"/>
      <c r="M299" s="175" t="s">
        <v>1</v>
      </c>
      <c r="N299" s="176" t="s">
        <v>40</v>
      </c>
      <c r="O299" s="59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308</v>
      </c>
      <c r="AT299" s="163" t="s">
        <v>175</v>
      </c>
      <c r="AU299" s="163" t="s">
        <v>87</v>
      </c>
      <c r="AY299" s="18" t="s">
        <v>167</v>
      </c>
      <c r="BE299" s="164">
        <f>IF(N299="základná",J299,0)</f>
        <v>0</v>
      </c>
      <c r="BF299" s="164">
        <f>IF(N299="znížená",J299,0)</f>
        <v>0</v>
      </c>
      <c r="BG299" s="164">
        <f>IF(N299="zákl. prenesená",J299,0)</f>
        <v>0</v>
      </c>
      <c r="BH299" s="164">
        <f>IF(N299="zníž. prenesená",J299,0)</f>
        <v>0</v>
      </c>
      <c r="BI299" s="164">
        <f>IF(N299="nulová",J299,0)</f>
        <v>0</v>
      </c>
      <c r="BJ299" s="18" t="s">
        <v>87</v>
      </c>
      <c r="BK299" s="164">
        <f>ROUND(I299*H299,2)</f>
        <v>0</v>
      </c>
      <c r="BL299" s="18" t="s">
        <v>308</v>
      </c>
      <c r="BM299" s="163" t="s">
        <v>2508</v>
      </c>
    </row>
    <row r="300" spans="1:65" s="14" customFormat="1" ht="12">
      <c r="B300" s="185"/>
      <c r="D300" s="178" t="s">
        <v>181</v>
      </c>
      <c r="E300" s="186" t="s">
        <v>1</v>
      </c>
      <c r="F300" s="187" t="s">
        <v>2509</v>
      </c>
      <c r="H300" s="188">
        <v>9</v>
      </c>
      <c r="I300" s="189"/>
      <c r="L300" s="185"/>
      <c r="M300" s="190"/>
      <c r="N300" s="191"/>
      <c r="O300" s="191"/>
      <c r="P300" s="191"/>
      <c r="Q300" s="191"/>
      <c r="R300" s="191"/>
      <c r="S300" s="191"/>
      <c r="T300" s="192"/>
      <c r="AT300" s="186" t="s">
        <v>181</v>
      </c>
      <c r="AU300" s="186" t="s">
        <v>87</v>
      </c>
      <c r="AV300" s="14" t="s">
        <v>87</v>
      </c>
      <c r="AW300" s="14" t="s">
        <v>29</v>
      </c>
      <c r="AX300" s="14" t="s">
        <v>74</v>
      </c>
      <c r="AY300" s="186" t="s">
        <v>167</v>
      </c>
    </row>
    <row r="301" spans="1:65" s="15" customFormat="1" ht="12">
      <c r="B301" s="193"/>
      <c r="D301" s="178" t="s">
        <v>181</v>
      </c>
      <c r="E301" s="194" t="s">
        <v>1</v>
      </c>
      <c r="F301" s="195" t="s">
        <v>186</v>
      </c>
      <c r="H301" s="196">
        <v>9</v>
      </c>
      <c r="I301" s="197"/>
      <c r="L301" s="193"/>
      <c r="M301" s="198"/>
      <c r="N301" s="199"/>
      <c r="O301" s="199"/>
      <c r="P301" s="199"/>
      <c r="Q301" s="199"/>
      <c r="R301" s="199"/>
      <c r="S301" s="199"/>
      <c r="T301" s="200"/>
      <c r="AT301" s="194" t="s">
        <v>181</v>
      </c>
      <c r="AU301" s="194" t="s">
        <v>87</v>
      </c>
      <c r="AV301" s="15" t="s">
        <v>179</v>
      </c>
      <c r="AW301" s="15" t="s">
        <v>29</v>
      </c>
      <c r="AX301" s="15" t="s">
        <v>81</v>
      </c>
      <c r="AY301" s="194" t="s">
        <v>167</v>
      </c>
    </row>
    <row r="302" spans="1:65" s="2" customFormat="1" ht="16.5" customHeight="1">
      <c r="A302" s="33"/>
      <c r="B302" s="149"/>
      <c r="C302" s="150" t="s">
        <v>592</v>
      </c>
      <c r="D302" s="150" t="s">
        <v>168</v>
      </c>
      <c r="E302" s="151" t="s">
        <v>2510</v>
      </c>
      <c r="F302" s="152" t="s">
        <v>2511</v>
      </c>
      <c r="G302" s="153" t="s">
        <v>340</v>
      </c>
      <c r="H302" s="154">
        <v>4</v>
      </c>
      <c r="I302" s="155"/>
      <c r="J302" s="156">
        <f>ROUND(I302*H302,2)</f>
        <v>0</v>
      </c>
      <c r="K302" s="157"/>
      <c r="L302" s="158"/>
      <c r="M302" s="159" t="s">
        <v>1</v>
      </c>
      <c r="N302" s="160" t="s">
        <v>40</v>
      </c>
      <c r="O302" s="59"/>
      <c r="P302" s="161">
        <f>O302*H302</f>
        <v>0</v>
      </c>
      <c r="Q302" s="161">
        <v>5.9999999999999995E-4</v>
      </c>
      <c r="R302" s="161">
        <f>Q302*H302</f>
        <v>2.3999999999999998E-3</v>
      </c>
      <c r="S302" s="161">
        <v>0</v>
      </c>
      <c r="T302" s="16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416</v>
      </c>
      <c r="AT302" s="163" t="s">
        <v>168</v>
      </c>
      <c r="AU302" s="163" t="s">
        <v>87</v>
      </c>
      <c r="AY302" s="18" t="s">
        <v>167</v>
      </c>
      <c r="BE302" s="164">
        <f>IF(N302="základná",J302,0)</f>
        <v>0</v>
      </c>
      <c r="BF302" s="164">
        <f>IF(N302="znížená",J302,0)</f>
        <v>0</v>
      </c>
      <c r="BG302" s="164">
        <f>IF(N302="zákl. prenesená",J302,0)</f>
        <v>0</v>
      </c>
      <c r="BH302" s="164">
        <f>IF(N302="zníž. prenesená",J302,0)</f>
        <v>0</v>
      </c>
      <c r="BI302" s="164">
        <f>IF(N302="nulová",J302,0)</f>
        <v>0</v>
      </c>
      <c r="BJ302" s="18" t="s">
        <v>87</v>
      </c>
      <c r="BK302" s="164">
        <f>ROUND(I302*H302,2)</f>
        <v>0</v>
      </c>
      <c r="BL302" s="18" t="s">
        <v>308</v>
      </c>
      <c r="BM302" s="163" t="s">
        <v>2512</v>
      </c>
    </row>
    <row r="303" spans="1:65" s="14" customFormat="1" ht="12">
      <c r="B303" s="185"/>
      <c r="D303" s="178" t="s">
        <v>181</v>
      </c>
      <c r="E303" s="186" t="s">
        <v>1</v>
      </c>
      <c r="F303" s="187" t="s">
        <v>179</v>
      </c>
      <c r="H303" s="188">
        <v>4</v>
      </c>
      <c r="I303" s="189"/>
      <c r="L303" s="185"/>
      <c r="M303" s="190"/>
      <c r="N303" s="191"/>
      <c r="O303" s="191"/>
      <c r="P303" s="191"/>
      <c r="Q303" s="191"/>
      <c r="R303" s="191"/>
      <c r="S303" s="191"/>
      <c r="T303" s="192"/>
      <c r="AT303" s="186" t="s">
        <v>181</v>
      </c>
      <c r="AU303" s="186" t="s">
        <v>87</v>
      </c>
      <c r="AV303" s="14" t="s">
        <v>87</v>
      </c>
      <c r="AW303" s="14" t="s">
        <v>29</v>
      </c>
      <c r="AX303" s="14" t="s">
        <v>74</v>
      </c>
      <c r="AY303" s="186" t="s">
        <v>167</v>
      </c>
    </row>
    <row r="304" spans="1:65" s="15" customFormat="1" ht="12">
      <c r="B304" s="193"/>
      <c r="D304" s="178" t="s">
        <v>181</v>
      </c>
      <c r="E304" s="194" t="s">
        <v>1</v>
      </c>
      <c r="F304" s="195" t="s">
        <v>186</v>
      </c>
      <c r="H304" s="196">
        <v>4</v>
      </c>
      <c r="I304" s="197"/>
      <c r="L304" s="193"/>
      <c r="M304" s="198"/>
      <c r="N304" s="199"/>
      <c r="O304" s="199"/>
      <c r="P304" s="199"/>
      <c r="Q304" s="199"/>
      <c r="R304" s="199"/>
      <c r="S304" s="199"/>
      <c r="T304" s="200"/>
      <c r="AT304" s="194" t="s">
        <v>181</v>
      </c>
      <c r="AU304" s="194" t="s">
        <v>87</v>
      </c>
      <c r="AV304" s="15" t="s">
        <v>179</v>
      </c>
      <c r="AW304" s="15" t="s">
        <v>29</v>
      </c>
      <c r="AX304" s="15" t="s">
        <v>81</v>
      </c>
      <c r="AY304" s="194" t="s">
        <v>167</v>
      </c>
    </row>
    <row r="305" spans="1:65" s="2" customFormat="1" ht="16.5" customHeight="1">
      <c r="A305" s="33"/>
      <c r="B305" s="149"/>
      <c r="C305" s="150" t="s">
        <v>1024</v>
      </c>
      <c r="D305" s="150" t="s">
        <v>168</v>
      </c>
      <c r="E305" s="151" t="s">
        <v>2513</v>
      </c>
      <c r="F305" s="152" t="s">
        <v>2514</v>
      </c>
      <c r="G305" s="153" t="s">
        <v>340</v>
      </c>
      <c r="H305" s="154">
        <v>5</v>
      </c>
      <c r="I305" s="155"/>
      <c r="J305" s="156">
        <f>ROUND(I305*H305,2)</f>
        <v>0</v>
      </c>
      <c r="K305" s="157"/>
      <c r="L305" s="158"/>
      <c r="M305" s="159" t="s">
        <v>1</v>
      </c>
      <c r="N305" s="160" t="s">
        <v>40</v>
      </c>
      <c r="O305" s="59"/>
      <c r="P305" s="161">
        <f>O305*H305</f>
        <v>0</v>
      </c>
      <c r="Q305" s="161">
        <v>5.9999999999999995E-4</v>
      </c>
      <c r="R305" s="161">
        <f>Q305*H305</f>
        <v>2.9999999999999996E-3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416</v>
      </c>
      <c r="AT305" s="163" t="s">
        <v>168</v>
      </c>
      <c r="AU305" s="163" t="s">
        <v>87</v>
      </c>
      <c r="AY305" s="18" t="s">
        <v>167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87</v>
      </c>
      <c r="BK305" s="164">
        <f>ROUND(I305*H305,2)</f>
        <v>0</v>
      </c>
      <c r="BL305" s="18" t="s">
        <v>308</v>
      </c>
      <c r="BM305" s="163" t="s">
        <v>2515</v>
      </c>
    </row>
    <row r="306" spans="1:65" s="14" customFormat="1" ht="12">
      <c r="B306" s="185"/>
      <c r="D306" s="178" t="s">
        <v>181</v>
      </c>
      <c r="E306" s="186" t="s">
        <v>1</v>
      </c>
      <c r="F306" s="187" t="s">
        <v>210</v>
      </c>
      <c r="H306" s="188">
        <v>5</v>
      </c>
      <c r="I306" s="189"/>
      <c r="L306" s="185"/>
      <c r="M306" s="190"/>
      <c r="N306" s="191"/>
      <c r="O306" s="191"/>
      <c r="P306" s="191"/>
      <c r="Q306" s="191"/>
      <c r="R306" s="191"/>
      <c r="S306" s="191"/>
      <c r="T306" s="192"/>
      <c r="AT306" s="186" t="s">
        <v>181</v>
      </c>
      <c r="AU306" s="186" t="s">
        <v>87</v>
      </c>
      <c r="AV306" s="14" t="s">
        <v>87</v>
      </c>
      <c r="AW306" s="14" t="s">
        <v>29</v>
      </c>
      <c r="AX306" s="14" t="s">
        <v>74</v>
      </c>
      <c r="AY306" s="186" t="s">
        <v>167</v>
      </c>
    </row>
    <row r="307" spans="1:65" s="15" customFormat="1" ht="12">
      <c r="B307" s="193"/>
      <c r="D307" s="178" t="s">
        <v>181</v>
      </c>
      <c r="E307" s="194" t="s">
        <v>1</v>
      </c>
      <c r="F307" s="195" t="s">
        <v>186</v>
      </c>
      <c r="H307" s="196">
        <v>5</v>
      </c>
      <c r="I307" s="197"/>
      <c r="L307" s="193"/>
      <c r="M307" s="198"/>
      <c r="N307" s="199"/>
      <c r="O307" s="199"/>
      <c r="P307" s="199"/>
      <c r="Q307" s="199"/>
      <c r="R307" s="199"/>
      <c r="S307" s="199"/>
      <c r="T307" s="200"/>
      <c r="AT307" s="194" t="s">
        <v>181</v>
      </c>
      <c r="AU307" s="194" t="s">
        <v>87</v>
      </c>
      <c r="AV307" s="15" t="s">
        <v>179</v>
      </c>
      <c r="AW307" s="15" t="s">
        <v>29</v>
      </c>
      <c r="AX307" s="15" t="s">
        <v>81</v>
      </c>
      <c r="AY307" s="194" t="s">
        <v>167</v>
      </c>
    </row>
    <row r="308" spans="1:65" s="2" customFormat="1" ht="16.5" customHeight="1">
      <c r="A308" s="33"/>
      <c r="B308" s="149"/>
      <c r="C308" s="167" t="s">
        <v>546</v>
      </c>
      <c r="D308" s="167" t="s">
        <v>175</v>
      </c>
      <c r="E308" s="168" t="s">
        <v>2446</v>
      </c>
      <c r="F308" s="169" t="s">
        <v>2447</v>
      </c>
      <c r="G308" s="170" t="s">
        <v>340</v>
      </c>
      <c r="H308" s="171">
        <v>1</v>
      </c>
      <c r="I308" s="172"/>
      <c r="J308" s="173">
        <f>ROUND(I308*H308,2)</f>
        <v>0</v>
      </c>
      <c r="K308" s="174"/>
      <c r="L308" s="34"/>
      <c r="M308" s="175" t="s">
        <v>1</v>
      </c>
      <c r="N308" s="176" t="s">
        <v>40</v>
      </c>
      <c r="O308" s="59"/>
      <c r="P308" s="161">
        <f>O308*H308</f>
        <v>0</v>
      </c>
      <c r="Q308" s="161">
        <v>0</v>
      </c>
      <c r="R308" s="161">
        <f>Q308*H308</f>
        <v>0</v>
      </c>
      <c r="S308" s="161">
        <v>0</v>
      </c>
      <c r="T308" s="162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3" t="s">
        <v>308</v>
      </c>
      <c r="AT308" s="163" t="s">
        <v>175</v>
      </c>
      <c r="AU308" s="163" t="s">
        <v>87</v>
      </c>
      <c r="AY308" s="18" t="s">
        <v>167</v>
      </c>
      <c r="BE308" s="164">
        <f>IF(N308="základná",J308,0)</f>
        <v>0</v>
      </c>
      <c r="BF308" s="164">
        <f>IF(N308="znížená",J308,0)</f>
        <v>0</v>
      </c>
      <c r="BG308" s="164">
        <f>IF(N308="zákl. prenesená",J308,0)</f>
        <v>0</v>
      </c>
      <c r="BH308" s="164">
        <f>IF(N308="zníž. prenesená",J308,0)</f>
        <v>0</v>
      </c>
      <c r="BI308" s="164">
        <f>IF(N308="nulová",J308,0)</f>
        <v>0</v>
      </c>
      <c r="BJ308" s="18" t="s">
        <v>87</v>
      </c>
      <c r="BK308" s="164">
        <f>ROUND(I308*H308,2)</f>
        <v>0</v>
      </c>
      <c r="BL308" s="18" t="s">
        <v>308</v>
      </c>
      <c r="BM308" s="163" t="s">
        <v>2516</v>
      </c>
    </row>
    <row r="309" spans="1:65" s="14" customFormat="1" ht="12">
      <c r="B309" s="185"/>
      <c r="D309" s="178" t="s">
        <v>181</v>
      </c>
      <c r="E309" s="186" t="s">
        <v>1</v>
      </c>
      <c r="F309" s="187" t="s">
        <v>81</v>
      </c>
      <c r="H309" s="188">
        <v>1</v>
      </c>
      <c r="I309" s="189"/>
      <c r="L309" s="185"/>
      <c r="M309" s="190"/>
      <c r="N309" s="191"/>
      <c r="O309" s="191"/>
      <c r="P309" s="191"/>
      <c r="Q309" s="191"/>
      <c r="R309" s="191"/>
      <c r="S309" s="191"/>
      <c r="T309" s="192"/>
      <c r="AT309" s="186" t="s">
        <v>181</v>
      </c>
      <c r="AU309" s="186" t="s">
        <v>87</v>
      </c>
      <c r="AV309" s="14" t="s">
        <v>87</v>
      </c>
      <c r="AW309" s="14" t="s">
        <v>29</v>
      </c>
      <c r="AX309" s="14" t="s">
        <v>74</v>
      </c>
      <c r="AY309" s="186" t="s">
        <v>167</v>
      </c>
    </row>
    <row r="310" spans="1:65" s="15" customFormat="1" ht="12">
      <c r="B310" s="193"/>
      <c r="D310" s="178" t="s">
        <v>181</v>
      </c>
      <c r="E310" s="194" t="s">
        <v>1</v>
      </c>
      <c r="F310" s="195" t="s">
        <v>186</v>
      </c>
      <c r="H310" s="196">
        <v>1</v>
      </c>
      <c r="I310" s="197"/>
      <c r="L310" s="193"/>
      <c r="M310" s="198"/>
      <c r="N310" s="199"/>
      <c r="O310" s="199"/>
      <c r="P310" s="199"/>
      <c r="Q310" s="199"/>
      <c r="R310" s="199"/>
      <c r="S310" s="199"/>
      <c r="T310" s="200"/>
      <c r="AT310" s="194" t="s">
        <v>181</v>
      </c>
      <c r="AU310" s="194" t="s">
        <v>87</v>
      </c>
      <c r="AV310" s="15" t="s">
        <v>179</v>
      </c>
      <c r="AW310" s="15" t="s">
        <v>29</v>
      </c>
      <c r="AX310" s="15" t="s">
        <v>81</v>
      </c>
      <c r="AY310" s="194" t="s">
        <v>167</v>
      </c>
    </row>
    <row r="311" spans="1:65" s="2" customFormat="1" ht="16.5" customHeight="1">
      <c r="A311" s="33"/>
      <c r="B311" s="149"/>
      <c r="C311" s="150" t="s">
        <v>1036</v>
      </c>
      <c r="D311" s="150" t="s">
        <v>168</v>
      </c>
      <c r="E311" s="151" t="s">
        <v>2517</v>
      </c>
      <c r="F311" s="152" t="s">
        <v>2518</v>
      </c>
      <c r="G311" s="153" t="s">
        <v>340</v>
      </c>
      <c r="H311" s="154">
        <v>1</v>
      </c>
      <c r="I311" s="155"/>
      <c r="J311" s="156">
        <f>ROUND(I311*H311,2)</f>
        <v>0</v>
      </c>
      <c r="K311" s="157"/>
      <c r="L311" s="158"/>
      <c r="M311" s="159" t="s">
        <v>1</v>
      </c>
      <c r="N311" s="160" t="s">
        <v>40</v>
      </c>
      <c r="O311" s="59"/>
      <c r="P311" s="161">
        <f>O311*H311</f>
        <v>0</v>
      </c>
      <c r="Q311" s="161">
        <v>5.9999999999999995E-4</v>
      </c>
      <c r="R311" s="161">
        <f>Q311*H311</f>
        <v>5.9999999999999995E-4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416</v>
      </c>
      <c r="AT311" s="163" t="s">
        <v>168</v>
      </c>
      <c r="AU311" s="163" t="s">
        <v>87</v>
      </c>
      <c r="AY311" s="18" t="s">
        <v>167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8" t="s">
        <v>87</v>
      </c>
      <c r="BK311" s="164">
        <f>ROUND(I311*H311,2)</f>
        <v>0</v>
      </c>
      <c r="BL311" s="18" t="s">
        <v>308</v>
      </c>
      <c r="BM311" s="163" t="s">
        <v>2519</v>
      </c>
    </row>
    <row r="312" spans="1:65" s="14" customFormat="1" ht="12">
      <c r="B312" s="185"/>
      <c r="D312" s="178" t="s">
        <v>181</v>
      </c>
      <c r="E312" s="186" t="s">
        <v>1</v>
      </c>
      <c r="F312" s="187" t="s">
        <v>81</v>
      </c>
      <c r="H312" s="188">
        <v>1</v>
      </c>
      <c r="I312" s="189"/>
      <c r="L312" s="185"/>
      <c r="M312" s="190"/>
      <c r="N312" s="191"/>
      <c r="O312" s="191"/>
      <c r="P312" s="191"/>
      <c r="Q312" s="191"/>
      <c r="R312" s="191"/>
      <c r="S312" s="191"/>
      <c r="T312" s="192"/>
      <c r="AT312" s="186" t="s">
        <v>181</v>
      </c>
      <c r="AU312" s="186" t="s">
        <v>87</v>
      </c>
      <c r="AV312" s="14" t="s">
        <v>87</v>
      </c>
      <c r="AW312" s="14" t="s">
        <v>29</v>
      </c>
      <c r="AX312" s="14" t="s">
        <v>74</v>
      </c>
      <c r="AY312" s="186" t="s">
        <v>167</v>
      </c>
    </row>
    <row r="313" spans="1:65" s="15" customFormat="1" ht="12">
      <c r="B313" s="193"/>
      <c r="D313" s="178" t="s">
        <v>181</v>
      </c>
      <c r="E313" s="194" t="s">
        <v>1</v>
      </c>
      <c r="F313" s="195" t="s">
        <v>186</v>
      </c>
      <c r="H313" s="196">
        <v>1</v>
      </c>
      <c r="I313" s="197"/>
      <c r="L313" s="193"/>
      <c r="M313" s="198"/>
      <c r="N313" s="199"/>
      <c r="O313" s="199"/>
      <c r="P313" s="199"/>
      <c r="Q313" s="199"/>
      <c r="R313" s="199"/>
      <c r="S313" s="199"/>
      <c r="T313" s="200"/>
      <c r="AT313" s="194" t="s">
        <v>181</v>
      </c>
      <c r="AU313" s="194" t="s">
        <v>87</v>
      </c>
      <c r="AV313" s="15" t="s">
        <v>179</v>
      </c>
      <c r="AW313" s="15" t="s">
        <v>29</v>
      </c>
      <c r="AX313" s="15" t="s">
        <v>81</v>
      </c>
      <c r="AY313" s="194" t="s">
        <v>167</v>
      </c>
    </row>
    <row r="314" spans="1:65" s="2" customFormat="1" ht="16.5" customHeight="1">
      <c r="A314" s="33"/>
      <c r="B314" s="149"/>
      <c r="C314" s="167" t="s">
        <v>1043</v>
      </c>
      <c r="D314" s="167" t="s">
        <v>175</v>
      </c>
      <c r="E314" s="168" t="s">
        <v>2520</v>
      </c>
      <c r="F314" s="169" t="s">
        <v>2521</v>
      </c>
      <c r="G314" s="170" t="s">
        <v>340</v>
      </c>
      <c r="H314" s="171">
        <v>6</v>
      </c>
      <c r="I314" s="172"/>
      <c r="J314" s="173">
        <f>ROUND(I314*H314,2)</f>
        <v>0</v>
      </c>
      <c r="K314" s="174"/>
      <c r="L314" s="34"/>
      <c r="M314" s="175" t="s">
        <v>1</v>
      </c>
      <c r="N314" s="176" t="s">
        <v>40</v>
      </c>
      <c r="O314" s="59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308</v>
      </c>
      <c r="AT314" s="163" t="s">
        <v>175</v>
      </c>
      <c r="AU314" s="163" t="s">
        <v>87</v>
      </c>
      <c r="AY314" s="18" t="s">
        <v>167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87</v>
      </c>
      <c r="BK314" s="164">
        <f>ROUND(I314*H314,2)</f>
        <v>0</v>
      </c>
      <c r="BL314" s="18" t="s">
        <v>308</v>
      </c>
      <c r="BM314" s="163" t="s">
        <v>2522</v>
      </c>
    </row>
    <row r="315" spans="1:65" s="14" customFormat="1" ht="12">
      <c r="B315" s="185"/>
      <c r="D315" s="178" t="s">
        <v>181</v>
      </c>
      <c r="E315" s="186" t="s">
        <v>1</v>
      </c>
      <c r="F315" s="187" t="s">
        <v>2523</v>
      </c>
      <c r="H315" s="188">
        <v>1</v>
      </c>
      <c r="I315" s="189"/>
      <c r="L315" s="185"/>
      <c r="M315" s="190"/>
      <c r="N315" s="191"/>
      <c r="O315" s="191"/>
      <c r="P315" s="191"/>
      <c r="Q315" s="191"/>
      <c r="R315" s="191"/>
      <c r="S315" s="191"/>
      <c r="T315" s="192"/>
      <c r="AT315" s="186" t="s">
        <v>181</v>
      </c>
      <c r="AU315" s="186" t="s">
        <v>87</v>
      </c>
      <c r="AV315" s="14" t="s">
        <v>87</v>
      </c>
      <c r="AW315" s="14" t="s">
        <v>29</v>
      </c>
      <c r="AX315" s="14" t="s">
        <v>74</v>
      </c>
      <c r="AY315" s="186" t="s">
        <v>167</v>
      </c>
    </row>
    <row r="316" spans="1:65" s="14" customFormat="1" ht="12">
      <c r="B316" s="185"/>
      <c r="D316" s="178" t="s">
        <v>181</v>
      </c>
      <c r="E316" s="186" t="s">
        <v>1</v>
      </c>
      <c r="F316" s="187" t="s">
        <v>2524</v>
      </c>
      <c r="H316" s="188">
        <v>5</v>
      </c>
      <c r="I316" s="189"/>
      <c r="L316" s="185"/>
      <c r="M316" s="190"/>
      <c r="N316" s="191"/>
      <c r="O316" s="191"/>
      <c r="P316" s="191"/>
      <c r="Q316" s="191"/>
      <c r="R316" s="191"/>
      <c r="S316" s="191"/>
      <c r="T316" s="192"/>
      <c r="AT316" s="186" t="s">
        <v>181</v>
      </c>
      <c r="AU316" s="186" t="s">
        <v>87</v>
      </c>
      <c r="AV316" s="14" t="s">
        <v>87</v>
      </c>
      <c r="AW316" s="14" t="s">
        <v>29</v>
      </c>
      <c r="AX316" s="14" t="s">
        <v>74</v>
      </c>
      <c r="AY316" s="186" t="s">
        <v>167</v>
      </c>
    </row>
    <row r="317" spans="1:65" s="15" customFormat="1" ht="12">
      <c r="B317" s="193"/>
      <c r="D317" s="178" t="s">
        <v>181</v>
      </c>
      <c r="E317" s="194" t="s">
        <v>1</v>
      </c>
      <c r="F317" s="195" t="s">
        <v>186</v>
      </c>
      <c r="H317" s="196">
        <v>6</v>
      </c>
      <c r="I317" s="197"/>
      <c r="L317" s="193"/>
      <c r="M317" s="198"/>
      <c r="N317" s="199"/>
      <c r="O317" s="199"/>
      <c r="P317" s="199"/>
      <c r="Q317" s="199"/>
      <c r="R317" s="199"/>
      <c r="S317" s="199"/>
      <c r="T317" s="200"/>
      <c r="AT317" s="194" t="s">
        <v>181</v>
      </c>
      <c r="AU317" s="194" t="s">
        <v>87</v>
      </c>
      <c r="AV317" s="15" t="s">
        <v>179</v>
      </c>
      <c r="AW317" s="15" t="s">
        <v>29</v>
      </c>
      <c r="AX317" s="15" t="s">
        <v>81</v>
      </c>
      <c r="AY317" s="194" t="s">
        <v>167</v>
      </c>
    </row>
    <row r="318" spans="1:65" s="2" customFormat="1" ht="16.5" customHeight="1">
      <c r="A318" s="33"/>
      <c r="B318" s="149"/>
      <c r="C318" s="150" t="s">
        <v>1048</v>
      </c>
      <c r="D318" s="150" t="s">
        <v>168</v>
      </c>
      <c r="E318" s="151" t="s">
        <v>2525</v>
      </c>
      <c r="F318" s="152" t="s">
        <v>2526</v>
      </c>
      <c r="G318" s="153" t="s">
        <v>340</v>
      </c>
      <c r="H318" s="154">
        <v>1</v>
      </c>
      <c r="I318" s="155"/>
      <c r="J318" s="156">
        <f>ROUND(I318*H318,2)</f>
        <v>0</v>
      </c>
      <c r="K318" s="157"/>
      <c r="L318" s="158"/>
      <c r="M318" s="159" t="s">
        <v>1</v>
      </c>
      <c r="N318" s="160" t="s">
        <v>40</v>
      </c>
      <c r="O318" s="59"/>
      <c r="P318" s="161">
        <f>O318*H318</f>
        <v>0</v>
      </c>
      <c r="Q318" s="161">
        <v>5.9999999999999995E-4</v>
      </c>
      <c r="R318" s="161">
        <f>Q318*H318</f>
        <v>5.9999999999999995E-4</v>
      </c>
      <c r="S318" s="161">
        <v>0</v>
      </c>
      <c r="T318" s="162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3" t="s">
        <v>416</v>
      </c>
      <c r="AT318" s="163" t="s">
        <v>168</v>
      </c>
      <c r="AU318" s="163" t="s">
        <v>87</v>
      </c>
      <c r="AY318" s="18" t="s">
        <v>167</v>
      </c>
      <c r="BE318" s="164">
        <f>IF(N318="základná",J318,0)</f>
        <v>0</v>
      </c>
      <c r="BF318" s="164">
        <f>IF(N318="znížená",J318,0)</f>
        <v>0</v>
      </c>
      <c r="BG318" s="164">
        <f>IF(N318="zákl. prenesená",J318,0)</f>
        <v>0</v>
      </c>
      <c r="BH318" s="164">
        <f>IF(N318="zníž. prenesená",J318,0)</f>
        <v>0</v>
      </c>
      <c r="BI318" s="164">
        <f>IF(N318="nulová",J318,0)</f>
        <v>0</v>
      </c>
      <c r="BJ318" s="18" t="s">
        <v>87</v>
      </c>
      <c r="BK318" s="164">
        <f>ROUND(I318*H318,2)</f>
        <v>0</v>
      </c>
      <c r="BL318" s="18" t="s">
        <v>308</v>
      </c>
      <c r="BM318" s="163" t="s">
        <v>2527</v>
      </c>
    </row>
    <row r="319" spans="1:65" s="14" customFormat="1" ht="12">
      <c r="B319" s="185"/>
      <c r="D319" s="178" t="s">
        <v>181</v>
      </c>
      <c r="E319" s="186" t="s">
        <v>1</v>
      </c>
      <c r="F319" s="187" t="s">
        <v>81</v>
      </c>
      <c r="H319" s="188">
        <v>1</v>
      </c>
      <c r="I319" s="189"/>
      <c r="L319" s="185"/>
      <c r="M319" s="190"/>
      <c r="N319" s="191"/>
      <c r="O319" s="191"/>
      <c r="P319" s="191"/>
      <c r="Q319" s="191"/>
      <c r="R319" s="191"/>
      <c r="S319" s="191"/>
      <c r="T319" s="192"/>
      <c r="AT319" s="186" t="s">
        <v>181</v>
      </c>
      <c r="AU319" s="186" t="s">
        <v>87</v>
      </c>
      <c r="AV319" s="14" t="s">
        <v>87</v>
      </c>
      <c r="AW319" s="14" t="s">
        <v>29</v>
      </c>
      <c r="AX319" s="14" t="s">
        <v>74</v>
      </c>
      <c r="AY319" s="186" t="s">
        <v>167</v>
      </c>
    </row>
    <row r="320" spans="1:65" s="15" customFormat="1" ht="12">
      <c r="B320" s="193"/>
      <c r="D320" s="178" t="s">
        <v>181</v>
      </c>
      <c r="E320" s="194" t="s">
        <v>1</v>
      </c>
      <c r="F320" s="195" t="s">
        <v>186</v>
      </c>
      <c r="H320" s="196">
        <v>1</v>
      </c>
      <c r="I320" s="197"/>
      <c r="L320" s="193"/>
      <c r="M320" s="198"/>
      <c r="N320" s="199"/>
      <c r="O320" s="199"/>
      <c r="P320" s="199"/>
      <c r="Q320" s="199"/>
      <c r="R320" s="199"/>
      <c r="S320" s="199"/>
      <c r="T320" s="200"/>
      <c r="AT320" s="194" t="s">
        <v>181</v>
      </c>
      <c r="AU320" s="194" t="s">
        <v>87</v>
      </c>
      <c r="AV320" s="15" t="s">
        <v>179</v>
      </c>
      <c r="AW320" s="15" t="s">
        <v>29</v>
      </c>
      <c r="AX320" s="15" t="s">
        <v>81</v>
      </c>
      <c r="AY320" s="194" t="s">
        <v>167</v>
      </c>
    </row>
    <row r="321" spans="1:65" s="2" customFormat="1" ht="16.5" customHeight="1">
      <c r="A321" s="33"/>
      <c r="B321" s="149"/>
      <c r="C321" s="150" t="s">
        <v>172</v>
      </c>
      <c r="D321" s="150" t="s">
        <v>168</v>
      </c>
      <c r="E321" s="151" t="s">
        <v>2528</v>
      </c>
      <c r="F321" s="152" t="s">
        <v>2529</v>
      </c>
      <c r="G321" s="153" t="s">
        <v>340</v>
      </c>
      <c r="H321" s="154">
        <v>5</v>
      </c>
      <c r="I321" s="155"/>
      <c r="J321" s="156">
        <f>ROUND(I321*H321,2)</f>
        <v>0</v>
      </c>
      <c r="K321" s="157"/>
      <c r="L321" s="158"/>
      <c r="M321" s="159" t="s">
        <v>1</v>
      </c>
      <c r="N321" s="160" t="s">
        <v>40</v>
      </c>
      <c r="O321" s="59"/>
      <c r="P321" s="161">
        <f>O321*H321</f>
        <v>0</v>
      </c>
      <c r="Q321" s="161">
        <v>5.9999999999999995E-4</v>
      </c>
      <c r="R321" s="161">
        <f>Q321*H321</f>
        <v>2.9999999999999996E-3</v>
      </c>
      <c r="S321" s="161">
        <v>0</v>
      </c>
      <c r="T321" s="16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416</v>
      </c>
      <c r="AT321" s="163" t="s">
        <v>168</v>
      </c>
      <c r="AU321" s="163" t="s">
        <v>87</v>
      </c>
      <c r="AY321" s="18" t="s">
        <v>167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8" t="s">
        <v>87</v>
      </c>
      <c r="BK321" s="164">
        <f>ROUND(I321*H321,2)</f>
        <v>0</v>
      </c>
      <c r="BL321" s="18" t="s">
        <v>308</v>
      </c>
      <c r="BM321" s="163" t="s">
        <v>2530</v>
      </c>
    </row>
    <row r="322" spans="1:65" s="14" customFormat="1" ht="12">
      <c r="B322" s="185"/>
      <c r="D322" s="178" t="s">
        <v>181</v>
      </c>
      <c r="E322" s="186" t="s">
        <v>1</v>
      </c>
      <c r="F322" s="187" t="s">
        <v>210</v>
      </c>
      <c r="H322" s="188">
        <v>5</v>
      </c>
      <c r="I322" s="189"/>
      <c r="L322" s="185"/>
      <c r="M322" s="190"/>
      <c r="N322" s="191"/>
      <c r="O322" s="191"/>
      <c r="P322" s="191"/>
      <c r="Q322" s="191"/>
      <c r="R322" s="191"/>
      <c r="S322" s="191"/>
      <c r="T322" s="192"/>
      <c r="AT322" s="186" t="s">
        <v>181</v>
      </c>
      <c r="AU322" s="186" t="s">
        <v>87</v>
      </c>
      <c r="AV322" s="14" t="s">
        <v>87</v>
      </c>
      <c r="AW322" s="14" t="s">
        <v>29</v>
      </c>
      <c r="AX322" s="14" t="s">
        <v>74</v>
      </c>
      <c r="AY322" s="186" t="s">
        <v>167</v>
      </c>
    </row>
    <row r="323" spans="1:65" s="15" customFormat="1" ht="12">
      <c r="B323" s="193"/>
      <c r="D323" s="178" t="s">
        <v>181</v>
      </c>
      <c r="E323" s="194" t="s">
        <v>1</v>
      </c>
      <c r="F323" s="195" t="s">
        <v>186</v>
      </c>
      <c r="H323" s="196">
        <v>5</v>
      </c>
      <c r="I323" s="197"/>
      <c r="L323" s="193"/>
      <c r="M323" s="198"/>
      <c r="N323" s="199"/>
      <c r="O323" s="199"/>
      <c r="P323" s="199"/>
      <c r="Q323" s="199"/>
      <c r="R323" s="199"/>
      <c r="S323" s="199"/>
      <c r="T323" s="200"/>
      <c r="AT323" s="194" t="s">
        <v>181</v>
      </c>
      <c r="AU323" s="194" t="s">
        <v>87</v>
      </c>
      <c r="AV323" s="15" t="s">
        <v>179</v>
      </c>
      <c r="AW323" s="15" t="s">
        <v>29</v>
      </c>
      <c r="AX323" s="15" t="s">
        <v>81</v>
      </c>
      <c r="AY323" s="194" t="s">
        <v>167</v>
      </c>
    </row>
    <row r="324" spans="1:65" s="2" customFormat="1" ht="16.5" customHeight="1">
      <c r="A324" s="33"/>
      <c r="B324" s="149"/>
      <c r="C324" s="167" t="s">
        <v>1055</v>
      </c>
      <c r="D324" s="167" t="s">
        <v>175</v>
      </c>
      <c r="E324" s="168" t="s">
        <v>2466</v>
      </c>
      <c r="F324" s="169" t="s">
        <v>2467</v>
      </c>
      <c r="G324" s="170" t="s">
        <v>340</v>
      </c>
      <c r="H324" s="171">
        <v>46</v>
      </c>
      <c r="I324" s="172"/>
      <c r="J324" s="173">
        <f>ROUND(I324*H324,2)</f>
        <v>0</v>
      </c>
      <c r="K324" s="174"/>
      <c r="L324" s="34"/>
      <c r="M324" s="175" t="s">
        <v>1</v>
      </c>
      <c r="N324" s="176" t="s">
        <v>40</v>
      </c>
      <c r="O324" s="59"/>
      <c r="P324" s="161">
        <f>O324*H324</f>
        <v>0</v>
      </c>
      <c r="Q324" s="161">
        <v>0</v>
      </c>
      <c r="R324" s="161">
        <f>Q324*H324</f>
        <v>0</v>
      </c>
      <c r="S324" s="161">
        <v>0</v>
      </c>
      <c r="T324" s="16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308</v>
      </c>
      <c r="AT324" s="163" t="s">
        <v>175</v>
      </c>
      <c r="AU324" s="163" t="s">
        <v>87</v>
      </c>
      <c r="AY324" s="18" t="s">
        <v>167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87</v>
      </c>
      <c r="BK324" s="164">
        <f>ROUND(I324*H324,2)</f>
        <v>0</v>
      </c>
      <c r="BL324" s="18" t="s">
        <v>308</v>
      </c>
      <c r="BM324" s="163" t="s">
        <v>2531</v>
      </c>
    </row>
    <row r="325" spans="1:65" s="14" customFormat="1" ht="12">
      <c r="B325" s="185"/>
      <c r="D325" s="178" t="s">
        <v>181</v>
      </c>
      <c r="E325" s="186" t="s">
        <v>1</v>
      </c>
      <c r="F325" s="187" t="s">
        <v>2532</v>
      </c>
      <c r="H325" s="188">
        <v>46</v>
      </c>
      <c r="I325" s="189"/>
      <c r="L325" s="185"/>
      <c r="M325" s="190"/>
      <c r="N325" s="191"/>
      <c r="O325" s="191"/>
      <c r="P325" s="191"/>
      <c r="Q325" s="191"/>
      <c r="R325" s="191"/>
      <c r="S325" s="191"/>
      <c r="T325" s="192"/>
      <c r="AT325" s="186" t="s">
        <v>181</v>
      </c>
      <c r="AU325" s="186" t="s">
        <v>87</v>
      </c>
      <c r="AV325" s="14" t="s">
        <v>87</v>
      </c>
      <c r="AW325" s="14" t="s">
        <v>29</v>
      </c>
      <c r="AX325" s="14" t="s">
        <v>74</v>
      </c>
      <c r="AY325" s="186" t="s">
        <v>167</v>
      </c>
    </row>
    <row r="326" spans="1:65" s="15" customFormat="1" ht="12">
      <c r="B326" s="193"/>
      <c r="D326" s="178" t="s">
        <v>181</v>
      </c>
      <c r="E326" s="194" t="s">
        <v>1</v>
      </c>
      <c r="F326" s="195" t="s">
        <v>186</v>
      </c>
      <c r="H326" s="196">
        <v>46</v>
      </c>
      <c r="I326" s="197"/>
      <c r="L326" s="193"/>
      <c r="M326" s="198"/>
      <c r="N326" s="199"/>
      <c r="O326" s="199"/>
      <c r="P326" s="199"/>
      <c r="Q326" s="199"/>
      <c r="R326" s="199"/>
      <c r="S326" s="199"/>
      <c r="T326" s="200"/>
      <c r="AT326" s="194" t="s">
        <v>181</v>
      </c>
      <c r="AU326" s="194" t="s">
        <v>87</v>
      </c>
      <c r="AV326" s="15" t="s">
        <v>179</v>
      </c>
      <c r="AW326" s="15" t="s">
        <v>29</v>
      </c>
      <c r="AX326" s="15" t="s">
        <v>81</v>
      </c>
      <c r="AY326" s="194" t="s">
        <v>167</v>
      </c>
    </row>
    <row r="327" spans="1:65" s="2" customFormat="1" ht="16.5" customHeight="1">
      <c r="A327" s="33"/>
      <c r="B327" s="149"/>
      <c r="C327" s="150" t="s">
        <v>1059</v>
      </c>
      <c r="D327" s="150" t="s">
        <v>168</v>
      </c>
      <c r="E327" s="151" t="s">
        <v>2533</v>
      </c>
      <c r="F327" s="152" t="s">
        <v>2534</v>
      </c>
      <c r="G327" s="153" t="s">
        <v>340</v>
      </c>
      <c r="H327" s="154">
        <v>14</v>
      </c>
      <c r="I327" s="155"/>
      <c r="J327" s="156">
        <f>ROUND(I327*H327,2)</f>
        <v>0</v>
      </c>
      <c r="K327" s="157"/>
      <c r="L327" s="158"/>
      <c r="M327" s="159" t="s">
        <v>1</v>
      </c>
      <c r="N327" s="160" t="s">
        <v>40</v>
      </c>
      <c r="O327" s="59"/>
      <c r="P327" s="161">
        <f>O327*H327</f>
        <v>0</v>
      </c>
      <c r="Q327" s="161">
        <v>5.9999999999999995E-4</v>
      </c>
      <c r="R327" s="161">
        <f>Q327*H327</f>
        <v>8.3999999999999995E-3</v>
      </c>
      <c r="S327" s="161">
        <v>0</v>
      </c>
      <c r="T327" s="162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3" t="s">
        <v>416</v>
      </c>
      <c r="AT327" s="163" t="s">
        <v>168</v>
      </c>
      <c r="AU327" s="163" t="s">
        <v>87</v>
      </c>
      <c r="AY327" s="18" t="s">
        <v>167</v>
      </c>
      <c r="BE327" s="164">
        <f>IF(N327="základná",J327,0)</f>
        <v>0</v>
      </c>
      <c r="BF327" s="164">
        <f>IF(N327="znížená",J327,0)</f>
        <v>0</v>
      </c>
      <c r="BG327" s="164">
        <f>IF(N327="zákl. prenesená",J327,0)</f>
        <v>0</v>
      </c>
      <c r="BH327" s="164">
        <f>IF(N327="zníž. prenesená",J327,0)</f>
        <v>0</v>
      </c>
      <c r="BI327" s="164">
        <f>IF(N327="nulová",J327,0)</f>
        <v>0</v>
      </c>
      <c r="BJ327" s="18" t="s">
        <v>87</v>
      </c>
      <c r="BK327" s="164">
        <f>ROUND(I327*H327,2)</f>
        <v>0</v>
      </c>
      <c r="BL327" s="18" t="s">
        <v>308</v>
      </c>
      <c r="BM327" s="163" t="s">
        <v>2535</v>
      </c>
    </row>
    <row r="328" spans="1:65" s="14" customFormat="1" ht="12">
      <c r="B328" s="185"/>
      <c r="D328" s="178" t="s">
        <v>181</v>
      </c>
      <c r="E328" s="186" t="s">
        <v>1</v>
      </c>
      <c r="F328" s="187" t="s">
        <v>287</v>
      </c>
      <c r="H328" s="188">
        <v>14</v>
      </c>
      <c r="I328" s="189"/>
      <c r="L328" s="185"/>
      <c r="M328" s="190"/>
      <c r="N328" s="191"/>
      <c r="O328" s="191"/>
      <c r="P328" s="191"/>
      <c r="Q328" s="191"/>
      <c r="R328" s="191"/>
      <c r="S328" s="191"/>
      <c r="T328" s="192"/>
      <c r="AT328" s="186" t="s">
        <v>181</v>
      </c>
      <c r="AU328" s="186" t="s">
        <v>87</v>
      </c>
      <c r="AV328" s="14" t="s">
        <v>87</v>
      </c>
      <c r="AW328" s="14" t="s">
        <v>29</v>
      </c>
      <c r="AX328" s="14" t="s">
        <v>74</v>
      </c>
      <c r="AY328" s="186" t="s">
        <v>167</v>
      </c>
    </row>
    <row r="329" spans="1:65" s="15" customFormat="1" ht="12">
      <c r="B329" s="193"/>
      <c r="D329" s="178" t="s">
        <v>181</v>
      </c>
      <c r="E329" s="194" t="s">
        <v>1</v>
      </c>
      <c r="F329" s="195" t="s">
        <v>186</v>
      </c>
      <c r="H329" s="196">
        <v>14</v>
      </c>
      <c r="I329" s="197"/>
      <c r="L329" s="193"/>
      <c r="M329" s="198"/>
      <c r="N329" s="199"/>
      <c r="O329" s="199"/>
      <c r="P329" s="199"/>
      <c r="Q329" s="199"/>
      <c r="R329" s="199"/>
      <c r="S329" s="199"/>
      <c r="T329" s="200"/>
      <c r="AT329" s="194" t="s">
        <v>181</v>
      </c>
      <c r="AU329" s="194" t="s">
        <v>87</v>
      </c>
      <c r="AV329" s="15" t="s">
        <v>179</v>
      </c>
      <c r="AW329" s="15" t="s">
        <v>29</v>
      </c>
      <c r="AX329" s="15" t="s">
        <v>81</v>
      </c>
      <c r="AY329" s="194" t="s">
        <v>167</v>
      </c>
    </row>
    <row r="330" spans="1:65" s="2" customFormat="1" ht="16.5" customHeight="1">
      <c r="A330" s="33"/>
      <c r="B330" s="149"/>
      <c r="C330" s="150" t="s">
        <v>1064</v>
      </c>
      <c r="D330" s="150" t="s">
        <v>168</v>
      </c>
      <c r="E330" s="151" t="s">
        <v>2536</v>
      </c>
      <c r="F330" s="152" t="s">
        <v>2537</v>
      </c>
      <c r="G330" s="153" t="s">
        <v>340</v>
      </c>
      <c r="H330" s="154">
        <v>14</v>
      </c>
      <c r="I330" s="155"/>
      <c r="J330" s="156">
        <f>ROUND(I330*H330,2)</f>
        <v>0</v>
      </c>
      <c r="K330" s="157"/>
      <c r="L330" s="158"/>
      <c r="M330" s="159" t="s">
        <v>1</v>
      </c>
      <c r="N330" s="160" t="s">
        <v>40</v>
      </c>
      <c r="O330" s="59"/>
      <c r="P330" s="161">
        <f>O330*H330</f>
        <v>0</v>
      </c>
      <c r="Q330" s="161">
        <v>5.9999999999999995E-4</v>
      </c>
      <c r="R330" s="161">
        <f>Q330*H330</f>
        <v>8.3999999999999995E-3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416</v>
      </c>
      <c r="AT330" s="163" t="s">
        <v>168</v>
      </c>
      <c r="AU330" s="163" t="s">
        <v>87</v>
      </c>
      <c r="AY330" s="18" t="s">
        <v>167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87</v>
      </c>
      <c r="BK330" s="164">
        <f>ROUND(I330*H330,2)</f>
        <v>0</v>
      </c>
      <c r="BL330" s="18" t="s">
        <v>308</v>
      </c>
      <c r="BM330" s="163" t="s">
        <v>2538</v>
      </c>
    </row>
    <row r="331" spans="1:65" s="14" customFormat="1" ht="12">
      <c r="B331" s="185"/>
      <c r="D331" s="178" t="s">
        <v>181</v>
      </c>
      <c r="E331" s="186" t="s">
        <v>1</v>
      </c>
      <c r="F331" s="187" t="s">
        <v>287</v>
      </c>
      <c r="H331" s="188">
        <v>14</v>
      </c>
      <c r="I331" s="189"/>
      <c r="L331" s="185"/>
      <c r="M331" s="190"/>
      <c r="N331" s="191"/>
      <c r="O331" s="191"/>
      <c r="P331" s="191"/>
      <c r="Q331" s="191"/>
      <c r="R331" s="191"/>
      <c r="S331" s="191"/>
      <c r="T331" s="192"/>
      <c r="AT331" s="186" t="s">
        <v>181</v>
      </c>
      <c r="AU331" s="186" t="s">
        <v>87</v>
      </c>
      <c r="AV331" s="14" t="s">
        <v>87</v>
      </c>
      <c r="AW331" s="14" t="s">
        <v>29</v>
      </c>
      <c r="AX331" s="14" t="s">
        <v>74</v>
      </c>
      <c r="AY331" s="186" t="s">
        <v>167</v>
      </c>
    </row>
    <row r="332" spans="1:65" s="15" customFormat="1" ht="12">
      <c r="B332" s="193"/>
      <c r="D332" s="178" t="s">
        <v>181</v>
      </c>
      <c r="E332" s="194" t="s">
        <v>1</v>
      </c>
      <c r="F332" s="195" t="s">
        <v>186</v>
      </c>
      <c r="H332" s="196">
        <v>14</v>
      </c>
      <c r="I332" s="197"/>
      <c r="L332" s="193"/>
      <c r="M332" s="198"/>
      <c r="N332" s="199"/>
      <c r="O332" s="199"/>
      <c r="P332" s="199"/>
      <c r="Q332" s="199"/>
      <c r="R332" s="199"/>
      <c r="S332" s="199"/>
      <c r="T332" s="200"/>
      <c r="AT332" s="194" t="s">
        <v>181</v>
      </c>
      <c r="AU332" s="194" t="s">
        <v>87</v>
      </c>
      <c r="AV332" s="15" t="s">
        <v>179</v>
      </c>
      <c r="AW332" s="15" t="s">
        <v>29</v>
      </c>
      <c r="AX332" s="15" t="s">
        <v>81</v>
      </c>
      <c r="AY332" s="194" t="s">
        <v>167</v>
      </c>
    </row>
    <row r="333" spans="1:65" s="2" customFormat="1" ht="16.5" customHeight="1">
      <c r="A333" s="33"/>
      <c r="B333" s="149"/>
      <c r="C333" s="167" t="s">
        <v>1068</v>
      </c>
      <c r="D333" s="167" t="s">
        <v>175</v>
      </c>
      <c r="E333" s="168" t="s">
        <v>2539</v>
      </c>
      <c r="F333" s="169" t="s">
        <v>2540</v>
      </c>
      <c r="G333" s="170" t="s">
        <v>340</v>
      </c>
      <c r="H333" s="171">
        <v>2</v>
      </c>
      <c r="I333" s="172"/>
      <c r="J333" s="173">
        <f>ROUND(I333*H333,2)</f>
        <v>0</v>
      </c>
      <c r="K333" s="174"/>
      <c r="L333" s="34"/>
      <c r="M333" s="175" t="s">
        <v>1</v>
      </c>
      <c r="N333" s="176" t="s">
        <v>40</v>
      </c>
      <c r="O333" s="59"/>
      <c r="P333" s="161">
        <f>O333*H333</f>
        <v>0</v>
      </c>
      <c r="Q333" s="161">
        <v>0</v>
      </c>
      <c r="R333" s="161">
        <f>Q333*H333</f>
        <v>0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308</v>
      </c>
      <c r="AT333" s="163" t="s">
        <v>175</v>
      </c>
      <c r="AU333" s="163" t="s">
        <v>87</v>
      </c>
      <c r="AY333" s="18" t="s">
        <v>167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87</v>
      </c>
      <c r="BK333" s="164">
        <f>ROUND(I333*H333,2)</f>
        <v>0</v>
      </c>
      <c r="BL333" s="18" t="s">
        <v>308</v>
      </c>
      <c r="BM333" s="163" t="s">
        <v>2541</v>
      </c>
    </row>
    <row r="334" spans="1:65" s="14" customFormat="1" ht="12">
      <c r="B334" s="185"/>
      <c r="D334" s="178" t="s">
        <v>181</v>
      </c>
      <c r="E334" s="186" t="s">
        <v>1</v>
      </c>
      <c r="F334" s="187" t="s">
        <v>87</v>
      </c>
      <c r="H334" s="188">
        <v>2</v>
      </c>
      <c r="I334" s="189"/>
      <c r="L334" s="185"/>
      <c r="M334" s="190"/>
      <c r="N334" s="191"/>
      <c r="O334" s="191"/>
      <c r="P334" s="191"/>
      <c r="Q334" s="191"/>
      <c r="R334" s="191"/>
      <c r="S334" s="191"/>
      <c r="T334" s="192"/>
      <c r="AT334" s="186" t="s">
        <v>181</v>
      </c>
      <c r="AU334" s="186" t="s">
        <v>87</v>
      </c>
      <c r="AV334" s="14" t="s">
        <v>87</v>
      </c>
      <c r="AW334" s="14" t="s">
        <v>29</v>
      </c>
      <c r="AX334" s="14" t="s">
        <v>74</v>
      </c>
      <c r="AY334" s="186" t="s">
        <v>167</v>
      </c>
    </row>
    <row r="335" spans="1:65" s="15" customFormat="1" ht="12">
      <c r="B335" s="193"/>
      <c r="D335" s="178" t="s">
        <v>181</v>
      </c>
      <c r="E335" s="194" t="s">
        <v>1</v>
      </c>
      <c r="F335" s="195" t="s">
        <v>186</v>
      </c>
      <c r="H335" s="196">
        <v>2</v>
      </c>
      <c r="I335" s="197"/>
      <c r="L335" s="193"/>
      <c r="M335" s="198"/>
      <c r="N335" s="199"/>
      <c r="O335" s="199"/>
      <c r="P335" s="199"/>
      <c r="Q335" s="199"/>
      <c r="R335" s="199"/>
      <c r="S335" s="199"/>
      <c r="T335" s="200"/>
      <c r="AT335" s="194" t="s">
        <v>181</v>
      </c>
      <c r="AU335" s="194" t="s">
        <v>87</v>
      </c>
      <c r="AV335" s="15" t="s">
        <v>179</v>
      </c>
      <c r="AW335" s="15" t="s">
        <v>29</v>
      </c>
      <c r="AX335" s="15" t="s">
        <v>81</v>
      </c>
      <c r="AY335" s="194" t="s">
        <v>167</v>
      </c>
    </row>
    <row r="336" spans="1:65" s="2" customFormat="1" ht="16.5" customHeight="1">
      <c r="A336" s="33"/>
      <c r="B336" s="149"/>
      <c r="C336" s="150" t="s">
        <v>1072</v>
      </c>
      <c r="D336" s="150" t="s">
        <v>168</v>
      </c>
      <c r="E336" s="151" t="s">
        <v>2542</v>
      </c>
      <c r="F336" s="152" t="s">
        <v>2543</v>
      </c>
      <c r="G336" s="153" t="s">
        <v>340</v>
      </c>
      <c r="H336" s="154">
        <v>2</v>
      </c>
      <c r="I336" s="155"/>
      <c r="J336" s="156">
        <f>ROUND(I336*H336,2)</f>
        <v>0</v>
      </c>
      <c r="K336" s="157"/>
      <c r="L336" s="158"/>
      <c r="M336" s="159" t="s">
        <v>1</v>
      </c>
      <c r="N336" s="160" t="s">
        <v>40</v>
      </c>
      <c r="O336" s="59"/>
      <c r="P336" s="161">
        <f>O336*H336</f>
        <v>0</v>
      </c>
      <c r="Q336" s="161">
        <v>2.0000000000000001E-4</v>
      </c>
      <c r="R336" s="161">
        <f>Q336*H336</f>
        <v>4.0000000000000002E-4</v>
      </c>
      <c r="S336" s="161">
        <v>0</v>
      </c>
      <c r="T336" s="162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3" t="s">
        <v>416</v>
      </c>
      <c r="AT336" s="163" t="s">
        <v>168</v>
      </c>
      <c r="AU336" s="163" t="s">
        <v>87</v>
      </c>
      <c r="AY336" s="18" t="s">
        <v>167</v>
      </c>
      <c r="BE336" s="164">
        <f>IF(N336="základná",J336,0)</f>
        <v>0</v>
      </c>
      <c r="BF336" s="164">
        <f>IF(N336="znížená",J336,0)</f>
        <v>0</v>
      </c>
      <c r="BG336" s="164">
        <f>IF(N336="zákl. prenesená",J336,0)</f>
        <v>0</v>
      </c>
      <c r="BH336" s="164">
        <f>IF(N336="zníž. prenesená",J336,0)</f>
        <v>0</v>
      </c>
      <c r="BI336" s="164">
        <f>IF(N336="nulová",J336,0)</f>
        <v>0</v>
      </c>
      <c r="BJ336" s="18" t="s">
        <v>87</v>
      </c>
      <c r="BK336" s="164">
        <f>ROUND(I336*H336,2)</f>
        <v>0</v>
      </c>
      <c r="BL336" s="18" t="s">
        <v>308</v>
      </c>
      <c r="BM336" s="163" t="s">
        <v>2544</v>
      </c>
    </row>
    <row r="337" spans="1:65" s="14" customFormat="1" ht="12">
      <c r="B337" s="185"/>
      <c r="D337" s="178" t="s">
        <v>181</v>
      </c>
      <c r="E337" s="186" t="s">
        <v>1</v>
      </c>
      <c r="F337" s="187" t="s">
        <v>87</v>
      </c>
      <c r="H337" s="188">
        <v>2</v>
      </c>
      <c r="I337" s="189"/>
      <c r="L337" s="185"/>
      <c r="M337" s="190"/>
      <c r="N337" s="191"/>
      <c r="O337" s="191"/>
      <c r="P337" s="191"/>
      <c r="Q337" s="191"/>
      <c r="R337" s="191"/>
      <c r="S337" s="191"/>
      <c r="T337" s="192"/>
      <c r="AT337" s="186" t="s">
        <v>181</v>
      </c>
      <c r="AU337" s="186" t="s">
        <v>87</v>
      </c>
      <c r="AV337" s="14" t="s">
        <v>87</v>
      </c>
      <c r="AW337" s="14" t="s">
        <v>29</v>
      </c>
      <c r="AX337" s="14" t="s">
        <v>81</v>
      </c>
      <c r="AY337" s="186" t="s">
        <v>167</v>
      </c>
    </row>
    <row r="338" spans="1:65" s="2" customFormat="1" ht="16.5" customHeight="1">
      <c r="A338" s="33"/>
      <c r="B338" s="149"/>
      <c r="C338" s="167" t="s">
        <v>1078</v>
      </c>
      <c r="D338" s="167" t="s">
        <v>175</v>
      </c>
      <c r="E338" s="168" t="s">
        <v>2545</v>
      </c>
      <c r="F338" s="169" t="s">
        <v>2546</v>
      </c>
      <c r="G338" s="170" t="s">
        <v>340</v>
      </c>
      <c r="H338" s="171">
        <v>12</v>
      </c>
      <c r="I338" s="172"/>
      <c r="J338" s="173">
        <f>ROUND(I338*H338,2)</f>
        <v>0</v>
      </c>
      <c r="K338" s="174"/>
      <c r="L338" s="34"/>
      <c r="M338" s="175" t="s">
        <v>1</v>
      </c>
      <c r="N338" s="176" t="s">
        <v>40</v>
      </c>
      <c r="O338" s="59"/>
      <c r="P338" s="161">
        <f>O338*H338</f>
        <v>0</v>
      </c>
      <c r="Q338" s="161">
        <v>0</v>
      </c>
      <c r="R338" s="161">
        <f>Q338*H338</f>
        <v>0</v>
      </c>
      <c r="S338" s="161">
        <v>0</v>
      </c>
      <c r="T338" s="162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308</v>
      </c>
      <c r="AT338" s="163" t="s">
        <v>175</v>
      </c>
      <c r="AU338" s="163" t="s">
        <v>87</v>
      </c>
      <c r="AY338" s="18" t="s">
        <v>167</v>
      </c>
      <c r="BE338" s="164">
        <f>IF(N338="základná",J338,0)</f>
        <v>0</v>
      </c>
      <c r="BF338" s="164">
        <f>IF(N338="znížená",J338,0)</f>
        <v>0</v>
      </c>
      <c r="BG338" s="164">
        <f>IF(N338="zákl. prenesená",J338,0)</f>
        <v>0</v>
      </c>
      <c r="BH338" s="164">
        <f>IF(N338="zníž. prenesená",J338,0)</f>
        <v>0</v>
      </c>
      <c r="BI338" s="164">
        <f>IF(N338="nulová",J338,0)</f>
        <v>0</v>
      </c>
      <c r="BJ338" s="18" t="s">
        <v>87</v>
      </c>
      <c r="BK338" s="164">
        <f>ROUND(I338*H338,2)</f>
        <v>0</v>
      </c>
      <c r="BL338" s="18" t="s">
        <v>308</v>
      </c>
      <c r="BM338" s="163" t="s">
        <v>2547</v>
      </c>
    </row>
    <row r="339" spans="1:65" s="14" customFormat="1" ht="12">
      <c r="B339" s="185"/>
      <c r="D339" s="178" t="s">
        <v>181</v>
      </c>
      <c r="E339" s="186" t="s">
        <v>1</v>
      </c>
      <c r="F339" s="187" t="s">
        <v>2548</v>
      </c>
      <c r="H339" s="188">
        <v>12</v>
      </c>
      <c r="I339" s="189"/>
      <c r="L339" s="185"/>
      <c r="M339" s="190"/>
      <c r="N339" s="191"/>
      <c r="O339" s="191"/>
      <c r="P339" s="191"/>
      <c r="Q339" s="191"/>
      <c r="R339" s="191"/>
      <c r="S339" s="191"/>
      <c r="T339" s="192"/>
      <c r="AT339" s="186" t="s">
        <v>181</v>
      </c>
      <c r="AU339" s="186" t="s">
        <v>87</v>
      </c>
      <c r="AV339" s="14" t="s">
        <v>87</v>
      </c>
      <c r="AW339" s="14" t="s">
        <v>29</v>
      </c>
      <c r="AX339" s="14" t="s">
        <v>74</v>
      </c>
      <c r="AY339" s="186" t="s">
        <v>167</v>
      </c>
    </row>
    <row r="340" spans="1:65" s="15" customFormat="1" ht="12">
      <c r="B340" s="193"/>
      <c r="D340" s="178" t="s">
        <v>181</v>
      </c>
      <c r="E340" s="194" t="s">
        <v>1</v>
      </c>
      <c r="F340" s="195" t="s">
        <v>186</v>
      </c>
      <c r="H340" s="196">
        <v>12</v>
      </c>
      <c r="I340" s="197"/>
      <c r="L340" s="193"/>
      <c r="M340" s="198"/>
      <c r="N340" s="199"/>
      <c r="O340" s="199"/>
      <c r="P340" s="199"/>
      <c r="Q340" s="199"/>
      <c r="R340" s="199"/>
      <c r="S340" s="199"/>
      <c r="T340" s="200"/>
      <c r="AT340" s="194" t="s">
        <v>181</v>
      </c>
      <c r="AU340" s="194" t="s">
        <v>87</v>
      </c>
      <c r="AV340" s="15" t="s">
        <v>179</v>
      </c>
      <c r="AW340" s="15" t="s">
        <v>29</v>
      </c>
      <c r="AX340" s="15" t="s">
        <v>81</v>
      </c>
      <c r="AY340" s="194" t="s">
        <v>167</v>
      </c>
    </row>
    <row r="341" spans="1:65" s="2" customFormat="1" ht="16.5" customHeight="1">
      <c r="A341" s="33"/>
      <c r="B341" s="149"/>
      <c r="C341" s="150" t="s">
        <v>1083</v>
      </c>
      <c r="D341" s="150" t="s">
        <v>168</v>
      </c>
      <c r="E341" s="151" t="s">
        <v>2549</v>
      </c>
      <c r="F341" s="152" t="s">
        <v>2550</v>
      </c>
      <c r="G341" s="153" t="s">
        <v>340</v>
      </c>
      <c r="H341" s="154">
        <v>4</v>
      </c>
      <c r="I341" s="155"/>
      <c r="J341" s="156">
        <f>ROUND(I341*H341,2)</f>
        <v>0</v>
      </c>
      <c r="K341" s="157"/>
      <c r="L341" s="158"/>
      <c r="M341" s="159" t="s">
        <v>1</v>
      </c>
      <c r="N341" s="160" t="s">
        <v>40</v>
      </c>
      <c r="O341" s="59"/>
      <c r="P341" s="161">
        <f>O341*H341</f>
        <v>0</v>
      </c>
      <c r="Q341" s="161">
        <v>2.0000000000000001E-4</v>
      </c>
      <c r="R341" s="161">
        <f>Q341*H341</f>
        <v>8.0000000000000004E-4</v>
      </c>
      <c r="S341" s="161">
        <v>0</v>
      </c>
      <c r="T341" s="16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3" t="s">
        <v>416</v>
      </c>
      <c r="AT341" s="163" t="s">
        <v>168</v>
      </c>
      <c r="AU341" s="163" t="s">
        <v>87</v>
      </c>
      <c r="AY341" s="18" t="s">
        <v>167</v>
      </c>
      <c r="BE341" s="164">
        <f>IF(N341="základná",J341,0)</f>
        <v>0</v>
      </c>
      <c r="BF341" s="164">
        <f>IF(N341="znížená",J341,0)</f>
        <v>0</v>
      </c>
      <c r="BG341" s="164">
        <f>IF(N341="zákl. prenesená",J341,0)</f>
        <v>0</v>
      </c>
      <c r="BH341" s="164">
        <f>IF(N341="zníž. prenesená",J341,0)</f>
        <v>0</v>
      </c>
      <c r="BI341" s="164">
        <f>IF(N341="nulová",J341,0)</f>
        <v>0</v>
      </c>
      <c r="BJ341" s="18" t="s">
        <v>87</v>
      </c>
      <c r="BK341" s="164">
        <f>ROUND(I341*H341,2)</f>
        <v>0</v>
      </c>
      <c r="BL341" s="18" t="s">
        <v>308</v>
      </c>
      <c r="BM341" s="163" t="s">
        <v>2551</v>
      </c>
    </row>
    <row r="342" spans="1:65" s="14" customFormat="1" ht="12">
      <c r="B342" s="185"/>
      <c r="D342" s="178" t="s">
        <v>181</v>
      </c>
      <c r="E342" s="186" t="s">
        <v>1</v>
      </c>
      <c r="F342" s="187" t="s">
        <v>179</v>
      </c>
      <c r="H342" s="188">
        <v>4</v>
      </c>
      <c r="I342" s="189"/>
      <c r="L342" s="185"/>
      <c r="M342" s="190"/>
      <c r="N342" s="191"/>
      <c r="O342" s="191"/>
      <c r="P342" s="191"/>
      <c r="Q342" s="191"/>
      <c r="R342" s="191"/>
      <c r="S342" s="191"/>
      <c r="T342" s="192"/>
      <c r="AT342" s="186" t="s">
        <v>181</v>
      </c>
      <c r="AU342" s="186" t="s">
        <v>87</v>
      </c>
      <c r="AV342" s="14" t="s">
        <v>87</v>
      </c>
      <c r="AW342" s="14" t="s">
        <v>29</v>
      </c>
      <c r="AX342" s="14" t="s">
        <v>74</v>
      </c>
      <c r="AY342" s="186" t="s">
        <v>167</v>
      </c>
    </row>
    <row r="343" spans="1:65" s="15" customFormat="1" ht="12">
      <c r="B343" s="193"/>
      <c r="D343" s="178" t="s">
        <v>181</v>
      </c>
      <c r="E343" s="194" t="s">
        <v>1</v>
      </c>
      <c r="F343" s="195" t="s">
        <v>186</v>
      </c>
      <c r="H343" s="196">
        <v>4</v>
      </c>
      <c r="I343" s="197"/>
      <c r="L343" s="193"/>
      <c r="M343" s="198"/>
      <c r="N343" s="199"/>
      <c r="O343" s="199"/>
      <c r="P343" s="199"/>
      <c r="Q343" s="199"/>
      <c r="R343" s="199"/>
      <c r="S343" s="199"/>
      <c r="T343" s="200"/>
      <c r="AT343" s="194" t="s">
        <v>181</v>
      </c>
      <c r="AU343" s="194" t="s">
        <v>87</v>
      </c>
      <c r="AV343" s="15" t="s">
        <v>179</v>
      </c>
      <c r="AW343" s="15" t="s">
        <v>29</v>
      </c>
      <c r="AX343" s="15" t="s">
        <v>81</v>
      </c>
      <c r="AY343" s="194" t="s">
        <v>167</v>
      </c>
    </row>
    <row r="344" spans="1:65" s="2" customFormat="1" ht="16.5" customHeight="1">
      <c r="A344" s="33"/>
      <c r="B344" s="149"/>
      <c r="C344" s="150" t="s">
        <v>1087</v>
      </c>
      <c r="D344" s="150" t="s">
        <v>168</v>
      </c>
      <c r="E344" s="151" t="s">
        <v>2552</v>
      </c>
      <c r="F344" s="152" t="s">
        <v>2553</v>
      </c>
      <c r="G344" s="153" t="s">
        <v>340</v>
      </c>
      <c r="H344" s="154">
        <v>8</v>
      </c>
      <c r="I344" s="155"/>
      <c r="J344" s="156">
        <f>ROUND(I344*H344,2)</f>
        <v>0</v>
      </c>
      <c r="K344" s="157"/>
      <c r="L344" s="158"/>
      <c r="M344" s="159" t="s">
        <v>1</v>
      </c>
      <c r="N344" s="160" t="s">
        <v>40</v>
      </c>
      <c r="O344" s="59"/>
      <c r="P344" s="161">
        <f>O344*H344</f>
        <v>0</v>
      </c>
      <c r="Q344" s="161">
        <v>2.9999999999999997E-4</v>
      </c>
      <c r="R344" s="161">
        <f>Q344*H344</f>
        <v>2.3999999999999998E-3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416</v>
      </c>
      <c r="AT344" s="163" t="s">
        <v>168</v>
      </c>
      <c r="AU344" s="163" t="s">
        <v>87</v>
      </c>
      <c r="AY344" s="18" t="s">
        <v>167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87</v>
      </c>
      <c r="BK344" s="164">
        <f>ROUND(I344*H344,2)</f>
        <v>0</v>
      </c>
      <c r="BL344" s="18" t="s">
        <v>308</v>
      </c>
      <c r="BM344" s="163" t="s">
        <v>2554</v>
      </c>
    </row>
    <row r="345" spans="1:65" s="14" customFormat="1" ht="12">
      <c r="B345" s="185"/>
      <c r="D345" s="178" t="s">
        <v>181</v>
      </c>
      <c r="E345" s="186" t="s">
        <v>1</v>
      </c>
      <c r="F345" s="187" t="s">
        <v>249</v>
      </c>
      <c r="H345" s="188">
        <v>8</v>
      </c>
      <c r="I345" s="189"/>
      <c r="L345" s="185"/>
      <c r="M345" s="190"/>
      <c r="N345" s="191"/>
      <c r="O345" s="191"/>
      <c r="P345" s="191"/>
      <c r="Q345" s="191"/>
      <c r="R345" s="191"/>
      <c r="S345" s="191"/>
      <c r="T345" s="192"/>
      <c r="AT345" s="186" t="s">
        <v>181</v>
      </c>
      <c r="AU345" s="186" t="s">
        <v>87</v>
      </c>
      <c r="AV345" s="14" t="s">
        <v>87</v>
      </c>
      <c r="AW345" s="14" t="s">
        <v>29</v>
      </c>
      <c r="AX345" s="14" t="s">
        <v>74</v>
      </c>
      <c r="AY345" s="186" t="s">
        <v>167</v>
      </c>
    </row>
    <row r="346" spans="1:65" s="15" customFormat="1" ht="12">
      <c r="B346" s="193"/>
      <c r="D346" s="178" t="s">
        <v>181</v>
      </c>
      <c r="E346" s="194" t="s">
        <v>1</v>
      </c>
      <c r="F346" s="195" t="s">
        <v>186</v>
      </c>
      <c r="H346" s="196">
        <v>8</v>
      </c>
      <c r="I346" s="197"/>
      <c r="L346" s="193"/>
      <c r="M346" s="198"/>
      <c r="N346" s="199"/>
      <c r="O346" s="199"/>
      <c r="P346" s="199"/>
      <c r="Q346" s="199"/>
      <c r="R346" s="199"/>
      <c r="S346" s="199"/>
      <c r="T346" s="200"/>
      <c r="AT346" s="194" t="s">
        <v>181</v>
      </c>
      <c r="AU346" s="194" t="s">
        <v>87</v>
      </c>
      <c r="AV346" s="15" t="s">
        <v>179</v>
      </c>
      <c r="AW346" s="15" t="s">
        <v>29</v>
      </c>
      <c r="AX346" s="15" t="s">
        <v>81</v>
      </c>
      <c r="AY346" s="194" t="s">
        <v>167</v>
      </c>
    </row>
    <row r="347" spans="1:65" s="2" customFormat="1" ht="16.5" customHeight="1">
      <c r="A347" s="33"/>
      <c r="B347" s="149"/>
      <c r="C347" s="167" t="s">
        <v>1095</v>
      </c>
      <c r="D347" s="167" t="s">
        <v>175</v>
      </c>
      <c r="E347" s="168" t="s">
        <v>2555</v>
      </c>
      <c r="F347" s="169" t="s">
        <v>2556</v>
      </c>
      <c r="G347" s="170" t="s">
        <v>340</v>
      </c>
      <c r="H347" s="171">
        <v>3</v>
      </c>
      <c r="I347" s="172"/>
      <c r="J347" s="173">
        <f>ROUND(I347*H347,2)</f>
        <v>0</v>
      </c>
      <c r="K347" s="174"/>
      <c r="L347" s="34"/>
      <c r="M347" s="175" t="s">
        <v>1</v>
      </c>
      <c r="N347" s="176" t="s">
        <v>40</v>
      </c>
      <c r="O347" s="59"/>
      <c r="P347" s="161">
        <f>O347*H347</f>
        <v>0</v>
      </c>
      <c r="Q347" s="161">
        <v>0</v>
      </c>
      <c r="R347" s="161">
        <f>Q347*H347</f>
        <v>0</v>
      </c>
      <c r="S347" s="161">
        <v>0</v>
      </c>
      <c r="T347" s="162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3" t="s">
        <v>308</v>
      </c>
      <c r="AT347" s="163" t="s">
        <v>175</v>
      </c>
      <c r="AU347" s="163" t="s">
        <v>87</v>
      </c>
      <c r="AY347" s="18" t="s">
        <v>167</v>
      </c>
      <c r="BE347" s="164">
        <f>IF(N347="základná",J347,0)</f>
        <v>0</v>
      </c>
      <c r="BF347" s="164">
        <f>IF(N347="znížená",J347,0)</f>
        <v>0</v>
      </c>
      <c r="BG347" s="164">
        <f>IF(N347="zákl. prenesená",J347,0)</f>
        <v>0</v>
      </c>
      <c r="BH347" s="164">
        <f>IF(N347="zníž. prenesená",J347,0)</f>
        <v>0</v>
      </c>
      <c r="BI347" s="164">
        <f>IF(N347="nulová",J347,0)</f>
        <v>0</v>
      </c>
      <c r="BJ347" s="18" t="s">
        <v>87</v>
      </c>
      <c r="BK347" s="164">
        <f>ROUND(I347*H347,2)</f>
        <v>0</v>
      </c>
      <c r="BL347" s="18" t="s">
        <v>308</v>
      </c>
      <c r="BM347" s="163" t="s">
        <v>2557</v>
      </c>
    </row>
    <row r="348" spans="1:65" s="14" customFormat="1" ht="12">
      <c r="B348" s="185"/>
      <c r="D348" s="178" t="s">
        <v>181</v>
      </c>
      <c r="E348" s="186" t="s">
        <v>1</v>
      </c>
      <c r="F348" s="187" t="s">
        <v>187</v>
      </c>
      <c r="H348" s="188">
        <v>3</v>
      </c>
      <c r="I348" s="189"/>
      <c r="L348" s="185"/>
      <c r="M348" s="190"/>
      <c r="N348" s="191"/>
      <c r="O348" s="191"/>
      <c r="P348" s="191"/>
      <c r="Q348" s="191"/>
      <c r="R348" s="191"/>
      <c r="S348" s="191"/>
      <c r="T348" s="192"/>
      <c r="AT348" s="186" t="s">
        <v>181</v>
      </c>
      <c r="AU348" s="186" t="s">
        <v>87</v>
      </c>
      <c r="AV348" s="14" t="s">
        <v>87</v>
      </c>
      <c r="AW348" s="14" t="s">
        <v>29</v>
      </c>
      <c r="AX348" s="14" t="s">
        <v>74</v>
      </c>
      <c r="AY348" s="186" t="s">
        <v>167</v>
      </c>
    </row>
    <row r="349" spans="1:65" s="15" customFormat="1" ht="12">
      <c r="B349" s="193"/>
      <c r="D349" s="178" t="s">
        <v>181</v>
      </c>
      <c r="E349" s="194" t="s">
        <v>1</v>
      </c>
      <c r="F349" s="195" t="s">
        <v>186</v>
      </c>
      <c r="H349" s="196">
        <v>3</v>
      </c>
      <c r="I349" s="197"/>
      <c r="L349" s="193"/>
      <c r="M349" s="198"/>
      <c r="N349" s="199"/>
      <c r="O349" s="199"/>
      <c r="P349" s="199"/>
      <c r="Q349" s="199"/>
      <c r="R349" s="199"/>
      <c r="S349" s="199"/>
      <c r="T349" s="200"/>
      <c r="AT349" s="194" t="s">
        <v>181</v>
      </c>
      <c r="AU349" s="194" t="s">
        <v>87</v>
      </c>
      <c r="AV349" s="15" t="s">
        <v>179</v>
      </c>
      <c r="AW349" s="15" t="s">
        <v>29</v>
      </c>
      <c r="AX349" s="15" t="s">
        <v>81</v>
      </c>
      <c r="AY349" s="194" t="s">
        <v>167</v>
      </c>
    </row>
    <row r="350" spans="1:65" s="2" customFormat="1" ht="16.5" customHeight="1">
      <c r="A350" s="33"/>
      <c r="B350" s="149"/>
      <c r="C350" s="150" t="s">
        <v>1100</v>
      </c>
      <c r="D350" s="150" t="s">
        <v>168</v>
      </c>
      <c r="E350" s="151" t="s">
        <v>2558</v>
      </c>
      <c r="F350" s="152" t="s">
        <v>2559</v>
      </c>
      <c r="G350" s="153" t="s">
        <v>340</v>
      </c>
      <c r="H350" s="154">
        <v>3</v>
      </c>
      <c r="I350" s="155"/>
      <c r="J350" s="156">
        <f>ROUND(I350*H350,2)</f>
        <v>0</v>
      </c>
      <c r="K350" s="157"/>
      <c r="L350" s="158"/>
      <c r="M350" s="159" t="s">
        <v>1</v>
      </c>
      <c r="N350" s="160" t="s">
        <v>40</v>
      </c>
      <c r="O350" s="59"/>
      <c r="P350" s="161">
        <f>O350*H350</f>
        <v>0</v>
      </c>
      <c r="Q350" s="161">
        <v>2.2000000000000001E-4</v>
      </c>
      <c r="R350" s="161">
        <f>Q350*H350</f>
        <v>6.6E-4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416</v>
      </c>
      <c r="AT350" s="163" t="s">
        <v>168</v>
      </c>
      <c r="AU350" s="163" t="s">
        <v>87</v>
      </c>
      <c r="AY350" s="18" t="s">
        <v>167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87</v>
      </c>
      <c r="BK350" s="164">
        <f>ROUND(I350*H350,2)</f>
        <v>0</v>
      </c>
      <c r="BL350" s="18" t="s">
        <v>308</v>
      </c>
      <c r="BM350" s="163" t="s">
        <v>2560</v>
      </c>
    </row>
    <row r="351" spans="1:65" s="14" customFormat="1" ht="12">
      <c r="B351" s="185"/>
      <c r="D351" s="178" t="s">
        <v>181</v>
      </c>
      <c r="E351" s="186" t="s">
        <v>1</v>
      </c>
      <c r="F351" s="187" t="s">
        <v>187</v>
      </c>
      <c r="H351" s="188">
        <v>3</v>
      </c>
      <c r="I351" s="189"/>
      <c r="L351" s="185"/>
      <c r="M351" s="190"/>
      <c r="N351" s="191"/>
      <c r="O351" s="191"/>
      <c r="P351" s="191"/>
      <c r="Q351" s="191"/>
      <c r="R351" s="191"/>
      <c r="S351" s="191"/>
      <c r="T351" s="192"/>
      <c r="AT351" s="186" t="s">
        <v>181</v>
      </c>
      <c r="AU351" s="186" t="s">
        <v>87</v>
      </c>
      <c r="AV351" s="14" t="s">
        <v>87</v>
      </c>
      <c r="AW351" s="14" t="s">
        <v>29</v>
      </c>
      <c r="AX351" s="14" t="s">
        <v>81</v>
      </c>
      <c r="AY351" s="186" t="s">
        <v>167</v>
      </c>
    </row>
    <row r="352" spans="1:65" s="2" customFormat="1" ht="16.5" customHeight="1">
      <c r="A352" s="33"/>
      <c r="B352" s="149"/>
      <c r="C352" s="167" t="s">
        <v>1107</v>
      </c>
      <c r="D352" s="167" t="s">
        <v>175</v>
      </c>
      <c r="E352" s="168" t="s">
        <v>2561</v>
      </c>
      <c r="F352" s="169" t="s">
        <v>2562</v>
      </c>
      <c r="G352" s="170" t="s">
        <v>340</v>
      </c>
      <c r="H352" s="171">
        <v>1</v>
      </c>
      <c r="I352" s="172"/>
      <c r="J352" s="173">
        <f>ROUND(I352*H352,2)</f>
        <v>0</v>
      </c>
      <c r="K352" s="174"/>
      <c r="L352" s="34"/>
      <c r="M352" s="175" t="s">
        <v>1</v>
      </c>
      <c r="N352" s="176" t="s">
        <v>40</v>
      </c>
      <c r="O352" s="59"/>
      <c r="P352" s="161">
        <f>O352*H352</f>
        <v>0</v>
      </c>
      <c r="Q352" s="161">
        <v>0</v>
      </c>
      <c r="R352" s="161">
        <f>Q352*H352</f>
        <v>0</v>
      </c>
      <c r="S352" s="161">
        <v>0</v>
      </c>
      <c r="T352" s="162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3" t="s">
        <v>308</v>
      </c>
      <c r="AT352" s="163" t="s">
        <v>175</v>
      </c>
      <c r="AU352" s="163" t="s">
        <v>87</v>
      </c>
      <c r="AY352" s="18" t="s">
        <v>167</v>
      </c>
      <c r="BE352" s="164">
        <f>IF(N352="základná",J352,0)</f>
        <v>0</v>
      </c>
      <c r="BF352" s="164">
        <f>IF(N352="znížená",J352,0)</f>
        <v>0</v>
      </c>
      <c r="BG352" s="164">
        <f>IF(N352="zákl. prenesená",J352,0)</f>
        <v>0</v>
      </c>
      <c r="BH352" s="164">
        <f>IF(N352="zníž. prenesená",J352,0)</f>
        <v>0</v>
      </c>
      <c r="BI352" s="164">
        <f>IF(N352="nulová",J352,0)</f>
        <v>0</v>
      </c>
      <c r="BJ352" s="18" t="s">
        <v>87</v>
      </c>
      <c r="BK352" s="164">
        <f>ROUND(I352*H352,2)</f>
        <v>0</v>
      </c>
      <c r="BL352" s="18" t="s">
        <v>308</v>
      </c>
      <c r="BM352" s="163" t="s">
        <v>2563</v>
      </c>
    </row>
    <row r="353" spans="1:65" s="14" customFormat="1" ht="12">
      <c r="B353" s="185"/>
      <c r="D353" s="178" t="s">
        <v>181</v>
      </c>
      <c r="E353" s="186" t="s">
        <v>1</v>
      </c>
      <c r="F353" s="187" t="s">
        <v>81</v>
      </c>
      <c r="H353" s="188">
        <v>1</v>
      </c>
      <c r="I353" s="189"/>
      <c r="L353" s="185"/>
      <c r="M353" s="190"/>
      <c r="N353" s="191"/>
      <c r="O353" s="191"/>
      <c r="P353" s="191"/>
      <c r="Q353" s="191"/>
      <c r="R353" s="191"/>
      <c r="S353" s="191"/>
      <c r="T353" s="192"/>
      <c r="AT353" s="186" t="s">
        <v>181</v>
      </c>
      <c r="AU353" s="186" t="s">
        <v>87</v>
      </c>
      <c r="AV353" s="14" t="s">
        <v>87</v>
      </c>
      <c r="AW353" s="14" t="s">
        <v>29</v>
      </c>
      <c r="AX353" s="14" t="s">
        <v>74</v>
      </c>
      <c r="AY353" s="186" t="s">
        <v>167</v>
      </c>
    </row>
    <row r="354" spans="1:65" s="15" customFormat="1" ht="12">
      <c r="B354" s="193"/>
      <c r="D354" s="178" t="s">
        <v>181</v>
      </c>
      <c r="E354" s="194" t="s">
        <v>1</v>
      </c>
      <c r="F354" s="195" t="s">
        <v>186</v>
      </c>
      <c r="H354" s="196">
        <v>1</v>
      </c>
      <c r="I354" s="197"/>
      <c r="L354" s="193"/>
      <c r="M354" s="198"/>
      <c r="N354" s="199"/>
      <c r="O354" s="199"/>
      <c r="P354" s="199"/>
      <c r="Q354" s="199"/>
      <c r="R354" s="199"/>
      <c r="S354" s="199"/>
      <c r="T354" s="200"/>
      <c r="AT354" s="194" t="s">
        <v>181</v>
      </c>
      <c r="AU354" s="194" t="s">
        <v>87</v>
      </c>
      <c r="AV354" s="15" t="s">
        <v>179</v>
      </c>
      <c r="AW354" s="15" t="s">
        <v>29</v>
      </c>
      <c r="AX354" s="15" t="s">
        <v>81</v>
      </c>
      <c r="AY354" s="194" t="s">
        <v>167</v>
      </c>
    </row>
    <row r="355" spans="1:65" s="2" customFormat="1" ht="16.5" customHeight="1">
      <c r="A355" s="33"/>
      <c r="B355" s="149"/>
      <c r="C355" s="150" t="s">
        <v>1112</v>
      </c>
      <c r="D355" s="150" t="s">
        <v>168</v>
      </c>
      <c r="E355" s="151" t="s">
        <v>2564</v>
      </c>
      <c r="F355" s="152" t="s">
        <v>2565</v>
      </c>
      <c r="G355" s="153" t="s">
        <v>340</v>
      </c>
      <c r="H355" s="154">
        <v>1</v>
      </c>
      <c r="I355" s="155"/>
      <c r="J355" s="156">
        <f>ROUND(I355*H355,2)</f>
        <v>0</v>
      </c>
      <c r="K355" s="157"/>
      <c r="L355" s="158"/>
      <c r="M355" s="159" t="s">
        <v>1</v>
      </c>
      <c r="N355" s="160" t="s">
        <v>40</v>
      </c>
      <c r="O355" s="59"/>
      <c r="P355" s="161">
        <f>O355*H355</f>
        <v>0</v>
      </c>
      <c r="Q355" s="161">
        <v>1E-3</v>
      </c>
      <c r="R355" s="161">
        <f>Q355*H355</f>
        <v>1E-3</v>
      </c>
      <c r="S355" s="161">
        <v>0</v>
      </c>
      <c r="T355" s="162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3" t="s">
        <v>416</v>
      </c>
      <c r="AT355" s="163" t="s">
        <v>168</v>
      </c>
      <c r="AU355" s="163" t="s">
        <v>87</v>
      </c>
      <c r="AY355" s="18" t="s">
        <v>167</v>
      </c>
      <c r="BE355" s="164">
        <f>IF(N355="základná",J355,0)</f>
        <v>0</v>
      </c>
      <c r="BF355" s="164">
        <f>IF(N355="znížená",J355,0)</f>
        <v>0</v>
      </c>
      <c r="BG355" s="164">
        <f>IF(N355="zákl. prenesená",J355,0)</f>
        <v>0</v>
      </c>
      <c r="BH355" s="164">
        <f>IF(N355="zníž. prenesená",J355,0)</f>
        <v>0</v>
      </c>
      <c r="BI355" s="164">
        <f>IF(N355="nulová",J355,0)</f>
        <v>0</v>
      </c>
      <c r="BJ355" s="18" t="s">
        <v>87</v>
      </c>
      <c r="BK355" s="164">
        <f>ROUND(I355*H355,2)</f>
        <v>0</v>
      </c>
      <c r="BL355" s="18" t="s">
        <v>308</v>
      </c>
      <c r="BM355" s="163" t="s">
        <v>2566</v>
      </c>
    </row>
    <row r="356" spans="1:65" s="14" customFormat="1" ht="12">
      <c r="B356" s="185"/>
      <c r="D356" s="178" t="s">
        <v>181</v>
      </c>
      <c r="E356" s="186" t="s">
        <v>1</v>
      </c>
      <c r="F356" s="187" t="s">
        <v>81</v>
      </c>
      <c r="H356" s="188">
        <v>1</v>
      </c>
      <c r="I356" s="189"/>
      <c r="L356" s="185"/>
      <c r="M356" s="190"/>
      <c r="N356" s="191"/>
      <c r="O356" s="191"/>
      <c r="P356" s="191"/>
      <c r="Q356" s="191"/>
      <c r="R356" s="191"/>
      <c r="S356" s="191"/>
      <c r="T356" s="192"/>
      <c r="AT356" s="186" t="s">
        <v>181</v>
      </c>
      <c r="AU356" s="186" t="s">
        <v>87</v>
      </c>
      <c r="AV356" s="14" t="s">
        <v>87</v>
      </c>
      <c r="AW356" s="14" t="s">
        <v>29</v>
      </c>
      <c r="AX356" s="14" t="s">
        <v>74</v>
      </c>
      <c r="AY356" s="186" t="s">
        <v>167</v>
      </c>
    </row>
    <row r="357" spans="1:65" s="15" customFormat="1" ht="12">
      <c r="B357" s="193"/>
      <c r="D357" s="178" t="s">
        <v>181</v>
      </c>
      <c r="E357" s="194" t="s">
        <v>1</v>
      </c>
      <c r="F357" s="195" t="s">
        <v>186</v>
      </c>
      <c r="H357" s="196">
        <v>1</v>
      </c>
      <c r="I357" s="197"/>
      <c r="L357" s="193"/>
      <c r="M357" s="198"/>
      <c r="N357" s="199"/>
      <c r="O357" s="199"/>
      <c r="P357" s="199"/>
      <c r="Q357" s="199"/>
      <c r="R357" s="199"/>
      <c r="S357" s="199"/>
      <c r="T357" s="200"/>
      <c r="AT357" s="194" t="s">
        <v>181</v>
      </c>
      <c r="AU357" s="194" t="s">
        <v>87</v>
      </c>
      <c r="AV357" s="15" t="s">
        <v>179</v>
      </c>
      <c r="AW357" s="15" t="s">
        <v>29</v>
      </c>
      <c r="AX357" s="15" t="s">
        <v>81</v>
      </c>
      <c r="AY357" s="194" t="s">
        <v>167</v>
      </c>
    </row>
    <row r="358" spans="1:65" s="2" customFormat="1" ht="16.5" customHeight="1">
      <c r="A358" s="33"/>
      <c r="B358" s="149"/>
      <c r="C358" s="167" t="s">
        <v>1116</v>
      </c>
      <c r="D358" s="167" t="s">
        <v>175</v>
      </c>
      <c r="E358" s="168" t="s">
        <v>2567</v>
      </c>
      <c r="F358" s="169" t="s">
        <v>2568</v>
      </c>
      <c r="G358" s="170" t="s">
        <v>872</v>
      </c>
      <c r="H358" s="171">
        <v>1</v>
      </c>
      <c r="I358" s="172"/>
      <c r="J358" s="173">
        <f>ROUND(I358*H358,2)</f>
        <v>0</v>
      </c>
      <c r="K358" s="174"/>
      <c r="L358" s="34"/>
      <c r="M358" s="175" t="s">
        <v>1</v>
      </c>
      <c r="N358" s="176" t="s">
        <v>40</v>
      </c>
      <c r="O358" s="59"/>
      <c r="P358" s="161">
        <f>O358*H358</f>
        <v>0</v>
      </c>
      <c r="Q358" s="161">
        <v>0</v>
      </c>
      <c r="R358" s="161">
        <f>Q358*H358</f>
        <v>0</v>
      </c>
      <c r="S358" s="161">
        <v>0</v>
      </c>
      <c r="T358" s="162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3" t="s">
        <v>308</v>
      </c>
      <c r="AT358" s="163" t="s">
        <v>175</v>
      </c>
      <c r="AU358" s="163" t="s">
        <v>87</v>
      </c>
      <c r="AY358" s="18" t="s">
        <v>167</v>
      </c>
      <c r="BE358" s="164">
        <f>IF(N358="základná",J358,0)</f>
        <v>0</v>
      </c>
      <c r="BF358" s="164">
        <f>IF(N358="znížená",J358,0)</f>
        <v>0</v>
      </c>
      <c r="BG358" s="164">
        <f>IF(N358="zákl. prenesená",J358,0)</f>
        <v>0</v>
      </c>
      <c r="BH358" s="164">
        <f>IF(N358="zníž. prenesená",J358,0)</f>
        <v>0</v>
      </c>
      <c r="BI358" s="164">
        <f>IF(N358="nulová",J358,0)</f>
        <v>0</v>
      </c>
      <c r="BJ358" s="18" t="s">
        <v>87</v>
      </c>
      <c r="BK358" s="164">
        <f>ROUND(I358*H358,2)</f>
        <v>0</v>
      </c>
      <c r="BL358" s="18" t="s">
        <v>308</v>
      </c>
      <c r="BM358" s="163" t="s">
        <v>2569</v>
      </c>
    </row>
    <row r="359" spans="1:65" s="2" customFormat="1" ht="16.5" customHeight="1">
      <c r="A359" s="33"/>
      <c r="B359" s="149"/>
      <c r="C359" s="150" t="s">
        <v>1121</v>
      </c>
      <c r="D359" s="150" t="s">
        <v>168</v>
      </c>
      <c r="E359" s="151" t="s">
        <v>2570</v>
      </c>
      <c r="F359" s="152" t="s">
        <v>2571</v>
      </c>
      <c r="G359" s="153" t="s">
        <v>872</v>
      </c>
      <c r="H359" s="154">
        <v>1</v>
      </c>
      <c r="I359" s="155"/>
      <c r="J359" s="156">
        <f>ROUND(I359*H359,2)</f>
        <v>0</v>
      </c>
      <c r="K359" s="157"/>
      <c r="L359" s="158"/>
      <c r="M359" s="159" t="s">
        <v>1</v>
      </c>
      <c r="N359" s="160" t="s">
        <v>40</v>
      </c>
      <c r="O359" s="59"/>
      <c r="P359" s="161">
        <f>O359*H359</f>
        <v>0</v>
      </c>
      <c r="Q359" s="161">
        <v>4.0000000000000002E-4</v>
      </c>
      <c r="R359" s="161">
        <f>Q359*H359</f>
        <v>4.0000000000000002E-4</v>
      </c>
      <c r="S359" s="161">
        <v>0</v>
      </c>
      <c r="T359" s="162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416</v>
      </c>
      <c r="AT359" s="163" t="s">
        <v>168</v>
      </c>
      <c r="AU359" s="163" t="s">
        <v>87</v>
      </c>
      <c r="AY359" s="18" t="s">
        <v>167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87</v>
      </c>
      <c r="BK359" s="164">
        <f>ROUND(I359*H359,2)</f>
        <v>0</v>
      </c>
      <c r="BL359" s="18" t="s">
        <v>308</v>
      </c>
      <c r="BM359" s="163" t="s">
        <v>2572</v>
      </c>
    </row>
    <row r="360" spans="1:65" s="14" customFormat="1" ht="12">
      <c r="B360" s="185"/>
      <c r="D360" s="178" t="s">
        <v>181</v>
      </c>
      <c r="E360" s="186" t="s">
        <v>1</v>
      </c>
      <c r="F360" s="187" t="s">
        <v>81</v>
      </c>
      <c r="H360" s="188">
        <v>1</v>
      </c>
      <c r="I360" s="189"/>
      <c r="L360" s="185"/>
      <c r="M360" s="190"/>
      <c r="N360" s="191"/>
      <c r="O360" s="191"/>
      <c r="P360" s="191"/>
      <c r="Q360" s="191"/>
      <c r="R360" s="191"/>
      <c r="S360" s="191"/>
      <c r="T360" s="192"/>
      <c r="AT360" s="186" t="s">
        <v>181</v>
      </c>
      <c r="AU360" s="186" t="s">
        <v>87</v>
      </c>
      <c r="AV360" s="14" t="s">
        <v>87</v>
      </c>
      <c r="AW360" s="14" t="s">
        <v>29</v>
      </c>
      <c r="AX360" s="14" t="s">
        <v>74</v>
      </c>
      <c r="AY360" s="186" t="s">
        <v>167</v>
      </c>
    </row>
    <row r="361" spans="1:65" s="15" customFormat="1" ht="12">
      <c r="B361" s="193"/>
      <c r="D361" s="178" t="s">
        <v>181</v>
      </c>
      <c r="E361" s="194" t="s">
        <v>1</v>
      </c>
      <c r="F361" s="195" t="s">
        <v>186</v>
      </c>
      <c r="H361" s="196">
        <v>1</v>
      </c>
      <c r="I361" s="197"/>
      <c r="L361" s="193"/>
      <c r="M361" s="198"/>
      <c r="N361" s="199"/>
      <c r="O361" s="199"/>
      <c r="P361" s="199"/>
      <c r="Q361" s="199"/>
      <c r="R361" s="199"/>
      <c r="S361" s="199"/>
      <c r="T361" s="200"/>
      <c r="AT361" s="194" t="s">
        <v>181</v>
      </c>
      <c r="AU361" s="194" t="s">
        <v>87</v>
      </c>
      <c r="AV361" s="15" t="s">
        <v>179</v>
      </c>
      <c r="AW361" s="15" t="s">
        <v>29</v>
      </c>
      <c r="AX361" s="15" t="s">
        <v>81</v>
      </c>
      <c r="AY361" s="194" t="s">
        <v>167</v>
      </c>
    </row>
    <row r="362" spans="1:65" s="2" customFormat="1" ht="16.5" customHeight="1">
      <c r="A362" s="33"/>
      <c r="B362" s="149"/>
      <c r="C362" s="150" t="s">
        <v>1130</v>
      </c>
      <c r="D362" s="150" t="s">
        <v>168</v>
      </c>
      <c r="E362" s="151" t="s">
        <v>2573</v>
      </c>
      <c r="F362" s="152" t="s">
        <v>2574</v>
      </c>
      <c r="G362" s="153" t="s">
        <v>872</v>
      </c>
      <c r="H362" s="154">
        <v>1</v>
      </c>
      <c r="I362" s="155"/>
      <c r="J362" s="156">
        <f>ROUND(I362*H362,2)</f>
        <v>0</v>
      </c>
      <c r="K362" s="157"/>
      <c r="L362" s="158"/>
      <c r="M362" s="159" t="s">
        <v>1</v>
      </c>
      <c r="N362" s="160" t="s">
        <v>40</v>
      </c>
      <c r="O362" s="59"/>
      <c r="P362" s="161">
        <f>O362*H362</f>
        <v>0</v>
      </c>
      <c r="Q362" s="161">
        <v>4.0000000000000002E-4</v>
      </c>
      <c r="R362" s="161">
        <f>Q362*H362</f>
        <v>4.0000000000000002E-4</v>
      </c>
      <c r="S362" s="161">
        <v>0</v>
      </c>
      <c r="T362" s="162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3" t="s">
        <v>416</v>
      </c>
      <c r="AT362" s="163" t="s">
        <v>168</v>
      </c>
      <c r="AU362" s="163" t="s">
        <v>87</v>
      </c>
      <c r="AY362" s="18" t="s">
        <v>167</v>
      </c>
      <c r="BE362" s="164">
        <f>IF(N362="základná",J362,0)</f>
        <v>0</v>
      </c>
      <c r="BF362" s="164">
        <f>IF(N362="znížená",J362,0)</f>
        <v>0</v>
      </c>
      <c r="BG362" s="164">
        <f>IF(N362="zákl. prenesená",J362,0)</f>
        <v>0</v>
      </c>
      <c r="BH362" s="164">
        <f>IF(N362="zníž. prenesená",J362,0)</f>
        <v>0</v>
      </c>
      <c r="BI362" s="164">
        <f>IF(N362="nulová",J362,0)</f>
        <v>0</v>
      </c>
      <c r="BJ362" s="18" t="s">
        <v>87</v>
      </c>
      <c r="BK362" s="164">
        <f>ROUND(I362*H362,2)</f>
        <v>0</v>
      </c>
      <c r="BL362" s="18" t="s">
        <v>308</v>
      </c>
      <c r="BM362" s="163" t="s">
        <v>2575</v>
      </c>
    </row>
    <row r="363" spans="1:65" s="14" customFormat="1" ht="12">
      <c r="B363" s="185"/>
      <c r="D363" s="178" t="s">
        <v>181</v>
      </c>
      <c r="E363" s="186" t="s">
        <v>1</v>
      </c>
      <c r="F363" s="187" t="s">
        <v>81</v>
      </c>
      <c r="H363" s="188">
        <v>1</v>
      </c>
      <c r="I363" s="189"/>
      <c r="L363" s="185"/>
      <c r="M363" s="190"/>
      <c r="N363" s="191"/>
      <c r="O363" s="191"/>
      <c r="P363" s="191"/>
      <c r="Q363" s="191"/>
      <c r="R363" s="191"/>
      <c r="S363" s="191"/>
      <c r="T363" s="192"/>
      <c r="AT363" s="186" t="s">
        <v>181</v>
      </c>
      <c r="AU363" s="186" t="s">
        <v>87</v>
      </c>
      <c r="AV363" s="14" t="s">
        <v>87</v>
      </c>
      <c r="AW363" s="14" t="s">
        <v>29</v>
      </c>
      <c r="AX363" s="14" t="s">
        <v>74</v>
      </c>
      <c r="AY363" s="186" t="s">
        <v>167</v>
      </c>
    </row>
    <row r="364" spans="1:65" s="15" customFormat="1" ht="12">
      <c r="B364" s="193"/>
      <c r="D364" s="178" t="s">
        <v>181</v>
      </c>
      <c r="E364" s="194" t="s">
        <v>1</v>
      </c>
      <c r="F364" s="195" t="s">
        <v>186</v>
      </c>
      <c r="H364" s="196">
        <v>1</v>
      </c>
      <c r="I364" s="197"/>
      <c r="L364" s="193"/>
      <c r="M364" s="198"/>
      <c r="N364" s="199"/>
      <c r="O364" s="199"/>
      <c r="P364" s="199"/>
      <c r="Q364" s="199"/>
      <c r="R364" s="199"/>
      <c r="S364" s="199"/>
      <c r="T364" s="200"/>
      <c r="AT364" s="194" t="s">
        <v>181</v>
      </c>
      <c r="AU364" s="194" t="s">
        <v>87</v>
      </c>
      <c r="AV364" s="15" t="s">
        <v>179</v>
      </c>
      <c r="AW364" s="15" t="s">
        <v>29</v>
      </c>
      <c r="AX364" s="15" t="s">
        <v>81</v>
      </c>
      <c r="AY364" s="194" t="s">
        <v>167</v>
      </c>
    </row>
    <row r="365" spans="1:65" s="12" customFormat="1" ht="26" customHeight="1">
      <c r="B365" s="138"/>
      <c r="D365" s="139" t="s">
        <v>73</v>
      </c>
      <c r="E365" s="140" t="s">
        <v>581</v>
      </c>
      <c r="F365" s="140" t="s">
        <v>582</v>
      </c>
      <c r="I365" s="141"/>
      <c r="J365" s="142">
        <f>BK365</f>
        <v>0</v>
      </c>
      <c r="L365" s="138"/>
      <c r="M365" s="143"/>
      <c r="N365" s="144"/>
      <c r="O365" s="144"/>
      <c r="P365" s="145">
        <f>SUM(P366:P369)</f>
        <v>0</v>
      </c>
      <c r="Q365" s="144"/>
      <c r="R365" s="145">
        <f>SUM(R366:R369)</f>
        <v>0</v>
      </c>
      <c r="S365" s="144"/>
      <c r="T365" s="146">
        <f>SUM(T366:T369)</f>
        <v>0</v>
      </c>
      <c r="AR365" s="139" t="s">
        <v>179</v>
      </c>
      <c r="AT365" s="147" t="s">
        <v>73</v>
      </c>
      <c r="AU365" s="147" t="s">
        <v>74</v>
      </c>
      <c r="AY365" s="139" t="s">
        <v>167</v>
      </c>
      <c r="BK365" s="148">
        <f>SUM(BK366:BK369)</f>
        <v>0</v>
      </c>
    </row>
    <row r="366" spans="1:65" s="2" customFormat="1" ht="21.75" customHeight="1">
      <c r="A366" s="33"/>
      <c r="B366" s="149"/>
      <c r="C366" s="167" t="s">
        <v>1135</v>
      </c>
      <c r="D366" s="167" t="s">
        <v>175</v>
      </c>
      <c r="E366" s="168" t="s">
        <v>2576</v>
      </c>
      <c r="F366" s="169" t="s">
        <v>2577</v>
      </c>
      <c r="G366" s="170" t="s">
        <v>1833</v>
      </c>
      <c r="H366" s="171">
        <v>1</v>
      </c>
      <c r="I366" s="172"/>
      <c r="J366" s="173">
        <f>ROUND(I366*H366,2)</f>
        <v>0</v>
      </c>
      <c r="K366" s="174"/>
      <c r="L366" s="34"/>
      <c r="M366" s="175" t="s">
        <v>1</v>
      </c>
      <c r="N366" s="176" t="s">
        <v>40</v>
      </c>
      <c r="O366" s="59"/>
      <c r="P366" s="161">
        <f>O366*H366</f>
        <v>0</v>
      </c>
      <c r="Q366" s="161">
        <v>0</v>
      </c>
      <c r="R366" s="161">
        <f>Q366*H366</f>
        <v>0</v>
      </c>
      <c r="S366" s="161">
        <v>0</v>
      </c>
      <c r="T366" s="16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308</v>
      </c>
      <c r="AT366" s="163" t="s">
        <v>175</v>
      </c>
      <c r="AU366" s="163" t="s">
        <v>81</v>
      </c>
      <c r="AY366" s="18" t="s">
        <v>167</v>
      </c>
      <c r="BE366" s="164">
        <f>IF(N366="základná",J366,0)</f>
        <v>0</v>
      </c>
      <c r="BF366" s="164">
        <f>IF(N366="znížená",J366,0)</f>
        <v>0</v>
      </c>
      <c r="BG366" s="164">
        <f>IF(N366="zákl. prenesená",J366,0)</f>
        <v>0</v>
      </c>
      <c r="BH366" s="164">
        <f>IF(N366="zníž. prenesená",J366,0)</f>
        <v>0</v>
      </c>
      <c r="BI366" s="164">
        <f>IF(N366="nulová",J366,0)</f>
        <v>0</v>
      </c>
      <c r="BJ366" s="18" t="s">
        <v>87</v>
      </c>
      <c r="BK366" s="164">
        <f>ROUND(I366*H366,2)</f>
        <v>0</v>
      </c>
      <c r="BL366" s="18" t="s">
        <v>308</v>
      </c>
      <c r="BM366" s="163" t="s">
        <v>2578</v>
      </c>
    </row>
    <row r="367" spans="1:65" s="2" customFormat="1" ht="16.5" customHeight="1">
      <c r="A367" s="33"/>
      <c r="B367" s="149"/>
      <c r="C367" s="167" t="s">
        <v>1139</v>
      </c>
      <c r="D367" s="167" t="s">
        <v>175</v>
      </c>
      <c r="E367" s="168" t="s">
        <v>2222</v>
      </c>
      <c r="F367" s="169" t="s">
        <v>2579</v>
      </c>
      <c r="G367" s="170" t="s">
        <v>252</v>
      </c>
      <c r="H367" s="171">
        <v>16</v>
      </c>
      <c r="I367" s="172"/>
      <c r="J367" s="173">
        <f>ROUND(I367*H367,2)</f>
        <v>0</v>
      </c>
      <c r="K367" s="174"/>
      <c r="L367" s="34"/>
      <c r="M367" s="175" t="s">
        <v>1</v>
      </c>
      <c r="N367" s="176" t="s">
        <v>40</v>
      </c>
      <c r="O367" s="59"/>
      <c r="P367" s="161">
        <f>O367*H367</f>
        <v>0</v>
      </c>
      <c r="Q367" s="161">
        <v>0</v>
      </c>
      <c r="R367" s="161">
        <f>Q367*H367</f>
        <v>0</v>
      </c>
      <c r="S367" s="161">
        <v>0</v>
      </c>
      <c r="T367" s="162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3" t="s">
        <v>308</v>
      </c>
      <c r="AT367" s="163" t="s">
        <v>175</v>
      </c>
      <c r="AU367" s="163" t="s">
        <v>81</v>
      </c>
      <c r="AY367" s="18" t="s">
        <v>167</v>
      </c>
      <c r="BE367" s="164">
        <f>IF(N367="základná",J367,0)</f>
        <v>0</v>
      </c>
      <c r="BF367" s="164">
        <f>IF(N367="znížená",J367,0)</f>
        <v>0</v>
      </c>
      <c r="BG367" s="164">
        <f>IF(N367="zákl. prenesená",J367,0)</f>
        <v>0</v>
      </c>
      <c r="BH367" s="164">
        <f>IF(N367="zníž. prenesená",J367,0)</f>
        <v>0</v>
      </c>
      <c r="BI367" s="164">
        <f>IF(N367="nulová",J367,0)</f>
        <v>0</v>
      </c>
      <c r="BJ367" s="18" t="s">
        <v>87</v>
      </c>
      <c r="BK367" s="164">
        <f>ROUND(I367*H367,2)</f>
        <v>0</v>
      </c>
      <c r="BL367" s="18" t="s">
        <v>308</v>
      </c>
      <c r="BM367" s="163" t="s">
        <v>2580</v>
      </c>
    </row>
    <row r="368" spans="1:65" s="2" customFormat="1" ht="16.5" customHeight="1">
      <c r="A368" s="33"/>
      <c r="B368" s="149"/>
      <c r="C368" s="167" t="s">
        <v>1144</v>
      </c>
      <c r="D368" s="167" t="s">
        <v>175</v>
      </c>
      <c r="E368" s="168" t="s">
        <v>2581</v>
      </c>
      <c r="F368" s="169" t="s">
        <v>2582</v>
      </c>
      <c r="G368" s="170" t="s">
        <v>252</v>
      </c>
      <c r="H368" s="171">
        <v>32</v>
      </c>
      <c r="I368" s="172"/>
      <c r="J368" s="173">
        <f>ROUND(I368*H368,2)</f>
        <v>0</v>
      </c>
      <c r="K368" s="174"/>
      <c r="L368" s="34"/>
      <c r="M368" s="175" t="s">
        <v>1</v>
      </c>
      <c r="N368" s="176" t="s">
        <v>40</v>
      </c>
      <c r="O368" s="59"/>
      <c r="P368" s="161">
        <f>O368*H368</f>
        <v>0</v>
      </c>
      <c r="Q368" s="161">
        <v>0</v>
      </c>
      <c r="R368" s="161">
        <f>Q368*H368</f>
        <v>0</v>
      </c>
      <c r="S368" s="161">
        <v>0</v>
      </c>
      <c r="T368" s="16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308</v>
      </c>
      <c r="AT368" s="163" t="s">
        <v>175</v>
      </c>
      <c r="AU368" s="163" t="s">
        <v>81</v>
      </c>
      <c r="AY368" s="18" t="s">
        <v>167</v>
      </c>
      <c r="BE368" s="164">
        <f>IF(N368="základná",J368,0)</f>
        <v>0</v>
      </c>
      <c r="BF368" s="164">
        <f>IF(N368="znížená",J368,0)</f>
        <v>0</v>
      </c>
      <c r="BG368" s="164">
        <f>IF(N368="zákl. prenesená",J368,0)</f>
        <v>0</v>
      </c>
      <c r="BH368" s="164">
        <f>IF(N368="zníž. prenesená",J368,0)</f>
        <v>0</v>
      </c>
      <c r="BI368" s="164">
        <f>IF(N368="nulová",J368,0)</f>
        <v>0</v>
      </c>
      <c r="BJ368" s="18" t="s">
        <v>87</v>
      </c>
      <c r="BK368" s="164">
        <f>ROUND(I368*H368,2)</f>
        <v>0</v>
      </c>
      <c r="BL368" s="18" t="s">
        <v>308</v>
      </c>
      <c r="BM368" s="163" t="s">
        <v>2583</v>
      </c>
    </row>
    <row r="369" spans="1:65" s="2" customFormat="1" ht="16.5" customHeight="1">
      <c r="A369" s="33"/>
      <c r="B369" s="149"/>
      <c r="C369" s="167" t="s">
        <v>1150</v>
      </c>
      <c r="D369" s="167" t="s">
        <v>175</v>
      </c>
      <c r="E369" s="168" t="s">
        <v>2584</v>
      </c>
      <c r="F369" s="169" t="s">
        <v>2585</v>
      </c>
      <c r="G369" s="170" t="s">
        <v>1833</v>
      </c>
      <c r="H369" s="171">
        <v>2</v>
      </c>
      <c r="I369" s="172"/>
      <c r="J369" s="173">
        <f>ROUND(I369*H369,2)</f>
        <v>0</v>
      </c>
      <c r="K369" s="174"/>
      <c r="L369" s="34"/>
      <c r="M369" s="213" t="s">
        <v>1</v>
      </c>
      <c r="N369" s="214" t="s">
        <v>40</v>
      </c>
      <c r="O369" s="215"/>
      <c r="P369" s="216">
        <f>O369*H369</f>
        <v>0</v>
      </c>
      <c r="Q369" s="216">
        <v>0</v>
      </c>
      <c r="R369" s="216">
        <f>Q369*H369</f>
        <v>0</v>
      </c>
      <c r="S369" s="216">
        <v>0</v>
      </c>
      <c r="T369" s="217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3" t="s">
        <v>308</v>
      </c>
      <c r="AT369" s="163" t="s">
        <v>175</v>
      </c>
      <c r="AU369" s="163" t="s">
        <v>81</v>
      </c>
      <c r="AY369" s="18" t="s">
        <v>167</v>
      </c>
      <c r="BE369" s="164">
        <f>IF(N369="základná",J369,0)</f>
        <v>0</v>
      </c>
      <c r="BF369" s="164">
        <f>IF(N369="znížená",J369,0)</f>
        <v>0</v>
      </c>
      <c r="BG369" s="164">
        <f>IF(N369="zákl. prenesená",J369,0)</f>
        <v>0</v>
      </c>
      <c r="BH369" s="164">
        <f>IF(N369="zníž. prenesená",J369,0)</f>
        <v>0</v>
      </c>
      <c r="BI369" s="164">
        <f>IF(N369="nulová",J369,0)</f>
        <v>0</v>
      </c>
      <c r="BJ369" s="18" t="s">
        <v>87</v>
      </c>
      <c r="BK369" s="164">
        <f>ROUND(I369*H369,2)</f>
        <v>0</v>
      </c>
      <c r="BL369" s="18" t="s">
        <v>308</v>
      </c>
      <c r="BM369" s="163" t="s">
        <v>2586</v>
      </c>
    </row>
    <row r="370" spans="1:65" s="2" customFormat="1" ht="7" customHeight="1">
      <c r="A370" s="33"/>
      <c r="B370" s="48"/>
      <c r="C370" s="49"/>
      <c r="D370" s="49"/>
      <c r="E370" s="49"/>
      <c r="F370" s="49"/>
      <c r="G370" s="49"/>
      <c r="H370" s="49"/>
      <c r="I370" s="49"/>
      <c r="J370" s="49"/>
      <c r="K370" s="49"/>
      <c r="L370" s="34"/>
      <c r="M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</row>
  </sheetData>
  <autoFilter ref="C124:K369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69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106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1" customFormat="1" ht="12" customHeight="1">
      <c r="B8" s="21"/>
      <c r="D8" s="28" t="s">
        <v>124</v>
      </c>
      <c r="L8" s="21"/>
    </row>
    <row r="9" spans="1:4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2" t="s">
        <v>2587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ROUND((SUM(BE125:BE268)),  2)</f>
        <v>0</v>
      </c>
      <c r="G35" s="33"/>
      <c r="H35" s="33"/>
      <c r="I35" s="107">
        <v>0.2</v>
      </c>
      <c r="J35" s="106">
        <f>ROUND(((SUM(BE125:BE268))*I35),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ROUND((SUM(BF125:BF268)),  2)</f>
        <v>0</v>
      </c>
      <c r="G36" s="33"/>
      <c r="H36" s="33"/>
      <c r="I36" s="107">
        <v>0.2</v>
      </c>
      <c r="J36" s="106">
        <f>ROUND(((SUM(BF125:BF268))*I36),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ROUND((SUM(BG125:BG268)),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ROUND((SUM(BH125:BH268)),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ROUND((SUM(BI125:BI268)),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SO01.7 - SO01.7  Elektroinštalácia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20" customHeight="1">
      <c r="B100" s="123"/>
      <c r="D100" s="124" t="s">
        <v>136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9" customFormat="1" ht="25" customHeight="1">
      <c r="B101" s="119"/>
      <c r="D101" s="120" t="s">
        <v>150</v>
      </c>
      <c r="E101" s="121"/>
      <c r="F101" s="121"/>
      <c r="G101" s="121"/>
      <c r="H101" s="121"/>
      <c r="I101" s="121"/>
      <c r="J101" s="122">
        <f>J134</f>
        <v>0</v>
      </c>
      <c r="L101" s="119"/>
    </row>
    <row r="102" spans="1:47" s="10" customFormat="1" ht="20" customHeight="1">
      <c r="B102" s="123"/>
      <c r="D102" s="124" t="s">
        <v>151</v>
      </c>
      <c r="E102" s="125"/>
      <c r="F102" s="125"/>
      <c r="G102" s="125"/>
      <c r="H102" s="125"/>
      <c r="I102" s="125"/>
      <c r="J102" s="126">
        <f>J135</f>
        <v>0</v>
      </c>
      <c r="L102" s="123"/>
    </row>
    <row r="103" spans="1:47" s="9" customFormat="1" ht="25" customHeight="1">
      <c r="B103" s="119"/>
      <c r="D103" s="120" t="s">
        <v>2588</v>
      </c>
      <c r="E103" s="121"/>
      <c r="F103" s="121"/>
      <c r="G103" s="121"/>
      <c r="H103" s="121"/>
      <c r="I103" s="121"/>
      <c r="J103" s="122">
        <f>J259</f>
        <v>0</v>
      </c>
      <c r="L103" s="119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153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9" t="str">
        <f>E7</f>
        <v>RP pre zníženie energetickej náročnosti budovy ZŠ a MŠ ČADCA -Podzávoz</v>
      </c>
      <c r="F113" s="270"/>
      <c r="G113" s="270"/>
      <c r="H113" s="270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124</v>
      </c>
      <c r="L114" s="21"/>
    </row>
    <row r="115" spans="1:65" s="2" customFormat="1" ht="16.5" customHeight="1">
      <c r="A115" s="33"/>
      <c r="B115" s="34"/>
      <c r="C115" s="33"/>
      <c r="D115" s="33"/>
      <c r="E115" s="269" t="s">
        <v>125</v>
      </c>
      <c r="F115" s="268"/>
      <c r="G115" s="268"/>
      <c r="H115" s="268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126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2" t="str">
        <f>E11</f>
        <v>SO01.7 - SO01.7  Elektroinštalácia</v>
      </c>
      <c r="F117" s="268"/>
      <c r="G117" s="268"/>
      <c r="H117" s="268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F14</f>
        <v>Podzávoz  2739, Čadca</v>
      </c>
      <c r="G119" s="33"/>
      <c r="H119" s="33"/>
      <c r="I119" s="28" t="s">
        <v>20</v>
      </c>
      <c r="J119" s="56" t="str">
        <f>IF(J14="","",J14)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21</v>
      </c>
      <c r="D121" s="33"/>
      <c r="E121" s="33"/>
      <c r="F121" s="26" t="str">
        <f>E17</f>
        <v>Mesto Čadca ,MU Námestie Slobody 30, ČADCA 02201</v>
      </c>
      <c r="G121" s="33"/>
      <c r="H121" s="33"/>
      <c r="I121" s="28" t="s">
        <v>27</v>
      </c>
      <c r="J121" s="31" t="str">
        <f>E23</f>
        <v xml:space="preserve">Mbarch Ing.Arch.Matej Babuliak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25</v>
      </c>
      <c r="D122" s="33"/>
      <c r="E122" s="33"/>
      <c r="F122" s="26" t="str">
        <f>IF(E20="","",E20)</f>
        <v>Vyplň údaj</v>
      </c>
      <c r="G122" s="33"/>
      <c r="H122" s="33"/>
      <c r="I122" s="28" t="s">
        <v>30</v>
      </c>
      <c r="J122" s="31" t="str">
        <f>E26</f>
        <v>K.Šinská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7"/>
      <c r="B124" s="128"/>
      <c r="C124" s="129" t="s">
        <v>154</v>
      </c>
      <c r="D124" s="130" t="s">
        <v>59</v>
      </c>
      <c r="E124" s="130" t="s">
        <v>55</v>
      </c>
      <c r="F124" s="130" t="s">
        <v>56</v>
      </c>
      <c r="G124" s="130" t="s">
        <v>155</v>
      </c>
      <c r="H124" s="130" t="s">
        <v>156</v>
      </c>
      <c r="I124" s="130" t="s">
        <v>157</v>
      </c>
      <c r="J124" s="131" t="s">
        <v>130</v>
      </c>
      <c r="K124" s="132" t="s">
        <v>158</v>
      </c>
      <c r="L124" s="133"/>
      <c r="M124" s="63" t="s">
        <v>1</v>
      </c>
      <c r="N124" s="64" t="s">
        <v>38</v>
      </c>
      <c r="O124" s="64" t="s">
        <v>159</v>
      </c>
      <c r="P124" s="64" t="s">
        <v>160</v>
      </c>
      <c r="Q124" s="64" t="s">
        <v>161</v>
      </c>
      <c r="R124" s="64" t="s">
        <v>162</v>
      </c>
      <c r="S124" s="64" t="s">
        <v>163</v>
      </c>
      <c r="T124" s="65" t="s">
        <v>164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3" customHeight="1">
      <c r="A125" s="33"/>
      <c r="B125" s="34"/>
      <c r="C125" s="70" t="s">
        <v>131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6"/>
      <c r="N125" s="57"/>
      <c r="O125" s="67"/>
      <c r="P125" s="135">
        <f>P126+P134+P259</f>
        <v>0</v>
      </c>
      <c r="Q125" s="67"/>
      <c r="R125" s="135">
        <f>R126+R134+R259</f>
        <v>0.77788295546133601</v>
      </c>
      <c r="S125" s="67"/>
      <c r="T125" s="136">
        <f>T126+T134+T259</f>
        <v>2.29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132</v>
      </c>
      <c r="BK125" s="137">
        <f>BK126+BK134+BK259</f>
        <v>0</v>
      </c>
    </row>
    <row r="126" spans="1:65" s="12" customFormat="1" ht="26" customHeight="1">
      <c r="B126" s="138"/>
      <c r="D126" s="139" t="s">
        <v>73</v>
      </c>
      <c r="E126" s="140" t="s">
        <v>165</v>
      </c>
      <c r="F126" s="140" t="s">
        <v>166</v>
      </c>
      <c r="I126" s="141"/>
      <c r="J126" s="142">
        <f>BK126</f>
        <v>0</v>
      </c>
      <c r="L126" s="138"/>
      <c r="M126" s="143"/>
      <c r="N126" s="144"/>
      <c r="O126" s="144"/>
      <c r="P126" s="145">
        <f>P127+P128</f>
        <v>0</v>
      </c>
      <c r="Q126" s="144"/>
      <c r="R126" s="145">
        <f>R127+R128</f>
        <v>0</v>
      </c>
      <c r="S126" s="144"/>
      <c r="T126" s="146">
        <f>T127+T128</f>
        <v>2.29</v>
      </c>
      <c r="AR126" s="139" t="s">
        <v>81</v>
      </c>
      <c r="AT126" s="147" t="s">
        <v>73</v>
      </c>
      <c r="AU126" s="147" t="s">
        <v>74</v>
      </c>
      <c r="AY126" s="139" t="s">
        <v>167</v>
      </c>
      <c r="BK126" s="148">
        <f>BK127+BK128</f>
        <v>0</v>
      </c>
    </row>
    <row r="127" spans="1:65" s="2" customFormat="1" ht="66.75" customHeight="1">
      <c r="A127" s="33"/>
      <c r="B127" s="149"/>
      <c r="C127" s="150" t="s">
        <v>81</v>
      </c>
      <c r="D127" s="150" t="s">
        <v>168</v>
      </c>
      <c r="E127" s="151" t="s">
        <v>169</v>
      </c>
      <c r="F127" s="152" t="s">
        <v>170</v>
      </c>
      <c r="G127" s="153" t="s">
        <v>1</v>
      </c>
      <c r="H127" s="154">
        <v>0</v>
      </c>
      <c r="I127" s="155"/>
      <c r="J127" s="156">
        <f>ROUND(I127*H127,2)</f>
        <v>0</v>
      </c>
      <c r="K127" s="157"/>
      <c r="L127" s="158"/>
      <c r="M127" s="159" t="s">
        <v>1</v>
      </c>
      <c r="N127" s="160" t="s">
        <v>40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171</v>
      </c>
      <c r="AT127" s="163" t="s">
        <v>168</v>
      </c>
      <c r="AU127" s="163" t="s">
        <v>81</v>
      </c>
      <c r="AY127" s="18" t="s">
        <v>167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172</v>
      </c>
      <c r="BM127" s="163" t="s">
        <v>2589</v>
      </c>
    </row>
    <row r="128" spans="1:65" s="12" customFormat="1" ht="23" customHeight="1">
      <c r="B128" s="138"/>
      <c r="D128" s="139" t="s">
        <v>73</v>
      </c>
      <c r="E128" s="165" t="s">
        <v>226</v>
      </c>
      <c r="F128" s="165" t="s">
        <v>227</v>
      </c>
      <c r="I128" s="141"/>
      <c r="J128" s="166">
        <f>BK128</f>
        <v>0</v>
      </c>
      <c r="L128" s="138"/>
      <c r="M128" s="143"/>
      <c r="N128" s="144"/>
      <c r="O128" s="144"/>
      <c r="P128" s="145">
        <f>SUM(P129:P133)</f>
        <v>0</v>
      </c>
      <c r="Q128" s="144"/>
      <c r="R128" s="145">
        <f>SUM(R129:R133)</f>
        <v>0</v>
      </c>
      <c r="S128" s="144"/>
      <c r="T128" s="146">
        <f>SUM(T129:T133)</f>
        <v>2.29</v>
      </c>
      <c r="AR128" s="139" t="s">
        <v>81</v>
      </c>
      <c r="AT128" s="147" t="s">
        <v>73</v>
      </c>
      <c r="AU128" s="147" t="s">
        <v>81</v>
      </c>
      <c r="AY128" s="139" t="s">
        <v>167</v>
      </c>
      <c r="BK128" s="148">
        <f>SUM(BK129:BK133)</f>
        <v>0</v>
      </c>
    </row>
    <row r="129" spans="1:65" s="2" customFormat="1" ht="21.75" customHeight="1">
      <c r="A129" s="33"/>
      <c r="B129" s="149"/>
      <c r="C129" s="167" t="s">
        <v>87</v>
      </c>
      <c r="D129" s="167" t="s">
        <v>175</v>
      </c>
      <c r="E129" s="168" t="s">
        <v>2590</v>
      </c>
      <c r="F129" s="169" t="s">
        <v>2591</v>
      </c>
      <c r="G129" s="170" t="s">
        <v>340</v>
      </c>
      <c r="H129" s="171">
        <v>250</v>
      </c>
      <c r="I129" s="172"/>
      <c r="J129" s="173">
        <f>ROUND(I129*H129,2)</f>
        <v>0</v>
      </c>
      <c r="K129" s="174"/>
      <c r="L129" s="34"/>
      <c r="M129" s="175" t="s">
        <v>1</v>
      </c>
      <c r="N129" s="176" t="s">
        <v>40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1E-3</v>
      </c>
      <c r="T129" s="162">
        <f>S129*H129</f>
        <v>0.25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179</v>
      </c>
      <c r="AT129" s="163" t="s">
        <v>175</v>
      </c>
      <c r="AU129" s="163" t="s">
        <v>87</v>
      </c>
      <c r="AY129" s="18" t="s">
        <v>167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179</v>
      </c>
      <c r="BM129" s="163" t="s">
        <v>2592</v>
      </c>
    </row>
    <row r="130" spans="1:65" s="2" customFormat="1" ht="21.75" customHeight="1">
      <c r="A130" s="33"/>
      <c r="B130" s="149"/>
      <c r="C130" s="167" t="s">
        <v>187</v>
      </c>
      <c r="D130" s="167" t="s">
        <v>175</v>
      </c>
      <c r="E130" s="168" t="s">
        <v>2593</v>
      </c>
      <c r="F130" s="169" t="s">
        <v>2594</v>
      </c>
      <c r="G130" s="170" t="s">
        <v>213</v>
      </c>
      <c r="H130" s="171">
        <v>220</v>
      </c>
      <c r="I130" s="172"/>
      <c r="J130" s="173">
        <f>ROUND(I130*H130,2)</f>
        <v>0</v>
      </c>
      <c r="K130" s="174"/>
      <c r="L130" s="34"/>
      <c r="M130" s="175" t="s">
        <v>1</v>
      </c>
      <c r="N130" s="176" t="s">
        <v>40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2E-3</v>
      </c>
      <c r="T130" s="162">
        <f>S130*H130</f>
        <v>0.44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179</v>
      </c>
      <c r="AT130" s="163" t="s">
        <v>175</v>
      </c>
      <c r="AU130" s="163" t="s">
        <v>87</v>
      </c>
      <c r="AY130" s="18" t="s">
        <v>167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179</v>
      </c>
      <c r="BM130" s="163" t="s">
        <v>2595</v>
      </c>
    </row>
    <row r="131" spans="1:65" s="2" customFormat="1" ht="21.75" customHeight="1">
      <c r="A131" s="33"/>
      <c r="B131" s="149"/>
      <c r="C131" s="167" t="s">
        <v>179</v>
      </c>
      <c r="D131" s="167" t="s">
        <v>175</v>
      </c>
      <c r="E131" s="168" t="s">
        <v>2596</v>
      </c>
      <c r="F131" s="169" t="s">
        <v>2597</v>
      </c>
      <c r="G131" s="170" t="s">
        <v>213</v>
      </c>
      <c r="H131" s="171">
        <v>150</v>
      </c>
      <c r="I131" s="172"/>
      <c r="J131" s="173">
        <f>ROUND(I131*H131,2)</f>
        <v>0</v>
      </c>
      <c r="K131" s="174"/>
      <c r="L131" s="34"/>
      <c r="M131" s="175" t="s">
        <v>1</v>
      </c>
      <c r="N131" s="176" t="s">
        <v>40</v>
      </c>
      <c r="O131" s="59"/>
      <c r="P131" s="161">
        <f>O131*H131</f>
        <v>0</v>
      </c>
      <c r="Q131" s="161">
        <v>0</v>
      </c>
      <c r="R131" s="161">
        <f>Q131*H131</f>
        <v>0</v>
      </c>
      <c r="S131" s="161">
        <v>3.0000000000000001E-3</v>
      </c>
      <c r="T131" s="162">
        <f>S131*H131</f>
        <v>0.45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179</v>
      </c>
      <c r="AT131" s="163" t="s">
        <v>175</v>
      </c>
      <c r="AU131" s="163" t="s">
        <v>87</v>
      </c>
      <c r="AY131" s="18" t="s">
        <v>167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179</v>
      </c>
      <c r="BM131" s="163" t="s">
        <v>2598</v>
      </c>
    </row>
    <row r="132" spans="1:65" s="2" customFormat="1" ht="21.75" customHeight="1">
      <c r="A132" s="33"/>
      <c r="B132" s="149"/>
      <c r="C132" s="167" t="s">
        <v>210</v>
      </c>
      <c r="D132" s="167" t="s">
        <v>175</v>
      </c>
      <c r="E132" s="168" t="s">
        <v>2599</v>
      </c>
      <c r="F132" s="169" t="s">
        <v>2600</v>
      </c>
      <c r="G132" s="170" t="s">
        <v>213</v>
      </c>
      <c r="H132" s="171">
        <v>180</v>
      </c>
      <c r="I132" s="172"/>
      <c r="J132" s="173">
        <f>ROUND(I132*H132,2)</f>
        <v>0</v>
      </c>
      <c r="K132" s="174"/>
      <c r="L132" s="34"/>
      <c r="M132" s="175" t="s">
        <v>1</v>
      </c>
      <c r="N132" s="176" t="s">
        <v>40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5.0000000000000001E-3</v>
      </c>
      <c r="T132" s="162">
        <f>S132*H132</f>
        <v>0.9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179</v>
      </c>
      <c r="AT132" s="163" t="s">
        <v>175</v>
      </c>
      <c r="AU132" s="163" t="s">
        <v>87</v>
      </c>
      <c r="AY132" s="18" t="s">
        <v>167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179</v>
      </c>
      <c r="BM132" s="163" t="s">
        <v>2601</v>
      </c>
    </row>
    <row r="133" spans="1:65" s="2" customFormat="1" ht="21.75" customHeight="1">
      <c r="A133" s="33"/>
      <c r="B133" s="149"/>
      <c r="C133" s="167" t="s">
        <v>192</v>
      </c>
      <c r="D133" s="167" t="s">
        <v>175</v>
      </c>
      <c r="E133" s="168" t="s">
        <v>2602</v>
      </c>
      <c r="F133" s="169" t="s">
        <v>2603</v>
      </c>
      <c r="G133" s="170" t="s">
        <v>213</v>
      </c>
      <c r="H133" s="171">
        <v>10</v>
      </c>
      <c r="I133" s="172"/>
      <c r="J133" s="173">
        <f>ROUND(I133*H133,2)</f>
        <v>0</v>
      </c>
      <c r="K133" s="174"/>
      <c r="L133" s="34"/>
      <c r="M133" s="175" t="s">
        <v>1</v>
      </c>
      <c r="N133" s="176" t="s">
        <v>40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2.5000000000000001E-2</v>
      </c>
      <c r="T133" s="162">
        <f>S133*H133</f>
        <v>0.25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179</v>
      </c>
      <c r="AT133" s="163" t="s">
        <v>175</v>
      </c>
      <c r="AU133" s="163" t="s">
        <v>87</v>
      </c>
      <c r="AY133" s="18" t="s">
        <v>167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179</v>
      </c>
      <c r="BM133" s="163" t="s">
        <v>2604</v>
      </c>
    </row>
    <row r="134" spans="1:65" s="12" customFormat="1" ht="26" customHeight="1">
      <c r="B134" s="138"/>
      <c r="D134" s="139" t="s">
        <v>73</v>
      </c>
      <c r="E134" s="140" t="s">
        <v>168</v>
      </c>
      <c r="F134" s="140" t="s">
        <v>568</v>
      </c>
      <c r="I134" s="141"/>
      <c r="J134" s="142">
        <f>BK134</f>
        <v>0</v>
      </c>
      <c r="L134" s="138"/>
      <c r="M134" s="143"/>
      <c r="N134" s="144"/>
      <c r="O134" s="144"/>
      <c r="P134" s="145">
        <f>P135</f>
        <v>0</v>
      </c>
      <c r="Q134" s="144"/>
      <c r="R134" s="145">
        <f>R135</f>
        <v>0.77788295546133601</v>
      </c>
      <c r="S134" s="144"/>
      <c r="T134" s="146">
        <f>T135</f>
        <v>0</v>
      </c>
      <c r="AR134" s="139" t="s">
        <v>187</v>
      </c>
      <c r="AT134" s="147" t="s">
        <v>73</v>
      </c>
      <c r="AU134" s="147" t="s">
        <v>74</v>
      </c>
      <c r="AY134" s="139" t="s">
        <v>167</v>
      </c>
      <c r="BK134" s="148">
        <f>BK135</f>
        <v>0</v>
      </c>
    </row>
    <row r="135" spans="1:65" s="12" customFormat="1" ht="23" customHeight="1">
      <c r="B135" s="138"/>
      <c r="D135" s="139" t="s">
        <v>73</v>
      </c>
      <c r="E135" s="165" t="s">
        <v>569</v>
      </c>
      <c r="F135" s="165" t="s">
        <v>570</v>
      </c>
      <c r="I135" s="141"/>
      <c r="J135" s="166">
        <f>BK135</f>
        <v>0</v>
      </c>
      <c r="L135" s="138"/>
      <c r="M135" s="143"/>
      <c r="N135" s="144"/>
      <c r="O135" s="144"/>
      <c r="P135" s="145">
        <f>SUM(P136:P258)</f>
        <v>0</v>
      </c>
      <c r="Q135" s="144"/>
      <c r="R135" s="145">
        <f>SUM(R136:R258)</f>
        <v>0.77788295546133601</v>
      </c>
      <c r="S135" s="144"/>
      <c r="T135" s="146">
        <f>SUM(T136:T258)</f>
        <v>0</v>
      </c>
      <c r="AR135" s="139" t="s">
        <v>187</v>
      </c>
      <c r="AT135" s="147" t="s">
        <v>73</v>
      </c>
      <c r="AU135" s="147" t="s">
        <v>81</v>
      </c>
      <c r="AY135" s="139" t="s">
        <v>167</v>
      </c>
      <c r="BK135" s="148">
        <f>SUM(BK136:BK258)</f>
        <v>0</v>
      </c>
    </row>
    <row r="136" spans="1:65" s="2" customFormat="1" ht="33" customHeight="1">
      <c r="A136" s="33"/>
      <c r="B136" s="149"/>
      <c r="C136" s="167" t="s">
        <v>236</v>
      </c>
      <c r="D136" s="167" t="s">
        <v>175</v>
      </c>
      <c r="E136" s="168" t="s">
        <v>2605</v>
      </c>
      <c r="F136" s="169" t="s">
        <v>2606</v>
      </c>
      <c r="G136" s="170" t="s">
        <v>213</v>
      </c>
      <c r="H136" s="171">
        <v>500</v>
      </c>
      <c r="I136" s="172"/>
      <c r="J136" s="173">
        <f>ROUND(I136*H136,2)</f>
        <v>0</v>
      </c>
      <c r="K136" s="174"/>
      <c r="L136" s="34"/>
      <c r="M136" s="175" t="s">
        <v>1</v>
      </c>
      <c r="N136" s="176" t="s">
        <v>40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172</v>
      </c>
      <c r="AT136" s="163" t="s">
        <v>175</v>
      </c>
      <c r="AU136" s="163" t="s">
        <v>87</v>
      </c>
      <c r="AY136" s="18" t="s">
        <v>167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172</v>
      </c>
      <c r="BM136" s="163" t="s">
        <v>2607</v>
      </c>
    </row>
    <row r="137" spans="1:65" s="2" customFormat="1" ht="16.5" customHeight="1">
      <c r="A137" s="33"/>
      <c r="B137" s="149"/>
      <c r="C137" s="150" t="s">
        <v>249</v>
      </c>
      <c r="D137" s="150" t="s">
        <v>168</v>
      </c>
      <c r="E137" s="151" t="s">
        <v>2608</v>
      </c>
      <c r="F137" s="152" t="s">
        <v>2609</v>
      </c>
      <c r="G137" s="153" t="s">
        <v>213</v>
      </c>
      <c r="H137" s="154">
        <v>525</v>
      </c>
      <c r="I137" s="155"/>
      <c r="J137" s="156">
        <f>ROUND(I137*H137,2)</f>
        <v>0</v>
      </c>
      <c r="K137" s="157"/>
      <c r="L137" s="158"/>
      <c r="M137" s="159" t="s">
        <v>1</v>
      </c>
      <c r="N137" s="160" t="s">
        <v>40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1413</v>
      </c>
      <c r="AT137" s="163" t="s">
        <v>168</v>
      </c>
      <c r="AU137" s="163" t="s">
        <v>87</v>
      </c>
      <c r="AY137" s="18" t="s">
        <v>167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87</v>
      </c>
      <c r="BK137" s="164">
        <f>ROUND(I137*H137,2)</f>
        <v>0</v>
      </c>
      <c r="BL137" s="18" t="s">
        <v>1413</v>
      </c>
      <c r="BM137" s="163" t="s">
        <v>2610</v>
      </c>
    </row>
    <row r="138" spans="1:65" s="14" customFormat="1" ht="12">
      <c r="B138" s="185"/>
      <c r="D138" s="178" t="s">
        <v>181</v>
      </c>
      <c r="F138" s="187" t="s">
        <v>2611</v>
      </c>
      <c r="H138" s="188">
        <v>525</v>
      </c>
      <c r="I138" s="189"/>
      <c r="L138" s="185"/>
      <c r="M138" s="190"/>
      <c r="N138" s="191"/>
      <c r="O138" s="191"/>
      <c r="P138" s="191"/>
      <c r="Q138" s="191"/>
      <c r="R138" s="191"/>
      <c r="S138" s="191"/>
      <c r="T138" s="192"/>
      <c r="AT138" s="186" t="s">
        <v>181</v>
      </c>
      <c r="AU138" s="186" t="s">
        <v>87</v>
      </c>
      <c r="AV138" s="14" t="s">
        <v>87</v>
      </c>
      <c r="AW138" s="14" t="s">
        <v>3</v>
      </c>
      <c r="AX138" s="14" t="s">
        <v>81</v>
      </c>
      <c r="AY138" s="186" t="s">
        <v>167</v>
      </c>
    </row>
    <row r="139" spans="1:65" s="2" customFormat="1" ht="33" customHeight="1">
      <c r="A139" s="33"/>
      <c r="B139" s="149"/>
      <c r="C139" s="167" t="s">
        <v>226</v>
      </c>
      <c r="D139" s="167" t="s">
        <v>175</v>
      </c>
      <c r="E139" s="168" t="s">
        <v>2612</v>
      </c>
      <c r="F139" s="169" t="s">
        <v>2613</v>
      </c>
      <c r="G139" s="170" t="s">
        <v>213</v>
      </c>
      <c r="H139" s="171">
        <v>250</v>
      </c>
      <c r="I139" s="172"/>
      <c r="J139" s="173">
        <f>ROUND(I139*H139,2)</f>
        <v>0</v>
      </c>
      <c r="K139" s="174"/>
      <c r="L139" s="34"/>
      <c r="M139" s="175" t="s">
        <v>1</v>
      </c>
      <c r="N139" s="176" t="s">
        <v>40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172</v>
      </c>
      <c r="AT139" s="163" t="s">
        <v>175</v>
      </c>
      <c r="AU139" s="163" t="s">
        <v>87</v>
      </c>
      <c r="AY139" s="18" t="s">
        <v>167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172</v>
      </c>
      <c r="BM139" s="163" t="s">
        <v>2614</v>
      </c>
    </row>
    <row r="140" spans="1:65" s="2" customFormat="1" ht="16.5" customHeight="1">
      <c r="A140" s="33"/>
      <c r="B140" s="149"/>
      <c r="C140" s="150" t="s">
        <v>262</v>
      </c>
      <c r="D140" s="150" t="s">
        <v>168</v>
      </c>
      <c r="E140" s="151" t="s">
        <v>2615</v>
      </c>
      <c r="F140" s="152" t="s">
        <v>2616</v>
      </c>
      <c r="G140" s="153" t="s">
        <v>213</v>
      </c>
      <c r="H140" s="154">
        <v>262.5</v>
      </c>
      <c r="I140" s="155"/>
      <c r="J140" s="156">
        <f>ROUND(I140*H140,2)</f>
        <v>0</v>
      </c>
      <c r="K140" s="157"/>
      <c r="L140" s="158"/>
      <c r="M140" s="159" t="s">
        <v>1</v>
      </c>
      <c r="N140" s="160" t="s">
        <v>40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1413</v>
      </c>
      <c r="AT140" s="163" t="s">
        <v>168</v>
      </c>
      <c r="AU140" s="163" t="s">
        <v>87</v>
      </c>
      <c r="AY140" s="18" t="s">
        <v>167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1413</v>
      </c>
      <c r="BM140" s="163" t="s">
        <v>2617</v>
      </c>
    </row>
    <row r="141" spans="1:65" s="14" customFormat="1" ht="12">
      <c r="B141" s="185"/>
      <c r="D141" s="178" t="s">
        <v>181</v>
      </c>
      <c r="F141" s="187" t="s">
        <v>2618</v>
      </c>
      <c r="H141" s="188">
        <v>262.5</v>
      </c>
      <c r="I141" s="189"/>
      <c r="L141" s="185"/>
      <c r="M141" s="190"/>
      <c r="N141" s="191"/>
      <c r="O141" s="191"/>
      <c r="P141" s="191"/>
      <c r="Q141" s="191"/>
      <c r="R141" s="191"/>
      <c r="S141" s="191"/>
      <c r="T141" s="192"/>
      <c r="AT141" s="186" t="s">
        <v>181</v>
      </c>
      <c r="AU141" s="186" t="s">
        <v>87</v>
      </c>
      <c r="AV141" s="14" t="s">
        <v>87</v>
      </c>
      <c r="AW141" s="14" t="s">
        <v>3</v>
      </c>
      <c r="AX141" s="14" t="s">
        <v>81</v>
      </c>
      <c r="AY141" s="186" t="s">
        <v>167</v>
      </c>
    </row>
    <row r="142" spans="1:65" s="2" customFormat="1" ht="33" customHeight="1">
      <c r="A142" s="33"/>
      <c r="B142" s="149"/>
      <c r="C142" s="167" t="s">
        <v>271</v>
      </c>
      <c r="D142" s="167" t="s">
        <v>175</v>
      </c>
      <c r="E142" s="168" t="s">
        <v>2619</v>
      </c>
      <c r="F142" s="169" t="s">
        <v>2620</v>
      </c>
      <c r="G142" s="170" t="s">
        <v>213</v>
      </c>
      <c r="H142" s="171">
        <v>150</v>
      </c>
      <c r="I142" s="172"/>
      <c r="J142" s="173">
        <f>ROUND(I142*H142,2)</f>
        <v>0</v>
      </c>
      <c r="K142" s="174"/>
      <c r="L142" s="34"/>
      <c r="M142" s="175" t="s">
        <v>1</v>
      </c>
      <c r="N142" s="176" t="s">
        <v>40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172</v>
      </c>
      <c r="AT142" s="163" t="s">
        <v>175</v>
      </c>
      <c r="AU142" s="163" t="s">
        <v>87</v>
      </c>
      <c r="AY142" s="18" t="s">
        <v>167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172</v>
      </c>
      <c r="BM142" s="163" t="s">
        <v>2621</v>
      </c>
    </row>
    <row r="143" spans="1:65" s="2" customFormat="1" ht="16.5" customHeight="1">
      <c r="A143" s="33"/>
      <c r="B143" s="149"/>
      <c r="C143" s="150" t="s">
        <v>277</v>
      </c>
      <c r="D143" s="150" t="s">
        <v>168</v>
      </c>
      <c r="E143" s="151" t="s">
        <v>2622</v>
      </c>
      <c r="F143" s="152" t="s">
        <v>2623</v>
      </c>
      <c r="G143" s="153" t="s">
        <v>213</v>
      </c>
      <c r="H143" s="154">
        <v>157.5</v>
      </c>
      <c r="I143" s="155"/>
      <c r="J143" s="156">
        <f>ROUND(I143*H143,2)</f>
        <v>0</v>
      </c>
      <c r="K143" s="157"/>
      <c r="L143" s="158"/>
      <c r="M143" s="159" t="s">
        <v>1</v>
      </c>
      <c r="N143" s="160" t="s">
        <v>40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1413</v>
      </c>
      <c r="AT143" s="163" t="s">
        <v>168</v>
      </c>
      <c r="AU143" s="163" t="s">
        <v>87</v>
      </c>
      <c r="AY143" s="18" t="s">
        <v>167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1413</v>
      </c>
      <c r="BM143" s="163" t="s">
        <v>2624</v>
      </c>
    </row>
    <row r="144" spans="1:65" s="14" customFormat="1" ht="12">
      <c r="B144" s="185"/>
      <c r="D144" s="178" t="s">
        <v>181</v>
      </c>
      <c r="F144" s="187" t="s">
        <v>2625</v>
      </c>
      <c r="H144" s="188">
        <v>157.5</v>
      </c>
      <c r="I144" s="189"/>
      <c r="L144" s="185"/>
      <c r="M144" s="190"/>
      <c r="N144" s="191"/>
      <c r="O144" s="191"/>
      <c r="P144" s="191"/>
      <c r="Q144" s="191"/>
      <c r="R144" s="191"/>
      <c r="S144" s="191"/>
      <c r="T144" s="192"/>
      <c r="AT144" s="186" t="s">
        <v>181</v>
      </c>
      <c r="AU144" s="186" t="s">
        <v>87</v>
      </c>
      <c r="AV144" s="14" t="s">
        <v>87</v>
      </c>
      <c r="AW144" s="14" t="s">
        <v>3</v>
      </c>
      <c r="AX144" s="14" t="s">
        <v>81</v>
      </c>
      <c r="AY144" s="186" t="s">
        <v>167</v>
      </c>
    </row>
    <row r="145" spans="1:65" s="2" customFormat="1" ht="33" customHeight="1">
      <c r="A145" s="33"/>
      <c r="B145" s="149"/>
      <c r="C145" s="167" t="s">
        <v>283</v>
      </c>
      <c r="D145" s="167" t="s">
        <v>175</v>
      </c>
      <c r="E145" s="168" t="s">
        <v>2626</v>
      </c>
      <c r="F145" s="169" t="s">
        <v>2627</v>
      </c>
      <c r="G145" s="170" t="s">
        <v>213</v>
      </c>
      <c r="H145" s="171">
        <v>150</v>
      </c>
      <c r="I145" s="172"/>
      <c r="J145" s="173">
        <f>ROUND(I145*H145,2)</f>
        <v>0</v>
      </c>
      <c r="K145" s="174"/>
      <c r="L145" s="34"/>
      <c r="M145" s="175" t="s">
        <v>1</v>
      </c>
      <c r="N145" s="176" t="s">
        <v>40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172</v>
      </c>
      <c r="AT145" s="163" t="s">
        <v>175</v>
      </c>
      <c r="AU145" s="163" t="s">
        <v>87</v>
      </c>
      <c r="AY145" s="18" t="s">
        <v>167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172</v>
      </c>
      <c r="BM145" s="163" t="s">
        <v>2628</v>
      </c>
    </row>
    <row r="146" spans="1:65" s="2" customFormat="1" ht="16.5" customHeight="1">
      <c r="A146" s="33"/>
      <c r="B146" s="149"/>
      <c r="C146" s="150" t="s">
        <v>287</v>
      </c>
      <c r="D146" s="150" t="s">
        <v>168</v>
      </c>
      <c r="E146" s="151" t="s">
        <v>2629</v>
      </c>
      <c r="F146" s="152" t="s">
        <v>2630</v>
      </c>
      <c r="G146" s="153" t="s">
        <v>213</v>
      </c>
      <c r="H146" s="154">
        <v>157.5</v>
      </c>
      <c r="I146" s="155"/>
      <c r="J146" s="156">
        <f>ROUND(I146*H146,2)</f>
        <v>0</v>
      </c>
      <c r="K146" s="157"/>
      <c r="L146" s="158"/>
      <c r="M146" s="159" t="s">
        <v>1</v>
      </c>
      <c r="N146" s="160" t="s">
        <v>40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1413</v>
      </c>
      <c r="AT146" s="163" t="s">
        <v>168</v>
      </c>
      <c r="AU146" s="163" t="s">
        <v>87</v>
      </c>
      <c r="AY146" s="18" t="s">
        <v>167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1413</v>
      </c>
      <c r="BM146" s="163" t="s">
        <v>2631</v>
      </c>
    </row>
    <row r="147" spans="1:65" s="14" customFormat="1" ht="12">
      <c r="B147" s="185"/>
      <c r="D147" s="178" t="s">
        <v>181</v>
      </c>
      <c r="F147" s="187" t="s">
        <v>2625</v>
      </c>
      <c r="H147" s="188">
        <v>157.5</v>
      </c>
      <c r="I147" s="189"/>
      <c r="L147" s="185"/>
      <c r="M147" s="190"/>
      <c r="N147" s="191"/>
      <c r="O147" s="191"/>
      <c r="P147" s="191"/>
      <c r="Q147" s="191"/>
      <c r="R147" s="191"/>
      <c r="S147" s="191"/>
      <c r="T147" s="192"/>
      <c r="AT147" s="186" t="s">
        <v>181</v>
      </c>
      <c r="AU147" s="186" t="s">
        <v>87</v>
      </c>
      <c r="AV147" s="14" t="s">
        <v>87</v>
      </c>
      <c r="AW147" s="14" t="s">
        <v>3</v>
      </c>
      <c r="AX147" s="14" t="s">
        <v>81</v>
      </c>
      <c r="AY147" s="186" t="s">
        <v>167</v>
      </c>
    </row>
    <row r="148" spans="1:65" s="2" customFormat="1" ht="21.75" customHeight="1">
      <c r="A148" s="33"/>
      <c r="B148" s="149"/>
      <c r="C148" s="167" t="s">
        <v>302</v>
      </c>
      <c r="D148" s="167" t="s">
        <v>175</v>
      </c>
      <c r="E148" s="168" t="s">
        <v>2632</v>
      </c>
      <c r="F148" s="169" t="s">
        <v>2633</v>
      </c>
      <c r="G148" s="170" t="s">
        <v>340</v>
      </c>
      <c r="H148" s="171">
        <v>212</v>
      </c>
      <c r="I148" s="172"/>
      <c r="J148" s="173">
        <f t="shared" ref="J148:J159" si="0">ROUND(I148*H148,2)</f>
        <v>0</v>
      </c>
      <c r="K148" s="174"/>
      <c r="L148" s="34"/>
      <c r="M148" s="175" t="s">
        <v>1</v>
      </c>
      <c r="N148" s="176" t="s">
        <v>40</v>
      </c>
      <c r="O148" s="59"/>
      <c r="P148" s="161">
        <f t="shared" ref="P148:P159" si="1">O148*H148</f>
        <v>0</v>
      </c>
      <c r="Q148" s="161">
        <v>0</v>
      </c>
      <c r="R148" s="161">
        <f t="shared" ref="R148:R159" si="2">Q148*H148</f>
        <v>0</v>
      </c>
      <c r="S148" s="161">
        <v>0</v>
      </c>
      <c r="T148" s="162">
        <f t="shared" ref="T148:T159" si="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172</v>
      </c>
      <c r="AT148" s="163" t="s">
        <v>175</v>
      </c>
      <c r="AU148" s="163" t="s">
        <v>87</v>
      </c>
      <c r="AY148" s="18" t="s">
        <v>167</v>
      </c>
      <c r="BE148" s="164">
        <f t="shared" ref="BE148:BE159" si="4">IF(N148="základná",J148,0)</f>
        <v>0</v>
      </c>
      <c r="BF148" s="164">
        <f t="shared" ref="BF148:BF159" si="5">IF(N148="znížená",J148,0)</f>
        <v>0</v>
      </c>
      <c r="BG148" s="164">
        <f t="shared" ref="BG148:BG159" si="6">IF(N148="zákl. prenesená",J148,0)</f>
        <v>0</v>
      </c>
      <c r="BH148" s="164">
        <f t="shared" ref="BH148:BH159" si="7">IF(N148="zníž. prenesená",J148,0)</f>
        <v>0</v>
      </c>
      <c r="BI148" s="164">
        <f t="shared" ref="BI148:BI159" si="8">IF(N148="nulová",J148,0)</f>
        <v>0</v>
      </c>
      <c r="BJ148" s="18" t="s">
        <v>87</v>
      </c>
      <c r="BK148" s="164">
        <f t="shared" ref="BK148:BK159" si="9">ROUND(I148*H148,2)</f>
        <v>0</v>
      </c>
      <c r="BL148" s="18" t="s">
        <v>172</v>
      </c>
      <c r="BM148" s="163" t="s">
        <v>2634</v>
      </c>
    </row>
    <row r="149" spans="1:65" s="2" customFormat="1" ht="16.5" customHeight="1">
      <c r="A149" s="33"/>
      <c r="B149" s="149"/>
      <c r="C149" s="150" t="s">
        <v>308</v>
      </c>
      <c r="D149" s="150" t="s">
        <v>168</v>
      </c>
      <c r="E149" s="151" t="s">
        <v>2635</v>
      </c>
      <c r="F149" s="152" t="s">
        <v>2636</v>
      </c>
      <c r="G149" s="153" t="s">
        <v>340</v>
      </c>
      <c r="H149" s="154">
        <v>212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40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1413</v>
      </c>
      <c r="AT149" s="163" t="s">
        <v>168</v>
      </c>
      <c r="AU149" s="163" t="s">
        <v>87</v>
      </c>
      <c r="AY149" s="18" t="s">
        <v>167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87</v>
      </c>
      <c r="BK149" s="164">
        <f t="shared" si="9"/>
        <v>0</v>
      </c>
      <c r="BL149" s="18" t="s">
        <v>1413</v>
      </c>
      <c r="BM149" s="163" t="s">
        <v>2637</v>
      </c>
    </row>
    <row r="150" spans="1:65" s="2" customFormat="1" ht="21.75" customHeight="1">
      <c r="A150" s="33"/>
      <c r="B150" s="149"/>
      <c r="C150" s="167" t="s">
        <v>313</v>
      </c>
      <c r="D150" s="167" t="s">
        <v>175</v>
      </c>
      <c r="E150" s="168" t="s">
        <v>2638</v>
      </c>
      <c r="F150" s="169" t="s">
        <v>2639</v>
      </c>
      <c r="G150" s="170" t="s">
        <v>340</v>
      </c>
      <c r="H150" s="171">
        <v>43</v>
      </c>
      <c r="I150" s="172"/>
      <c r="J150" s="173">
        <f t="shared" si="0"/>
        <v>0</v>
      </c>
      <c r="K150" s="174"/>
      <c r="L150" s="34"/>
      <c r="M150" s="175" t="s">
        <v>1</v>
      </c>
      <c r="N150" s="176" t="s">
        <v>40</v>
      </c>
      <c r="O150" s="59"/>
      <c r="P150" s="161">
        <f t="shared" si="1"/>
        <v>0</v>
      </c>
      <c r="Q150" s="161">
        <v>0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172</v>
      </c>
      <c r="AT150" s="163" t="s">
        <v>175</v>
      </c>
      <c r="AU150" s="163" t="s">
        <v>87</v>
      </c>
      <c r="AY150" s="18" t="s">
        <v>167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87</v>
      </c>
      <c r="BK150" s="164">
        <f t="shared" si="9"/>
        <v>0</v>
      </c>
      <c r="BL150" s="18" t="s">
        <v>172</v>
      </c>
      <c r="BM150" s="163" t="s">
        <v>2640</v>
      </c>
    </row>
    <row r="151" spans="1:65" s="2" customFormat="1" ht="16.5" customHeight="1">
      <c r="A151" s="33"/>
      <c r="B151" s="149"/>
      <c r="C151" s="150" t="s">
        <v>318</v>
      </c>
      <c r="D151" s="150" t="s">
        <v>168</v>
      </c>
      <c r="E151" s="151" t="s">
        <v>2641</v>
      </c>
      <c r="F151" s="152" t="s">
        <v>2642</v>
      </c>
      <c r="G151" s="153" t="s">
        <v>340</v>
      </c>
      <c r="H151" s="154">
        <v>43</v>
      </c>
      <c r="I151" s="155"/>
      <c r="J151" s="156">
        <f t="shared" si="0"/>
        <v>0</v>
      </c>
      <c r="K151" s="157"/>
      <c r="L151" s="158"/>
      <c r="M151" s="159" t="s">
        <v>1</v>
      </c>
      <c r="N151" s="160" t="s">
        <v>40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1413</v>
      </c>
      <c r="AT151" s="163" t="s">
        <v>168</v>
      </c>
      <c r="AU151" s="163" t="s">
        <v>87</v>
      </c>
      <c r="AY151" s="18" t="s">
        <v>167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87</v>
      </c>
      <c r="BK151" s="164">
        <f t="shared" si="9"/>
        <v>0</v>
      </c>
      <c r="BL151" s="18" t="s">
        <v>1413</v>
      </c>
      <c r="BM151" s="163" t="s">
        <v>2643</v>
      </c>
    </row>
    <row r="152" spans="1:65" s="2" customFormat="1" ht="16.5" customHeight="1">
      <c r="A152" s="33"/>
      <c r="B152" s="149"/>
      <c r="C152" s="150" t="s">
        <v>324</v>
      </c>
      <c r="D152" s="150" t="s">
        <v>168</v>
      </c>
      <c r="E152" s="151" t="s">
        <v>2644</v>
      </c>
      <c r="F152" s="152" t="s">
        <v>2645</v>
      </c>
      <c r="G152" s="153" t="s">
        <v>340</v>
      </c>
      <c r="H152" s="154">
        <v>129</v>
      </c>
      <c r="I152" s="155"/>
      <c r="J152" s="156">
        <f t="shared" si="0"/>
        <v>0</v>
      </c>
      <c r="K152" s="157"/>
      <c r="L152" s="158"/>
      <c r="M152" s="159" t="s">
        <v>1</v>
      </c>
      <c r="N152" s="160" t="s">
        <v>40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1413</v>
      </c>
      <c r="AT152" s="163" t="s">
        <v>168</v>
      </c>
      <c r="AU152" s="163" t="s">
        <v>87</v>
      </c>
      <c r="AY152" s="18" t="s">
        <v>167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87</v>
      </c>
      <c r="BK152" s="164">
        <f t="shared" si="9"/>
        <v>0</v>
      </c>
      <c r="BL152" s="18" t="s">
        <v>1413</v>
      </c>
      <c r="BM152" s="163" t="s">
        <v>2646</v>
      </c>
    </row>
    <row r="153" spans="1:65" s="2" customFormat="1" ht="16.5" customHeight="1">
      <c r="A153" s="33"/>
      <c r="B153" s="149"/>
      <c r="C153" s="150" t="s">
        <v>7</v>
      </c>
      <c r="D153" s="150" t="s">
        <v>168</v>
      </c>
      <c r="E153" s="151" t="s">
        <v>2647</v>
      </c>
      <c r="F153" s="152" t="s">
        <v>2648</v>
      </c>
      <c r="G153" s="153" t="s">
        <v>340</v>
      </c>
      <c r="H153" s="154">
        <v>43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40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1413</v>
      </c>
      <c r="AT153" s="163" t="s">
        <v>168</v>
      </c>
      <c r="AU153" s="163" t="s">
        <v>87</v>
      </c>
      <c r="AY153" s="18" t="s">
        <v>167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87</v>
      </c>
      <c r="BK153" s="164">
        <f t="shared" si="9"/>
        <v>0</v>
      </c>
      <c r="BL153" s="18" t="s">
        <v>1413</v>
      </c>
      <c r="BM153" s="163" t="s">
        <v>2649</v>
      </c>
    </row>
    <row r="154" spans="1:65" s="2" customFormat="1" ht="33" customHeight="1">
      <c r="A154" s="33"/>
      <c r="B154" s="149"/>
      <c r="C154" s="167" t="s">
        <v>351</v>
      </c>
      <c r="D154" s="167" t="s">
        <v>175</v>
      </c>
      <c r="E154" s="168" t="s">
        <v>2650</v>
      </c>
      <c r="F154" s="169" t="s">
        <v>2651</v>
      </c>
      <c r="G154" s="170" t="s">
        <v>340</v>
      </c>
      <c r="H154" s="171">
        <v>5</v>
      </c>
      <c r="I154" s="172"/>
      <c r="J154" s="173">
        <f t="shared" si="0"/>
        <v>0</v>
      </c>
      <c r="K154" s="174"/>
      <c r="L154" s="34"/>
      <c r="M154" s="175" t="s">
        <v>1</v>
      </c>
      <c r="N154" s="176" t="s">
        <v>40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172</v>
      </c>
      <c r="AT154" s="163" t="s">
        <v>175</v>
      </c>
      <c r="AU154" s="163" t="s">
        <v>87</v>
      </c>
      <c r="AY154" s="18" t="s">
        <v>167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87</v>
      </c>
      <c r="BK154" s="164">
        <f t="shared" si="9"/>
        <v>0</v>
      </c>
      <c r="BL154" s="18" t="s">
        <v>172</v>
      </c>
      <c r="BM154" s="163" t="s">
        <v>2652</v>
      </c>
    </row>
    <row r="155" spans="1:65" s="2" customFormat="1" ht="16.5" customHeight="1">
      <c r="A155" s="33"/>
      <c r="B155" s="149"/>
      <c r="C155" s="150" t="s">
        <v>358</v>
      </c>
      <c r="D155" s="150" t="s">
        <v>168</v>
      </c>
      <c r="E155" s="151" t="s">
        <v>2653</v>
      </c>
      <c r="F155" s="152" t="s">
        <v>2654</v>
      </c>
      <c r="G155" s="153" t="s">
        <v>340</v>
      </c>
      <c r="H155" s="154">
        <v>5</v>
      </c>
      <c r="I155" s="155"/>
      <c r="J155" s="156">
        <f t="shared" si="0"/>
        <v>0</v>
      </c>
      <c r="K155" s="157"/>
      <c r="L155" s="158"/>
      <c r="M155" s="159" t="s">
        <v>1</v>
      </c>
      <c r="N155" s="160" t="s">
        <v>40</v>
      </c>
      <c r="O155" s="59"/>
      <c r="P155" s="161">
        <f t="shared" si="1"/>
        <v>0</v>
      </c>
      <c r="Q155" s="161">
        <v>1.55E-4</v>
      </c>
      <c r="R155" s="161">
        <f t="shared" si="2"/>
        <v>7.7499999999999997E-4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1413</v>
      </c>
      <c r="AT155" s="163" t="s">
        <v>168</v>
      </c>
      <c r="AU155" s="163" t="s">
        <v>87</v>
      </c>
      <c r="AY155" s="18" t="s">
        <v>167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87</v>
      </c>
      <c r="BK155" s="164">
        <f t="shared" si="9"/>
        <v>0</v>
      </c>
      <c r="BL155" s="18" t="s">
        <v>1413</v>
      </c>
      <c r="BM155" s="163" t="s">
        <v>2655</v>
      </c>
    </row>
    <row r="156" spans="1:65" s="2" customFormat="1" ht="21.75" customHeight="1">
      <c r="A156" s="33"/>
      <c r="B156" s="149"/>
      <c r="C156" s="167" t="s">
        <v>364</v>
      </c>
      <c r="D156" s="167" t="s">
        <v>175</v>
      </c>
      <c r="E156" s="168" t="s">
        <v>2656</v>
      </c>
      <c r="F156" s="169" t="s">
        <v>2657</v>
      </c>
      <c r="G156" s="170" t="s">
        <v>213</v>
      </c>
      <c r="H156" s="171">
        <v>300</v>
      </c>
      <c r="I156" s="172"/>
      <c r="J156" s="173">
        <f t="shared" si="0"/>
        <v>0</v>
      </c>
      <c r="K156" s="174"/>
      <c r="L156" s="34"/>
      <c r="M156" s="175" t="s">
        <v>1</v>
      </c>
      <c r="N156" s="176" t="s">
        <v>40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172</v>
      </c>
      <c r="AT156" s="163" t="s">
        <v>175</v>
      </c>
      <c r="AU156" s="163" t="s">
        <v>87</v>
      </c>
      <c r="AY156" s="18" t="s">
        <v>167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87</v>
      </c>
      <c r="BK156" s="164">
        <f t="shared" si="9"/>
        <v>0</v>
      </c>
      <c r="BL156" s="18" t="s">
        <v>172</v>
      </c>
      <c r="BM156" s="163" t="s">
        <v>2658</v>
      </c>
    </row>
    <row r="157" spans="1:65" s="2" customFormat="1" ht="16.5" customHeight="1">
      <c r="A157" s="33"/>
      <c r="B157" s="149"/>
      <c r="C157" s="150" t="s">
        <v>370</v>
      </c>
      <c r="D157" s="150" t="s">
        <v>168</v>
      </c>
      <c r="E157" s="151" t="s">
        <v>2659</v>
      </c>
      <c r="F157" s="152" t="s">
        <v>2660</v>
      </c>
      <c r="G157" s="153" t="s">
        <v>213</v>
      </c>
      <c r="H157" s="154">
        <v>315</v>
      </c>
      <c r="I157" s="155"/>
      <c r="J157" s="156">
        <f t="shared" si="0"/>
        <v>0</v>
      </c>
      <c r="K157" s="157"/>
      <c r="L157" s="158"/>
      <c r="M157" s="159" t="s">
        <v>1</v>
      </c>
      <c r="N157" s="160" t="s">
        <v>40</v>
      </c>
      <c r="O157" s="59"/>
      <c r="P157" s="161">
        <f t="shared" si="1"/>
        <v>0</v>
      </c>
      <c r="Q157" s="161">
        <v>5.5000000000000003E-4</v>
      </c>
      <c r="R157" s="161">
        <f t="shared" si="2"/>
        <v>0.17325000000000002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1413</v>
      </c>
      <c r="AT157" s="163" t="s">
        <v>168</v>
      </c>
      <c r="AU157" s="163" t="s">
        <v>87</v>
      </c>
      <c r="AY157" s="18" t="s">
        <v>167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87</v>
      </c>
      <c r="BK157" s="164">
        <f t="shared" si="9"/>
        <v>0</v>
      </c>
      <c r="BL157" s="18" t="s">
        <v>1413</v>
      </c>
      <c r="BM157" s="163" t="s">
        <v>2661</v>
      </c>
    </row>
    <row r="158" spans="1:65" s="2" customFormat="1" ht="21.75" customHeight="1">
      <c r="A158" s="33"/>
      <c r="B158" s="149"/>
      <c r="C158" s="167" t="s">
        <v>377</v>
      </c>
      <c r="D158" s="167" t="s">
        <v>175</v>
      </c>
      <c r="E158" s="168" t="s">
        <v>2662</v>
      </c>
      <c r="F158" s="169" t="s">
        <v>2663</v>
      </c>
      <c r="G158" s="170" t="s">
        <v>213</v>
      </c>
      <c r="H158" s="171">
        <v>200</v>
      </c>
      <c r="I158" s="172"/>
      <c r="J158" s="173">
        <f t="shared" si="0"/>
        <v>0</v>
      </c>
      <c r="K158" s="174"/>
      <c r="L158" s="34"/>
      <c r="M158" s="175" t="s">
        <v>1</v>
      </c>
      <c r="N158" s="176" t="s">
        <v>40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172</v>
      </c>
      <c r="AT158" s="163" t="s">
        <v>175</v>
      </c>
      <c r="AU158" s="163" t="s">
        <v>87</v>
      </c>
      <c r="AY158" s="18" t="s">
        <v>167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87</v>
      </c>
      <c r="BK158" s="164">
        <f t="shared" si="9"/>
        <v>0</v>
      </c>
      <c r="BL158" s="18" t="s">
        <v>172</v>
      </c>
      <c r="BM158" s="163" t="s">
        <v>2664</v>
      </c>
    </row>
    <row r="159" spans="1:65" s="2" customFormat="1" ht="16.5" customHeight="1">
      <c r="A159" s="33"/>
      <c r="B159" s="149"/>
      <c r="C159" s="150" t="s">
        <v>385</v>
      </c>
      <c r="D159" s="150" t="s">
        <v>168</v>
      </c>
      <c r="E159" s="151" t="s">
        <v>2665</v>
      </c>
      <c r="F159" s="152" t="s">
        <v>2666</v>
      </c>
      <c r="G159" s="153" t="s">
        <v>213</v>
      </c>
      <c r="H159" s="154">
        <v>210</v>
      </c>
      <c r="I159" s="155"/>
      <c r="J159" s="156">
        <f t="shared" si="0"/>
        <v>0</v>
      </c>
      <c r="K159" s="157"/>
      <c r="L159" s="158"/>
      <c r="M159" s="159" t="s">
        <v>1</v>
      </c>
      <c r="N159" s="160" t="s">
        <v>40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1413</v>
      </c>
      <c r="AT159" s="163" t="s">
        <v>168</v>
      </c>
      <c r="AU159" s="163" t="s">
        <v>87</v>
      </c>
      <c r="AY159" s="18" t="s">
        <v>167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87</v>
      </c>
      <c r="BK159" s="164">
        <f t="shared" si="9"/>
        <v>0</v>
      </c>
      <c r="BL159" s="18" t="s">
        <v>1413</v>
      </c>
      <c r="BM159" s="163" t="s">
        <v>2667</v>
      </c>
    </row>
    <row r="160" spans="1:65" s="14" customFormat="1" ht="12">
      <c r="B160" s="185"/>
      <c r="D160" s="178" t="s">
        <v>181</v>
      </c>
      <c r="E160" s="186" t="s">
        <v>1</v>
      </c>
      <c r="F160" s="187" t="s">
        <v>2668</v>
      </c>
      <c r="H160" s="188">
        <v>210</v>
      </c>
      <c r="I160" s="189"/>
      <c r="L160" s="185"/>
      <c r="M160" s="190"/>
      <c r="N160" s="191"/>
      <c r="O160" s="191"/>
      <c r="P160" s="191"/>
      <c r="Q160" s="191"/>
      <c r="R160" s="191"/>
      <c r="S160" s="191"/>
      <c r="T160" s="192"/>
      <c r="AT160" s="186" t="s">
        <v>181</v>
      </c>
      <c r="AU160" s="186" t="s">
        <v>87</v>
      </c>
      <c r="AV160" s="14" t="s">
        <v>87</v>
      </c>
      <c r="AW160" s="14" t="s">
        <v>29</v>
      </c>
      <c r="AX160" s="14" t="s">
        <v>81</v>
      </c>
      <c r="AY160" s="186" t="s">
        <v>167</v>
      </c>
    </row>
    <row r="161" spans="1:65" s="2" customFormat="1" ht="16.5" customHeight="1">
      <c r="A161" s="33"/>
      <c r="B161" s="149"/>
      <c r="C161" s="167" t="s">
        <v>393</v>
      </c>
      <c r="D161" s="167" t="s">
        <v>175</v>
      </c>
      <c r="E161" s="168" t="s">
        <v>2669</v>
      </c>
      <c r="F161" s="169" t="s">
        <v>2670</v>
      </c>
      <c r="G161" s="170" t="s">
        <v>178</v>
      </c>
      <c r="H161" s="171">
        <v>1</v>
      </c>
      <c r="I161" s="172"/>
      <c r="J161" s="173">
        <f t="shared" ref="J161:J196" si="10">ROUND(I161*H161,2)</f>
        <v>0</v>
      </c>
      <c r="K161" s="174"/>
      <c r="L161" s="34"/>
      <c r="M161" s="175" t="s">
        <v>1</v>
      </c>
      <c r="N161" s="176" t="s">
        <v>40</v>
      </c>
      <c r="O161" s="59"/>
      <c r="P161" s="161">
        <f t="shared" ref="P161:P196" si="11">O161*H161</f>
        <v>0</v>
      </c>
      <c r="Q161" s="161">
        <v>0</v>
      </c>
      <c r="R161" s="161">
        <f t="shared" ref="R161:R196" si="12">Q161*H161</f>
        <v>0</v>
      </c>
      <c r="S161" s="161">
        <v>0</v>
      </c>
      <c r="T161" s="162">
        <f t="shared" ref="T161:T196" si="1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172</v>
      </c>
      <c r="AT161" s="163" t="s">
        <v>175</v>
      </c>
      <c r="AU161" s="163" t="s">
        <v>87</v>
      </c>
      <c r="AY161" s="18" t="s">
        <v>167</v>
      </c>
      <c r="BE161" s="164">
        <f t="shared" ref="BE161:BE196" si="14">IF(N161="základná",J161,0)</f>
        <v>0</v>
      </c>
      <c r="BF161" s="164">
        <f t="shared" ref="BF161:BF196" si="15">IF(N161="znížená",J161,0)</f>
        <v>0</v>
      </c>
      <c r="BG161" s="164">
        <f t="shared" ref="BG161:BG196" si="16">IF(N161="zákl. prenesená",J161,0)</f>
        <v>0</v>
      </c>
      <c r="BH161" s="164">
        <f t="shared" ref="BH161:BH196" si="17">IF(N161="zníž. prenesená",J161,0)</f>
        <v>0</v>
      </c>
      <c r="BI161" s="164">
        <f t="shared" ref="BI161:BI196" si="18">IF(N161="nulová",J161,0)</f>
        <v>0</v>
      </c>
      <c r="BJ161" s="18" t="s">
        <v>87</v>
      </c>
      <c r="BK161" s="164">
        <f t="shared" ref="BK161:BK196" si="19">ROUND(I161*H161,2)</f>
        <v>0</v>
      </c>
      <c r="BL161" s="18" t="s">
        <v>172</v>
      </c>
      <c r="BM161" s="163" t="s">
        <v>2671</v>
      </c>
    </row>
    <row r="162" spans="1:65" s="2" customFormat="1" ht="45" customHeight="1">
      <c r="A162" s="33"/>
      <c r="B162" s="149"/>
      <c r="C162" s="150" t="s">
        <v>398</v>
      </c>
      <c r="D162" s="150" t="s">
        <v>168</v>
      </c>
      <c r="E162" s="151" t="s">
        <v>2672</v>
      </c>
      <c r="F162" s="152" t="s">
        <v>2673</v>
      </c>
      <c r="G162" s="153" t="s">
        <v>340</v>
      </c>
      <c r="H162" s="154">
        <v>1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40</v>
      </c>
      <c r="O162" s="59"/>
      <c r="P162" s="161">
        <f t="shared" si="11"/>
        <v>0</v>
      </c>
      <c r="Q162" s="161">
        <v>0</v>
      </c>
      <c r="R162" s="161">
        <f t="shared" si="12"/>
        <v>0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1413</v>
      </c>
      <c r="AT162" s="163" t="s">
        <v>168</v>
      </c>
      <c r="AU162" s="163" t="s">
        <v>87</v>
      </c>
      <c r="AY162" s="18" t="s">
        <v>167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87</v>
      </c>
      <c r="BK162" s="164">
        <f t="shared" si="19"/>
        <v>0</v>
      </c>
      <c r="BL162" s="18" t="s">
        <v>1413</v>
      </c>
      <c r="BM162" s="163" t="s">
        <v>2674</v>
      </c>
    </row>
    <row r="163" spans="1:65" s="2" customFormat="1" ht="21.75" customHeight="1">
      <c r="A163" s="33"/>
      <c r="B163" s="149"/>
      <c r="C163" s="167" t="s">
        <v>403</v>
      </c>
      <c r="D163" s="167" t="s">
        <v>175</v>
      </c>
      <c r="E163" s="168" t="s">
        <v>2675</v>
      </c>
      <c r="F163" s="169" t="s">
        <v>2676</v>
      </c>
      <c r="G163" s="170" t="s">
        <v>340</v>
      </c>
      <c r="H163" s="171">
        <v>104</v>
      </c>
      <c r="I163" s="172"/>
      <c r="J163" s="173">
        <f t="shared" si="10"/>
        <v>0</v>
      </c>
      <c r="K163" s="174"/>
      <c r="L163" s="34"/>
      <c r="M163" s="175" t="s">
        <v>1</v>
      </c>
      <c r="N163" s="176" t="s">
        <v>40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172</v>
      </c>
      <c r="AT163" s="163" t="s">
        <v>175</v>
      </c>
      <c r="AU163" s="163" t="s">
        <v>87</v>
      </c>
      <c r="AY163" s="18" t="s">
        <v>167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87</v>
      </c>
      <c r="BK163" s="164">
        <f t="shared" si="19"/>
        <v>0</v>
      </c>
      <c r="BL163" s="18" t="s">
        <v>172</v>
      </c>
      <c r="BM163" s="163" t="s">
        <v>2677</v>
      </c>
    </row>
    <row r="164" spans="1:65" s="2" customFormat="1" ht="21.75" customHeight="1">
      <c r="A164" s="33"/>
      <c r="B164" s="149"/>
      <c r="C164" s="167" t="s">
        <v>407</v>
      </c>
      <c r="D164" s="167" t="s">
        <v>175</v>
      </c>
      <c r="E164" s="168" t="s">
        <v>2678</v>
      </c>
      <c r="F164" s="169" t="s">
        <v>2679</v>
      </c>
      <c r="G164" s="170" t="s">
        <v>340</v>
      </c>
      <c r="H164" s="171">
        <v>20</v>
      </c>
      <c r="I164" s="172"/>
      <c r="J164" s="173">
        <f t="shared" si="10"/>
        <v>0</v>
      </c>
      <c r="K164" s="174"/>
      <c r="L164" s="34"/>
      <c r="M164" s="175" t="s">
        <v>1</v>
      </c>
      <c r="N164" s="176" t="s">
        <v>40</v>
      </c>
      <c r="O164" s="59"/>
      <c r="P164" s="161">
        <f t="shared" si="11"/>
        <v>0</v>
      </c>
      <c r="Q164" s="161">
        <v>0</v>
      </c>
      <c r="R164" s="161">
        <f t="shared" si="12"/>
        <v>0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172</v>
      </c>
      <c r="AT164" s="163" t="s">
        <v>175</v>
      </c>
      <c r="AU164" s="163" t="s">
        <v>87</v>
      </c>
      <c r="AY164" s="18" t="s">
        <v>167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87</v>
      </c>
      <c r="BK164" s="164">
        <f t="shared" si="19"/>
        <v>0</v>
      </c>
      <c r="BL164" s="18" t="s">
        <v>172</v>
      </c>
      <c r="BM164" s="163" t="s">
        <v>2680</v>
      </c>
    </row>
    <row r="165" spans="1:65" s="2" customFormat="1" ht="16.5" customHeight="1">
      <c r="A165" s="33"/>
      <c r="B165" s="149"/>
      <c r="C165" s="150" t="s">
        <v>412</v>
      </c>
      <c r="D165" s="150" t="s">
        <v>168</v>
      </c>
      <c r="E165" s="151" t="s">
        <v>2681</v>
      </c>
      <c r="F165" s="152" t="s">
        <v>2682</v>
      </c>
      <c r="G165" s="153" t="s">
        <v>340</v>
      </c>
      <c r="H165" s="154">
        <v>20</v>
      </c>
      <c r="I165" s="155"/>
      <c r="J165" s="156">
        <f t="shared" si="10"/>
        <v>0</v>
      </c>
      <c r="K165" s="157"/>
      <c r="L165" s="158"/>
      <c r="M165" s="159" t="s">
        <v>1</v>
      </c>
      <c r="N165" s="160" t="s">
        <v>40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1413</v>
      </c>
      <c r="AT165" s="163" t="s">
        <v>168</v>
      </c>
      <c r="AU165" s="163" t="s">
        <v>87</v>
      </c>
      <c r="AY165" s="18" t="s">
        <v>167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87</v>
      </c>
      <c r="BK165" s="164">
        <f t="shared" si="19"/>
        <v>0</v>
      </c>
      <c r="BL165" s="18" t="s">
        <v>1413</v>
      </c>
      <c r="BM165" s="163" t="s">
        <v>2683</v>
      </c>
    </row>
    <row r="166" spans="1:65" s="2" customFormat="1" ht="21.75" customHeight="1">
      <c r="A166" s="33"/>
      <c r="B166" s="149"/>
      <c r="C166" s="167" t="s">
        <v>416</v>
      </c>
      <c r="D166" s="167" t="s">
        <v>175</v>
      </c>
      <c r="E166" s="168" t="s">
        <v>2684</v>
      </c>
      <c r="F166" s="169" t="s">
        <v>2685</v>
      </c>
      <c r="G166" s="170" t="s">
        <v>340</v>
      </c>
      <c r="H166" s="171">
        <v>10</v>
      </c>
      <c r="I166" s="172"/>
      <c r="J166" s="173">
        <f t="shared" si="10"/>
        <v>0</v>
      </c>
      <c r="K166" s="174"/>
      <c r="L166" s="34"/>
      <c r="M166" s="175" t="s">
        <v>1</v>
      </c>
      <c r="N166" s="176" t="s">
        <v>40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172</v>
      </c>
      <c r="AT166" s="163" t="s">
        <v>175</v>
      </c>
      <c r="AU166" s="163" t="s">
        <v>87</v>
      </c>
      <c r="AY166" s="18" t="s">
        <v>167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87</v>
      </c>
      <c r="BK166" s="164">
        <f t="shared" si="19"/>
        <v>0</v>
      </c>
      <c r="BL166" s="18" t="s">
        <v>172</v>
      </c>
      <c r="BM166" s="163" t="s">
        <v>2686</v>
      </c>
    </row>
    <row r="167" spans="1:65" s="2" customFormat="1" ht="16.5" customHeight="1">
      <c r="A167" s="33"/>
      <c r="B167" s="149"/>
      <c r="C167" s="150" t="s">
        <v>423</v>
      </c>
      <c r="D167" s="150" t="s">
        <v>168</v>
      </c>
      <c r="E167" s="151" t="s">
        <v>2687</v>
      </c>
      <c r="F167" s="152" t="s">
        <v>2688</v>
      </c>
      <c r="G167" s="153" t="s">
        <v>340</v>
      </c>
      <c r="H167" s="154">
        <v>10</v>
      </c>
      <c r="I167" s="155"/>
      <c r="J167" s="156">
        <f t="shared" si="10"/>
        <v>0</v>
      </c>
      <c r="K167" s="157"/>
      <c r="L167" s="158"/>
      <c r="M167" s="159" t="s">
        <v>1</v>
      </c>
      <c r="N167" s="160" t="s">
        <v>40</v>
      </c>
      <c r="O167" s="59"/>
      <c r="P167" s="161">
        <f t="shared" si="11"/>
        <v>0</v>
      </c>
      <c r="Q167" s="161">
        <v>0</v>
      </c>
      <c r="R167" s="161">
        <f t="shared" si="12"/>
        <v>0</v>
      </c>
      <c r="S167" s="161">
        <v>0</v>
      </c>
      <c r="T167" s="162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1413</v>
      </c>
      <c r="AT167" s="163" t="s">
        <v>168</v>
      </c>
      <c r="AU167" s="163" t="s">
        <v>87</v>
      </c>
      <c r="AY167" s="18" t="s">
        <v>167</v>
      </c>
      <c r="BE167" s="164">
        <f t="shared" si="14"/>
        <v>0</v>
      </c>
      <c r="BF167" s="164">
        <f t="shared" si="15"/>
        <v>0</v>
      </c>
      <c r="BG167" s="164">
        <f t="shared" si="16"/>
        <v>0</v>
      </c>
      <c r="BH167" s="164">
        <f t="shared" si="17"/>
        <v>0</v>
      </c>
      <c r="BI167" s="164">
        <f t="shared" si="18"/>
        <v>0</v>
      </c>
      <c r="BJ167" s="18" t="s">
        <v>87</v>
      </c>
      <c r="BK167" s="164">
        <f t="shared" si="19"/>
        <v>0</v>
      </c>
      <c r="BL167" s="18" t="s">
        <v>1413</v>
      </c>
      <c r="BM167" s="163" t="s">
        <v>2689</v>
      </c>
    </row>
    <row r="168" spans="1:65" s="2" customFormat="1" ht="21.75" customHeight="1">
      <c r="A168" s="33"/>
      <c r="B168" s="149"/>
      <c r="C168" s="167" t="s">
        <v>434</v>
      </c>
      <c r="D168" s="167" t="s">
        <v>175</v>
      </c>
      <c r="E168" s="168" t="s">
        <v>2690</v>
      </c>
      <c r="F168" s="169" t="s">
        <v>2691</v>
      </c>
      <c r="G168" s="170" t="s">
        <v>340</v>
      </c>
      <c r="H168" s="171">
        <v>2</v>
      </c>
      <c r="I168" s="172"/>
      <c r="J168" s="173">
        <f t="shared" si="10"/>
        <v>0</v>
      </c>
      <c r="K168" s="174"/>
      <c r="L168" s="34"/>
      <c r="M168" s="175" t="s">
        <v>1</v>
      </c>
      <c r="N168" s="176" t="s">
        <v>40</v>
      </c>
      <c r="O168" s="59"/>
      <c r="P168" s="161">
        <f t="shared" si="11"/>
        <v>0</v>
      </c>
      <c r="Q168" s="161">
        <v>0</v>
      </c>
      <c r="R168" s="161">
        <f t="shared" si="12"/>
        <v>0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172</v>
      </c>
      <c r="AT168" s="163" t="s">
        <v>175</v>
      </c>
      <c r="AU168" s="163" t="s">
        <v>87</v>
      </c>
      <c r="AY168" s="18" t="s">
        <v>167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87</v>
      </c>
      <c r="BK168" s="164">
        <f t="shared" si="19"/>
        <v>0</v>
      </c>
      <c r="BL168" s="18" t="s">
        <v>172</v>
      </c>
      <c r="BM168" s="163" t="s">
        <v>2692</v>
      </c>
    </row>
    <row r="169" spans="1:65" s="2" customFormat="1" ht="21.75" customHeight="1">
      <c r="A169" s="33"/>
      <c r="B169" s="149"/>
      <c r="C169" s="150" t="s">
        <v>439</v>
      </c>
      <c r="D169" s="150" t="s">
        <v>168</v>
      </c>
      <c r="E169" s="151" t="s">
        <v>2693</v>
      </c>
      <c r="F169" s="152" t="s">
        <v>2694</v>
      </c>
      <c r="G169" s="153" t="s">
        <v>340</v>
      </c>
      <c r="H169" s="154">
        <v>1.2</v>
      </c>
      <c r="I169" s="155"/>
      <c r="J169" s="156">
        <f t="shared" si="10"/>
        <v>0</v>
      </c>
      <c r="K169" s="157"/>
      <c r="L169" s="158"/>
      <c r="M169" s="159" t="s">
        <v>1</v>
      </c>
      <c r="N169" s="160" t="s">
        <v>40</v>
      </c>
      <c r="O169" s="59"/>
      <c r="P169" s="161">
        <f t="shared" si="11"/>
        <v>0</v>
      </c>
      <c r="Q169" s="161">
        <v>7.0454054054054098E-6</v>
      </c>
      <c r="R169" s="161">
        <f t="shared" si="12"/>
        <v>8.4544864864864921E-6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1413</v>
      </c>
      <c r="AT169" s="163" t="s">
        <v>168</v>
      </c>
      <c r="AU169" s="163" t="s">
        <v>87</v>
      </c>
      <c r="AY169" s="18" t="s">
        <v>167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87</v>
      </c>
      <c r="BK169" s="164">
        <f t="shared" si="19"/>
        <v>0</v>
      </c>
      <c r="BL169" s="18" t="s">
        <v>1413</v>
      </c>
      <c r="BM169" s="163" t="s">
        <v>2695</v>
      </c>
    </row>
    <row r="170" spans="1:65" s="2" customFormat="1" ht="21.75" customHeight="1">
      <c r="A170" s="33"/>
      <c r="B170" s="149"/>
      <c r="C170" s="150" t="s">
        <v>443</v>
      </c>
      <c r="D170" s="150" t="s">
        <v>168</v>
      </c>
      <c r="E170" s="151" t="s">
        <v>2696</v>
      </c>
      <c r="F170" s="152" t="s">
        <v>2697</v>
      </c>
      <c r="G170" s="153" t="s">
        <v>340</v>
      </c>
      <c r="H170" s="154">
        <v>0.6</v>
      </c>
      <c r="I170" s="155"/>
      <c r="J170" s="156">
        <f t="shared" si="10"/>
        <v>0</v>
      </c>
      <c r="K170" s="157"/>
      <c r="L170" s="158"/>
      <c r="M170" s="159" t="s">
        <v>1</v>
      </c>
      <c r="N170" s="160" t="s">
        <v>40</v>
      </c>
      <c r="O170" s="59"/>
      <c r="P170" s="161">
        <f t="shared" si="11"/>
        <v>0</v>
      </c>
      <c r="Q170" s="161">
        <v>2.7790294627383E-5</v>
      </c>
      <c r="R170" s="161">
        <f t="shared" si="12"/>
        <v>1.6674176776429798E-5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1413</v>
      </c>
      <c r="AT170" s="163" t="s">
        <v>168</v>
      </c>
      <c r="AU170" s="163" t="s">
        <v>87</v>
      </c>
      <c r="AY170" s="18" t="s">
        <v>167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87</v>
      </c>
      <c r="BK170" s="164">
        <f t="shared" si="19"/>
        <v>0</v>
      </c>
      <c r="BL170" s="18" t="s">
        <v>1413</v>
      </c>
      <c r="BM170" s="163" t="s">
        <v>2698</v>
      </c>
    </row>
    <row r="171" spans="1:65" s="2" customFormat="1" ht="21.75" customHeight="1">
      <c r="A171" s="33"/>
      <c r="B171" s="149"/>
      <c r="C171" s="150" t="s">
        <v>449</v>
      </c>
      <c r="D171" s="150" t="s">
        <v>168</v>
      </c>
      <c r="E171" s="151" t="s">
        <v>2699</v>
      </c>
      <c r="F171" s="152" t="s">
        <v>2700</v>
      </c>
      <c r="G171" s="153" t="s">
        <v>340</v>
      </c>
      <c r="H171" s="154">
        <v>0.6</v>
      </c>
      <c r="I171" s="155"/>
      <c r="J171" s="156">
        <f t="shared" si="10"/>
        <v>0</v>
      </c>
      <c r="K171" s="157"/>
      <c r="L171" s="158"/>
      <c r="M171" s="159" t="s">
        <v>1</v>
      </c>
      <c r="N171" s="160" t="s">
        <v>40</v>
      </c>
      <c r="O171" s="59"/>
      <c r="P171" s="161">
        <f t="shared" si="11"/>
        <v>0</v>
      </c>
      <c r="Q171" s="161">
        <v>2.06636597938144E-5</v>
      </c>
      <c r="R171" s="161">
        <f t="shared" si="12"/>
        <v>1.2398195876288639E-5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1413</v>
      </c>
      <c r="AT171" s="163" t="s">
        <v>168</v>
      </c>
      <c r="AU171" s="163" t="s">
        <v>87</v>
      </c>
      <c r="AY171" s="18" t="s">
        <v>167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87</v>
      </c>
      <c r="BK171" s="164">
        <f t="shared" si="19"/>
        <v>0</v>
      </c>
      <c r="BL171" s="18" t="s">
        <v>1413</v>
      </c>
      <c r="BM171" s="163" t="s">
        <v>2701</v>
      </c>
    </row>
    <row r="172" spans="1:65" s="2" customFormat="1" ht="21.75" customHeight="1">
      <c r="A172" s="33"/>
      <c r="B172" s="149"/>
      <c r="C172" s="150" t="s">
        <v>457</v>
      </c>
      <c r="D172" s="150" t="s">
        <v>168</v>
      </c>
      <c r="E172" s="151" t="s">
        <v>2702</v>
      </c>
      <c r="F172" s="152" t="s">
        <v>2703</v>
      </c>
      <c r="G172" s="153" t="s">
        <v>340</v>
      </c>
      <c r="H172" s="154">
        <v>2</v>
      </c>
      <c r="I172" s="155"/>
      <c r="J172" s="156">
        <f t="shared" si="10"/>
        <v>0</v>
      </c>
      <c r="K172" s="157"/>
      <c r="L172" s="158"/>
      <c r="M172" s="159" t="s">
        <v>1</v>
      </c>
      <c r="N172" s="160" t="s">
        <v>40</v>
      </c>
      <c r="O172" s="59"/>
      <c r="P172" s="161">
        <f t="shared" si="11"/>
        <v>0</v>
      </c>
      <c r="Q172" s="161">
        <v>5.5214301098427797E-5</v>
      </c>
      <c r="R172" s="161">
        <f t="shared" si="12"/>
        <v>1.1042860219685559E-4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1413</v>
      </c>
      <c r="AT172" s="163" t="s">
        <v>168</v>
      </c>
      <c r="AU172" s="163" t="s">
        <v>87</v>
      </c>
      <c r="AY172" s="18" t="s">
        <v>167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87</v>
      </c>
      <c r="BK172" s="164">
        <f t="shared" si="19"/>
        <v>0</v>
      </c>
      <c r="BL172" s="18" t="s">
        <v>1413</v>
      </c>
      <c r="BM172" s="163" t="s">
        <v>2704</v>
      </c>
    </row>
    <row r="173" spans="1:65" s="2" customFormat="1" ht="21.75" customHeight="1">
      <c r="A173" s="33"/>
      <c r="B173" s="149"/>
      <c r="C173" s="167" t="s">
        <v>461</v>
      </c>
      <c r="D173" s="167" t="s">
        <v>175</v>
      </c>
      <c r="E173" s="168" t="s">
        <v>2705</v>
      </c>
      <c r="F173" s="169" t="s">
        <v>2706</v>
      </c>
      <c r="G173" s="170" t="s">
        <v>340</v>
      </c>
      <c r="H173" s="171">
        <v>4</v>
      </c>
      <c r="I173" s="172"/>
      <c r="J173" s="173">
        <f t="shared" si="10"/>
        <v>0</v>
      </c>
      <c r="K173" s="174"/>
      <c r="L173" s="34"/>
      <c r="M173" s="175" t="s">
        <v>1</v>
      </c>
      <c r="N173" s="176" t="s">
        <v>40</v>
      </c>
      <c r="O173" s="59"/>
      <c r="P173" s="161">
        <f t="shared" si="11"/>
        <v>0</v>
      </c>
      <c r="Q173" s="161">
        <v>0</v>
      </c>
      <c r="R173" s="161">
        <f t="shared" si="12"/>
        <v>0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172</v>
      </c>
      <c r="AT173" s="163" t="s">
        <v>175</v>
      </c>
      <c r="AU173" s="163" t="s">
        <v>87</v>
      </c>
      <c r="AY173" s="18" t="s">
        <v>167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87</v>
      </c>
      <c r="BK173" s="164">
        <f t="shared" si="19"/>
        <v>0</v>
      </c>
      <c r="BL173" s="18" t="s">
        <v>172</v>
      </c>
      <c r="BM173" s="163" t="s">
        <v>2707</v>
      </c>
    </row>
    <row r="174" spans="1:65" s="2" customFormat="1" ht="21.75" customHeight="1">
      <c r="A174" s="33"/>
      <c r="B174" s="149"/>
      <c r="C174" s="150" t="s">
        <v>468</v>
      </c>
      <c r="D174" s="150" t="s">
        <v>168</v>
      </c>
      <c r="E174" s="151" t="s">
        <v>2708</v>
      </c>
      <c r="F174" s="152" t="s">
        <v>2709</v>
      </c>
      <c r="G174" s="153" t="s">
        <v>340</v>
      </c>
      <c r="H174" s="154">
        <v>4</v>
      </c>
      <c r="I174" s="155"/>
      <c r="J174" s="156">
        <f t="shared" si="10"/>
        <v>0</v>
      </c>
      <c r="K174" s="157"/>
      <c r="L174" s="158"/>
      <c r="M174" s="159" t="s">
        <v>1</v>
      </c>
      <c r="N174" s="160" t="s">
        <v>40</v>
      </c>
      <c r="O174" s="59"/>
      <c r="P174" s="161">
        <f t="shared" si="11"/>
        <v>0</v>
      </c>
      <c r="Q174" s="161">
        <v>0</v>
      </c>
      <c r="R174" s="161">
        <f t="shared" si="12"/>
        <v>0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1413</v>
      </c>
      <c r="AT174" s="163" t="s">
        <v>168</v>
      </c>
      <c r="AU174" s="163" t="s">
        <v>87</v>
      </c>
      <c r="AY174" s="18" t="s">
        <v>167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87</v>
      </c>
      <c r="BK174" s="164">
        <f t="shared" si="19"/>
        <v>0</v>
      </c>
      <c r="BL174" s="18" t="s">
        <v>1413</v>
      </c>
      <c r="BM174" s="163" t="s">
        <v>2710</v>
      </c>
    </row>
    <row r="175" spans="1:65" s="2" customFormat="1" ht="21.75" customHeight="1">
      <c r="A175" s="33"/>
      <c r="B175" s="149"/>
      <c r="C175" s="150" t="s">
        <v>473</v>
      </c>
      <c r="D175" s="150" t="s">
        <v>168</v>
      </c>
      <c r="E175" s="151" t="s">
        <v>2711</v>
      </c>
      <c r="F175" s="152" t="s">
        <v>2712</v>
      </c>
      <c r="G175" s="153" t="s">
        <v>340</v>
      </c>
      <c r="H175" s="154">
        <v>2</v>
      </c>
      <c r="I175" s="155"/>
      <c r="J175" s="156">
        <f t="shared" si="10"/>
        <v>0</v>
      </c>
      <c r="K175" s="157"/>
      <c r="L175" s="158"/>
      <c r="M175" s="159" t="s">
        <v>1</v>
      </c>
      <c r="N175" s="160" t="s">
        <v>40</v>
      </c>
      <c r="O175" s="59"/>
      <c r="P175" s="161">
        <f t="shared" si="11"/>
        <v>0</v>
      </c>
      <c r="Q175" s="161">
        <v>0</v>
      </c>
      <c r="R175" s="161">
        <f t="shared" si="12"/>
        <v>0</v>
      </c>
      <c r="S175" s="161">
        <v>0</v>
      </c>
      <c r="T175" s="162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1413</v>
      </c>
      <c r="AT175" s="163" t="s">
        <v>168</v>
      </c>
      <c r="AU175" s="163" t="s">
        <v>87</v>
      </c>
      <c r="AY175" s="18" t="s">
        <v>167</v>
      </c>
      <c r="BE175" s="164">
        <f t="shared" si="14"/>
        <v>0</v>
      </c>
      <c r="BF175" s="164">
        <f t="shared" si="15"/>
        <v>0</v>
      </c>
      <c r="BG175" s="164">
        <f t="shared" si="16"/>
        <v>0</v>
      </c>
      <c r="BH175" s="164">
        <f t="shared" si="17"/>
        <v>0</v>
      </c>
      <c r="BI175" s="164">
        <f t="shared" si="18"/>
        <v>0</v>
      </c>
      <c r="BJ175" s="18" t="s">
        <v>87</v>
      </c>
      <c r="BK175" s="164">
        <f t="shared" si="19"/>
        <v>0</v>
      </c>
      <c r="BL175" s="18" t="s">
        <v>1413</v>
      </c>
      <c r="BM175" s="163" t="s">
        <v>2713</v>
      </c>
    </row>
    <row r="176" spans="1:65" s="2" customFormat="1" ht="21.75" customHeight="1">
      <c r="A176" s="33"/>
      <c r="B176" s="149"/>
      <c r="C176" s="167" t="s">
        <v>480</v>
      </c>
      <c r="D176" s="167" t="s">
        <v>175</v>
      </c>
      <c r="E176" s="168" t="s">
        <v>2714</v>
      </c>
      <c r="F176" s="169" t="s">
        <v>2715</v>
      </c>
      <c r="G176" s="170" t="s">
        <v>340</v>
      </c>
      <c r="H176" s="171">
        <v>2</v>
      </c>
      <c r="I176" s="172"/>
      <c r="J176" s="173">
        <f t="shared" si="10"/>
        <v>0</v>
      </c>
      <c r="K176" s="174"/>
      <c r="L176" s="34"/>
      <c r="M176" s="175" t="s">
        <v>1</v>
      </c>
      <c r="N176" s="176" t="s">
        <v>40</v>
      </c>
      <c r="O176" s="59"/>
      <c r="P176" s="161">
        <f t="shared" si="11"/>
        <v>0</v>
      </c>
      <c r="Q176" s="161">
        <v>0</v>
      </c>
      <c r="R176" s="161">
        <f t="shared" si="12"/>
        <v>0</v>
      </c>
      <c r="S176" s="161">
        <v>0</v>
      </c>
      <c r="T176" s="162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172</v>
      </c>
      <c r="AT176" s="163" t="s">
        <v>175</v>
      </c>
      <c r="AU176" s="163" t="s">
        <v>87</v>
      </c>
      <c r="AY176" s="18" t="s">
        <v>167</v>
      </c>
      <c r="BE176" s="164">
        <f t="shared" si="14"/>
        <v>0</v>
      </c>
      <c r="BF176" s="164">
        <f t="shared" si="15"/>
        <v>0</v>
      </c>
      <c r="BG176" s="164">
        <f t="shared" si="16"/>
        <v>0</v>
      </c>
      <c r="BH176" s="164">
        <f t="shared" si="17"/>
        <v>0</v>
      </c>
      <c r="BI176" s="164">
        <f t="shared" si="18"/>
        <v>0</v>
      </c>
      <c r="BJ176" s="18" t="s">
        <v>87</v>
      </c>
      <c r="BK176" s="164">
        <f t="shared" si="19"/>
        <v>0</v>
      </c>
      <c r="BL176" s="18" t="s">
        <v>172</v>
      </c>
      <c r="BM176" s="163" t="s">
        <v>2716</v>
      </c>
    </row>
    <row r="177" spans="1:65" s="2" customFormat="1" ht="16.5" customHeight="1">
      <c r="A177" s="33"/>
      <c r="B177" s="149"/>
      <c r="C177" s="150" t="s">
        <v>488</v>
      </c>
      <c r="D177" s="150" t="s">
        <v>168</v>
      </c>
      <c r="E177" s="151" t="s">
        <v>2717</v>
      </c>
      <c r="F177" s="152" t="s">
        <v>2718</v>
      </c>
      <c r="G177" s="153" t="s">
        <v>340</v>
      </c>
      <c r="H177" s="154">
        <v>2</v>
      </c>
      <c r="I177" s="155"/>
      <c r="J177" s="156">
        <f t="shared" si="10"/>
        <v>0</v>
      </c>
      <c r="K177" s="157"/>
      <c r="L177" s="158"/>
      <c r="M177" s="159" t="s">
        <v>1</v>
      </c>
      <c r="N177" s="160" t="s">
        <v>40</v>
      </c>
      <c r="O177" s="59"/>
      <c r="P177" s="161">
        <f t="shared" si="11"/>
        <v>0</v>
      </c>
      <c r="Q177" s="161">
        <v>0</v>
      </c>
      <c r="R177" s="161">
        <f t="shared" si="12"/>
        <v>0</v>
      </c>
      <c r="S177" s="161">
        <v>0</v>
      </c>
      <c r="T177" s="162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1413</v>
      </c>
      <c r="AT177" s="163" t="s">
        <v>168</v>
      </c>
      <c r="AU177" s="163" t="s">
        <v>87</v>
      </c>
      <c r="AY177" s="18" t="s">
        <v>167</v>
      </c>
      <c r="BE177" s="164">
        <f t="shared" si="14"/>
        <v>0</v>
      </c>
      <c r="BF177" s="164">
        <f t="shared" si="15"/>
        <v>0</v>
      </c>
      <c r="BG177" s="164">
        <f t="shared" si="16"/>
        <v>0</v>
      </c>
      <c r="BH177" s="164">
        <f t="shared" si="17"/>
        <v>0</v>
      </c>
      <c r="BI177" s="164">
        <f t="shared" si="18"/>
        <v>0</v>
      </c>
      <c r="BJ177" s="18" t="s">
        <v>87</v>
      </c>
      <c r="BK177" s="164">
        <f t="shared" si="19"/>
        <v>0</v>
      </c>
      <c r="BL177" s="18" t="s">
        <v>1413</v>
      </c>
      <c r="BM177" s="163" t="s">
        <v>2719</v>
      </c>
    </row>
    <row r="178" spans="1:65" s="2" customFormat="1" ht="16.5" customHeight="1">
      <c r="A178" s="33"/>
      <c r="B178" s="149"/>
      <c r="C178" s="150" t="s">
        <v>495</v>
      </c>
      <c r="D178" s="150" t="s">
        <v>168</v>
      </c>
      <c r="E178" s="151" t="s">
        <v>2720</v>
      </c>
      <c r="F178" s="152" t="s">
        <v>2721</v>
      </c>
      <c r="G178" s="153" t="s">
        <v>340</v>
      </c>
      <c r="H178" s="154">
        <v>2</v>
      </c>
      <c r="I178" s="155"/>
      <c r="J178" s="156">
        <f t="shared" si="10"/>
        <v>0</v>
      </c>
      <c r="K178" s="157"/>
      <c r="L178" s="158"/>
      <c r="M178" s="159" t="s">
        <v>1</v>
      </c>
      <c r="N178" s="160" t="s">
        <v>40</v>
      </c>
      <c r="O178" s="59"/>
      <c r="P178" s="161">
        <f t="shared" si="11"/>
        <v>0</v>
      </c>
      <c r="Q178" s="161">
        <v>0</v>
      </c>
      <c r="R178" s="161">
        <f t="shared" si="12"/>
        <v>0</v>
      </c>
      <c r="S178" s="161">
        <v>0</v>
      </c>
      <c r="T178" s="162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1413</v>
      </c>
      <c r="AT178" s="163" t="s">
        <v>168</v>
      </c>
      <c r="AU178" s="163" t="s">
        <v>87</v>
      </c>
      <c r="AY178" s="18" t="s">
        <v>167</v>
      </c>
      <c r="BE178" s="164">
        <f t="shared" si="14"/>
        <v>0</v>
      </c>
      <c r="BF178" s="164">
        <f t="shared" si="15"/>
        <v>0</v>
      </c>
      <c r="BG178" s="164">
        <f t="shared" si="16"/>
        <v>0</v>
      </c>
      <c r="BH178" s="164">
        <f t="shared" si="17"/>
        <v>0</v>
      </c>
      <c r="BI178" s="164">
        <f t="shared" si="18"/>
        <v>0</v>
      </c>
      <c r="BJ178" s="18" t="s">
        <v>87</v>
      </c>
      <c r="BK178" s="164">
        <f t="shared" si="19"/>
        <v>0</v>
      </c>
      <c r="BL178" s="18" t="s">
        <v>1413</v>
      </c>
      <c r="BM178" s="163" t="s">
        <v>2722</v>
      </c>
    </row>
    <row r="179" spans="1:65" s="2" customFormat="1" ht="33" customHeight="1">
      <c r="A179" s="33"/>
      <c r="B179" s="149"/>
      <c r="C179" s="167" t="s">
        <v>502</v>
      </c>
      <c r="D179" s="167" t="s">
        <v>175</v>
      </c>
      <c r="E179" s="168" t="s">
        <v>2723</v>
      </c>
      <c r="F179" s="169" t="s">
        <v>2724</v>
      </c>
      <c r="G179" s="170" t="s">
        <v>340</v>
      </c>
      <c r="H179" s="171">
        <v>2</v>
      </c>
      <c r="I179" s="172"/>
      <c r="J179" s="173">
        <f t="shared" si="10"/>
        <v>0</v>
      </c>
      <c r="K179" s="174"/>
      <c r="L179" s="34"/>
      <c r="M179" s="175" t="s">
        <v>1</v>
      </c>
      <c r="N179" s="176" t="s">
        <v>40</v>
      </c>
      <c r="O179" s="59"/>
      <c r="P179" s="161">
        <f t="shared" si="11"/>
        <v>0</v>
      </c>
      <c r="Q179" s="161">
        <v>0</v>
      </c>
      <c r="R179" s="161">
        <f t="shared" si="12"/>
        <v>0</v>
      </c>
      <c r="S179" s="161">
        <v>0</v>
      </c>
      <c r="T179" s="162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172</v>
      </c>
      <c r="AT179" s="163" t="s">
        <v>175</v>
      </c>
      <c r="AU179" s="163" t="s">
        <v>87</v>
      </c>
      <c r="AY179" s="18" t="s">
        <v>167</v>
      </c>
      <c r="BE179" s="164">
        <f t="shared" si="14"/>
        <v>0</v>
      </c>
      <c r="BF179" s="164">
        <f t="shared" si="15"/>
        <v>0</v>
      </c>
      <c r="BG179" s="164">
        <f t="shared" si="16"/>
        <v>0</v>
      </c>
      <c r="BH179" s="164">
        <f t="shared" si="17"/>
        <v>0</v>
      </c>
      <c r="BI179" s="164">
        <f t="shared" si="18"/>
        <v>0</v>
      </c>
      <c r="BJ179" s="18" t="s">
        <v>87</v>
      </c>
      <c r="BK179" s="164">
        <f t="shared" si="19"/>
        <v>0</v>
      </c>
      <c r="BL179" s="18" t="s">
        <v>172</v>
      </c>
      <c r="BM179" s="163" t="s">
        <v>2725</v>
      </c>
    </row>
    <row r="180" spans="1:65" s="2" customFormat="1" ht="16.5" customHeight="1">
      <c r="A180" s="33"/>
      <c r="B180" s="149"/>
      <c r="C180" s="150" t="s">
        <v>511</v>
      </c>
      <c r="D180" s="150" t="s">
        <v>168</v>
      </c>
      <c r="E180" s="151" t="s">
        <v>2717</v>
      </c>
      <c r="F180" s="152" t="s">
        <v>2718</v>
      </c>
      <c r="G180" s="153" t="s">
        <v>340</v>
      </c>
      <c r="H180" s="154">
        <v>2</v>
      </c>
      <c r="I180" s="155"/>
      <c r="J180" s="156">
        <f t="shared" si="10"/>
        <v>0</v>
      </c>
      <c r="K180" s="157"/>
      <c r="L180" s="158"/>
      <c r="M180" s="159" t="s">
        <v>1</v>
      </c>
      <c r="N180" s="160" t="s">
        <v>40</v>
      </c>
      <c r="O180" s="59"/>
      <c r="P180" s="161">
        <f t="shared" si="11"/>
        <v>0</v>
      </c>
      <c r="Q180" s="161">
        <v>0</v>
      </c>
      <c r="R180" s="161">
        <f t="shared" si="12"/>
        <v>0</v>
      </c>
      <c r="S180" s="161">
        <v>0</v>
      </c>
      <c r="T180" s="162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1413</v>
      </c>
      <c r="AT180" s="163" t="s">
        <v>168</v>
      </c>
      <c r="AU180" s="163" t="s">
        <v>87</v>
      </c>
      <c r="AY180" s="18" t="s">
        <v>167</v>
      </c>
      <c r="BE180" s="164">
        <f t="shared" si="14"/>
        <v>0</v>
      </c>
      <c r="BF180" s="164">
        <f t="shared" si="15"/>
        <v>0</v>
      </c>
      <c r="BG180" s="164">
        <f t="shared" si="16"/>
        <v>0</v>
      </c>
      <c r="BH180" s="164">
        <f t="shared" si="17"/>
        <v>0</v>
      </c>
      <c r="BI180" s="164">
        <f t="shared" si="18"/>
        <v>0</v>
      </c>
      <c r="BJ180" s="18" t="s">
        <v>87</v>
      </c>
      <c r="BK180" s="164">
        <f t="shared" si="19"/>
        <v>0</v>
      </c>
      <c r="BL180" s="18" t="s">
        <v>1413</v>
      </c>
      <c r="BM180" s="163" t="s">
        <v>2726</v>
      </c>
    </row>
    <row r="181" spans="1:65" s="2" customFormat="1" ht="16.5" customHeight="1">
      <c r="A181" s="33"/>
      <c r="B181" s="149"/>
      <c r="C181" s="150" t="s">
        <v>522</v>
      </c>
      <c r="D181" s="150" t="s">
        <v>168</v>
      </c>
      <c r="E181" s="151" t="s">
        <v>2720</v>
      </c>
      <c r="F181" s="152" t="s">
        <v>2721</v>
      </c>
      <c r="G181" s="153" t="s">
        <v>340</v>
      </c>
      <c r="H181" s="154">
        <v>2</v>
      </c>
      <c r="I181" s="155"/>
      <c r="J181" s="156">
        <f t="shared" si="10"/>
        <v>0</v>
      </c>
      <c r="K181" s="157"/>
      <c r="L181" s="158"/>
      <c r="M181" s="159" t="s">
        <v>1</v>
      </c>
      <c r="N181" s="160" t="s">
        <v>40</v>
      </c>
      <c r="O181" s="59"/>
      <c r="P181" s="161">
        <f t="shared" si="11"/>
        <v>0</v>
      </c>
      <c r="Q181" s="161">
        <v>0</v>
      </c>
      <c r="R181" s="161">
        <f t="shared" si="12"/>
        <v>0</v>
      </c>
      <c r="S181" s="161">
        <v>0</v>
      </c>
      <c r="T181" s="162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1413</v>
      </c>
      <c r="AT181" s="163" t="s">
        <v>168</v>
      </c>
      <c r="AU181" s="163" t="s">
        <v>87</v>
      </c>
      <c r="AY181" s="18" t="s">
        <v>167</v>
      </c>
      <c r="BE181" s="164">
        <f t="shared" si="14"/>
        <v>0</v>
      </c>
      <c r="BF181" s="164">
        <f t="shared" si="15"/>
        <v>0</v>
      </c>
      <c r="BG181" s="164">
        <f t="shared" si="16"/>
        <v>0</v>
      </c>
      <c r="BH181" s="164">
        <f t="shared" si="17"/>
        <v>0</v>
      </c>
      <c r="BI181" s="164">
        <f t="shared" si="18"/>
        <v>0</v>
      </c>
      <c r="BJ181" s="18" t="s">
        <v>87</v>
      </c>
      <c r="BK181" s="164">
        <f t="shared" si="19"/>
        <v>0</v>
      </c>
      <c r="BL181" s="18" t="s">
        <v>1413</v>
      </c>
      <c r="BM181" s="163" t="s">
        <v>2727</v>
      </c>
    </row>
    <row r="182" spans="1:65" s="2" customFormat="1" ht="21.75" customHeight="1">
      <c r="A182" s="33"/>
      <c r="B182" s="149"/>
      <c r="C182" s="167" t="s">
        <v>526</v>
      </c>
      <c r="D182" s="167" t="s">
        <v>175</v>
      </c>
      <c r="E182" s="168" t="s">
        <v>2728</v>
      </c>
      <c r="F182" s="169" t="s">
        <v>2729</v>
      </c>
      <c r="G182" s="170" t="s">
        <v>340</v>
      </c>
      <c r="H182" s="171">
        <v>19</v>
      </c>
      <c r="I182" s="172"/>
      <c r="J182" s="173">
        <f t="shared" si="10"/>
        <v>0</v>
      </c>
      <c r="K182" s="174"/>
      <c r="L182" s="34"/>
      <c r="M182" s="175" t="s">
        <v>1</v>
      </c>
      <c r="N182" s="176" t="s">
        <v>40</v>
      </c>
      <c r="O182" s="59"/>
      <c r="P182" s="161">
        <f t="shared" si="11"/>
        <v>0</v>
      </c>
      <c r="Q182" s="161">
        <v>0</v>
      </c>
      <c r="R182" s="161">
        <f t="shared" si="12"/>
        <v>0</v>
      </c>
      <c r="S182" s="161">
        <v>0</v>
      </c>
      <c r="T182" s="162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172</v>
      </c>
      <c r="AT182" s="163" t="s">
        <v>175</v>
      </c>
      <c r="AU182" s="163" t="s">
        <v>87</v>
      </c>
      <c r="AY182" s="18" t="s">
        <v>167</v>
      </c>
      <c r="BE182" s="164">
        <f t="shared" si="14"/>
        <v>0</v>
      </c>
      <c r="BF182" s="164">
        <f t="shared" si="15"/>
        <v>0</v>
      </c>
      <c r="BG182" s="164">
        <f t="shared" si="16"/>
        <v>0</v>
      </c>
      <c r="BH182" s="164">
        <f t="shared" si="17"/>
        <v>0</v>
      </c>
      <c r="BI182" s="164">
        <f t="shared" si="18"/>
        <v>0</v>
      </c>
      <c r="BJ182" s="18" t="s">
        <v>87</v>
      </c>
      <c r="BK182" s="164">
        <f t="shared" si="19"/>
        <v>0</v>
      </c>
      <c r="BL182" s="18" t="s">
        <v>172</v>
      </c>
      <c r="BM182" s="163" t="s">
        <v>2730</v>
      </c>
    </row>
    <row r="183" spans="1:65" s="2" customFormat="1" ht="16.5" customHeight="1">
      <c r="A183" s="33"/>
      <c r="B183" s="149"/>
      <c r="C183" s="150" t="s">
        <v>533</v>
      </c>
      <c r="D183" s="150" t="s">
        <v>168</v>
      </c>
      <c r="E183" s="151" t="s">
        <v>2720</v>
      </c>
      <c r="F183" s="152" t="s">
        <v>2721</v>
      </c>
      <c r="G183" s="153" t="s">
        <v>340</v>
      </c>
      <c r="H183" s="154">
        <v>19</v>
      </c>
      <c r="I183" s="155"/>
      <c r="J183" s="156">
        <f t="shared" si="10"/>
        <v>0</v>
      </c>
      <c r="K183" s="157"/>
      <c r="L183" s="158"/>
      <c r="M183" s="159" t="s">
        <v>1</v>
      </c>
      <c r="N183" s="160" t="s">
        <v>40</v>
      </c>
      <c r="O183" s="59"/>
      <c r="P183" s="161">
        <f t="shared" si="11"/>
        <v>0</v>
      </c>
      <c r="Q183" s="161">
        <v>0</v>
      </c>
      <c r="R183" s="161">
        <f t="shared" si="12"/>
        <v>0</v>
      </c>
      <c r="S183" s="161">
        <v>0</v>
      </c>
      <c r="T183" s="162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1413</v>
      </c>
      <c r="AT183" s="163" t="s">
        <v>168</v>
      </c>
      <c r="AU183" s="163" t="s">
        <v>87</v>
      </c>
      <c r="AY183" s="18" t="s">
        <v>167</v>
      </c>
      <c r="BE183" s="164">
        <f t="shared" si="14"/>
        <v>0</v>
      </c>
      <c r="BF183" s="164">
        <f t="shared" si="15"/>
        <v>0</v>
      </c>
      <c r="BG183" s="164">
        <f t="shared" si="16"/>
        <v>0</v>
      </c>
      <c r="BH183" s="164">
        <f t="shared" si="17"/>
        <v>0</v>
      </c>
      <c r="BI183" s="164">
        <f t="shared" si="18"/>
        <v>0</v>
      </c>
      <c r="BJ183" s="18" t="s">
        <v>87</v>
      </c>
      <c r="BK183" s="164">
        <f t="shared" si="19"/>
        <v>0</v>
      </c>
      <c r="BL183" s="18" t="s">
        <v>1413</v>
      </c>
      <c r="BM183" s="163" t="s">
        <v>2731</v>
      </c>
    </row>
    <row r="184" spans="1:65" s="2" customFormat="1" ht="16.5" customHeight="1">
      <c r="A184" s="33"/>
      <c r="B184" s="149"/>
      <c r="C184" s="150" t="s">
        <v>540</v>
      </c>
      <c r="D184" s="150" t="s">
        <v>168</v>
      </c>
      <c r="E184" s="151" t="s">
        <v>2732</v>
      </c>
      <c r="F184" s="152" t="s">
        <v>2733</v>
      </c>
      <c r="G184" s="153" t="s">
        <v>340</v>
      </c>
      <c r="H184" s="154">
        <v>19</v>
      </c>
      <c r="I184" s="155"/>
      <c r="J184" s="156">
        <f t="shared" si="10"/>
        <v>0</v>
      </c>
      <c r="K184" s="157"/>
      <c r="L184" s="158"/>
      <c r="M184" s="159" t="s">
        <v>1</v>
      </c>
      <c r="N184" s="160" t="s">
        <v>40</v>
      </c>
      <c r="O184" s="59"/>
      <c r="P184" s="161">
        <f t="shared" si="11"/>
        <v>0</v>
      </c>
      <c r="Q184" s="161">
        <v>0</v>
      </c>
      <c r="R184" s="161">
        <f t="shared" si="12"/>
        <v>0</v>
      </c>
      <c r="S184" s="161">
        <v>0</v>
      </c>
      <c r="T184" s="162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1413</v>
      </c>
      <c r="AT184" s="163" t="s">
        <v>168</v>
      </c>
      <c r="AU184" s="163" t="s">
        <v>87</v>
      </c>
      <c r="AY184" s="18" t="s">
        <v>167</v>
      </c>
      <c r="BE184" s="164">
        <f t="shared" si="14"/>
        <v>0</v>
      </c>
      <c r="BF184" s="164">
        <f t="shared" si="15"/>
        <v>0</v>
      </c>
      <c r="BG184" s="164">
        <f t="shared" si="16"/>
        <v>0</v>
      </c>
      <c r="BH184" s="164">
        <f t="shared" si="17"/>
        <v>0</v>
      </c>
      <c r="BI184" s="164">
        <f t="shared" si="18"/>
        <v>0</v>
      </c>
      <c r="BJ184" s="18" t="s">
        <v>87</v>
      </c>
      <c r="BK184" s="164">
        <f t="shared" si="19"/>
        <v>0</v>
      </c>
      <c r="BL184" s="18" t="s">
        <v>1413</v>
      </c>
      <c r="BM184" s="163" t="s">
        <v>2734</v>
      </c>
    </row>
    <row r="185" spans="1:65" s="2" customFormat="1" ht="21.75" customHeight="1">
      <c r="A185" s="33"/>
      <c r="B185" s="149"/>
      <c r="C185" s="167" t="s">
        <v>547</v>
      </c>
      <c r="D185" s="167" t="s">
        <v>175</v>
      </c>
      <c r="E185" s="168" t="s">
        <v>2735</v>
      </c>
      <c r="F185" s="169" t="s">
        <v>2736</v>
      </c>
      <c r="G185" s="170" t="s">
        <v>340</v>
      </c>
      <c r="H185" s="171">
        <v>7</v>
      </c>
      <c r="I185" s="172"/>
      <c r="J185" s="173">
        <f t="shared" si="10"/>
        <v>0</v>
      </c>
      <c r="K185" s="174"/>
      <c r="L185" s="34"/>
      <c r="M185" s="175" t="s">
        <v>1</v>
      </c>
      <c r="N185" s="176" t="s">
        <v>40</v>
      </c>
      <c r="O185" s="59"/>
      <c r="P185" s="161">
        <f t="shared" si="11"/>
        <v>0</v>
      </c>
      <c r="Q185" s="161">
        <v>0</v>
      </c>
      <c r="R185" s="161">
        <f t="shared" si="12"/>
        <v>0</v>
      </c>
      <c r="S185" s="161">
        <v>0</v>
      </c>
      <c r="T185" s="162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172</v>
      </c>
      <c r="AT185" s="163" t="s">
        <v>175</v>
      </c>
      <c r="AU185" s="163" t="s">
        <v>87</v>
      </c>
      <c r="AY185" s="18" t="s">
        <v>167</v>
      </c>
      <c r="BE185" s="164">
        <f t="shared" si="14"/>
        <v>0</v>
      </c>
      <c r="BF185" s="164">
        <f t="shared" si="15"/>
        <v>0</v>
      </c>
      <c r="BG185" s="164">
        <f t="shared" si="16"/>
        <v>0</v>
      </c>
      <c r="BH185" s="164">
        <f t="shared" si="17"/>
        <v>0</v>
      </c>
      <c r="BI185" s="164">
        <f t="shared" si="18"/>
        <v>0</v>
      </c>
      <c r="BJ185" s="18" t="s">
        <v>87</v>
      </c>
      <c r="BK185" s="164">
        <f t="shared" si="19"/>
        <v>0</v>
      </c>
      <c r="BL185" s="18" t="s">
        <v>172</v>
      </c>
      <c r="BM185" s="163" t="s">
        <v>2737</v>
      </c>
    </row>
    <row r="186" spans="1:65" s="2" customFormat="1" ht="16.5" customHeight="1">
      <c r="A186" s="33"/>
      <c r="B186" s="149"/>
      <c r="C186" s="150" t="s">
        <v>557</v>
      </c>
      <c r="D186" s="150" t="s">
        <v>168</v>
      </c>
      <c r="E186" s="151" t="s">
        <v>2738</v>
      </c>
      <c r="F186" s="152" t="s">
        <v>2739</v>
      </c>
      <c r="G186" s="153" t="s">
        <v>340</v>
      </c>
      <c r="H186" s="154">
        <v>7</v>
      </c>
      <c r="I186" s="155"/>
      <c r="J186" s="156">
        <f t="shared" si="10"/>
        <v>0</v>
      </c>
      <c r="K186" s="157"/>
      <c r="L186" s="158"/>
      <c r="M186" s="159" t="s">
        <v>1</v>
      </c>
      <c r="N186" s="160" t="s">
        <v>40</v>
      </c>
      <c r="O186" s="59"/>
      <c r="P186" s="161">
        <f t="shared" si="11"/>
        <v>0</v>
      </c>
      <c r="Q186" s="161">
        <v>0</v>
      </c>
      <c r="R186" s="161">
        <f t="shared" si="12"/>
        <v>0</v>
      </c>
      <c r="S186" s="161">
        <v>0</v>
      </c>
      <c r="T186" s="162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1413</v>
      </c>
      <c r="AT186" s="163" t="s">
        <v>168</v>
      </c>
      <c r="AU186" s="163" t="s">
        <v>87</v>
      </c>
      <c r="AY186" s="18" t="s">
        <v>167</v>
      </c>
      <c r="BE186" s="164">
        <f t="shared" si="14"/>
        <v>0</v>
      </c>
      <c r="BF186" s="164">
        <f t="shared" si="15"/>
        <v>0</v>
      </c>
      <c r="BG186" s="164">
        <f t="shared" si="16"/>
        <v>0</v>
      </c>
      <c r="BH186" s="164">
        <f t="shared" si="17"/>
        <v>0</v>
      </c>
      <c r="BI186" s="164">
        <f t="shared" si="18"/>
        <v>0</v>
      </c>
      <c r="BJ186" s="18" t="s">
        <v>87</v>
      </c>
      <c r="BK186" s="164">
        <f t="shared" si="19"/>
        <v>0</v>
      </c>
      <c r="BL186" s="18" t="s">
        <v>1413</v>
      </c>
      <c r="BM186" s="163" t="s">
        <v>2740</v>
      </c>
    </row>
    <row r="187" spans="1:65" s="2" customFormat="1" ht="16.5" customHeight="1">
      <c r="A187" s="33"/>
      <c r="B187" s="149"/>
      <c r="C187" s="150" t="s">
        <v>563</v>
      </c>
      <c r="D187" s="150" t="s">
        <v>168</v>
      </c>
      <c r="E187" s="151" t="s">
        <v>2720</v>
      </c>
      <c r="F187" s="152" t="s">
        <v>2721</v>
      </c>
      <c r="G187" s="153" t="s">
        <v>340</v>
      </c>
      <c r="H187" s="154">
        <v>7</v>
      </c>
      <c r="I187" s="155"/>
      <c r="J187" s="156">
        <f t="shared" si="10"/>
        <v>0</v>
      </c>
      <c r="K187" s="157"/>
      <c r="L187" s="158"/>
      <c r="M187" s="159" t="s">
        <v>1</v>
      </c>
      <c r="N187" s="160" t="s">
        <v>40</v>
      </c>
      <c r="O187" s="59"/>
      <c r="P187" s="161">
        <f t="shared" si="11"/>
        <v>0</v>
      </c>
      <c r="Q187" s="161">
        <v>0</v>
      </c>
      <c r="R187" s="161">
        <f t="shared" si="12"/>
        <v>0</v>
      </c>
      <c r="S187" s="161">
        <v>0</v>
      </c>
      <c r="T187" s="162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1413</v>
      </c>
      <c r="AT187" s="163" t="s">
        <v>168</v>
      </c>
      <c r="AU187" s="163" t="s">
        <v>87</v>
      </c>
      <c r="AY187" s="18" t="s">
        <v>167</v>
      </c>
      <c r="BE187" s="164">
        <f t="shared" si="14"/>
        <v>0</v>
      </c>
      <c r="BF187" s="164">
        <f t="shared" si="15"/>
        <v>0</v>
      </c>
      <c r="BG187" s="164">
        <f t="shared" si="16"/>
        <v>0</v>
      </c>
      <c r="BH187" s="164">
        <f t="shared" si="17"/>
        <v>0</v>
      </c>
      <c r="BI187" s="164">
        <f t="shared" si="18"/>
        <v>0</v>
      </c>
      <c r="BJ187" s="18" t="s">
        <v>87</v>
      </c>
      <c r="BK187" s="164">
        <f t="shared" si="19"/>
        <v>0</v>
      </c>
      <c r="BL187" s="18" t="s">
        <v>1413</v>
      </c>
      <c r="BM187" s="163" t="s">
        <v>2741</v>
      </c>
    </row>
    <row r="188" spans="1:65" s="2" customFormat="1" ht="21.75" customHeight="1">
      <c r="A188" s="33"/>
      <c r="B188" s="149"/>
      <c r="C188" s="167" t="s">
        <v>571</v>
      </c>
      <c r="D188" s="167" t="s">
        <v>175</v>
      </c>
      <c r="E188" s="168" t="s">
        <v>2742</v>
      </c>
      <c r="F188" s="169" t="s">
        <v>2743</v>
      </c>
      <c r="G188" s="170" t="s">
        <v>340</v>
      </c>
      <c r="H188" s="171">
        <v>28</v>
      </c>
      <c r="I188" s="172"/>
      <c r="J188" s="173">
        <f t="shared" si="10"/>
        <v>0</v>
      </c>
      <c r="K188" s="174"/>
      <c r="L188" s="34"/>
      <c r="M188" s="175" t="s">
        <v>1</v>
      </c>
      <c r="N188" s="176" t="s">
        <v>40</v>
      </c>
      <c r="O188" s="59"/>
      <c r="P188" s="161">
        <f t="shared" si="11"/>
        <v>0</v>
      </c>
      <c r="Q188" s="161">
        <v>0</v>
      </c>
      <c r="R188" s="161">
        <f t="shared" si="12"/>
        <v>0</v>
      </c>
      <c r="S188" s="161">
        <v>0</v>
      </c>
      <c r="T188" s="162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172</v>
      </c>
      <c r="AT188" s="163" t="s">
        <v>175</v>
      </c>
      <c r="AU188" s="163" t="s">
        <v>87</v>
      </c>
      <c r="AY188" s="18" t="s">
        <v>167</v>
      </c>
      <c r="BE188" s="164">
        <f t="shared" si="14"/>
        <v>0</v>
      </c>
      <c r="BF188" s="164">
        <f t="shared" si="15"/>
        <v>0</v>
      </c>
      <c r="BG188" s="164">
        <f t="shared" si="16"/>
        <v>0</v>
      </c>
      <c r="BH188" s="164">
        <f t="shared" si="17"/>
        <v>0</v>
      </c>
      <c r="BI188" s="164">
        <f t="shared" si="18"/>
        <v>0</v>
      </c>
      <c r="BJ188" s="18" t="s">
        <v>87</v>
      </c>
      <c r="BK188" s="164">
        <f t="shared" si="19"/>
        <v>0</v>
      </c>
      <c r="BL188" s="18" t="s">
        <v>172</v>
      </c>
      <c r="BM188" s="163" t="s">
        <v>2744</v>
      </c>
    </row>
    <row r="189" spans="1:65" s="2" customFormat="1" ht="16.5" customHeight="1">
      <c r="A189" s="33"/>
      <c r="B189" s="149"/>
      <c r="C189" s="150" t="s">
        <v>577</v>
      </c>
      <c r="D189" s="150" t="s">
        <v>168</v>
      </c>
      <c r="E189" s="151" t="s">
        <v>2745</v>
      </c>
      <c r="F189" s="152" t="s">
        <v>2746</v>
      </c>
      <c r="G189" s="153" t="s">
        <v>340</v>
      </c>
      <c r="H189" s="154">
        <v>28</v>
      </c>
      <c r="I189" s="155"/>
      <c r="J189" s="156">
        <f t="shared" si="10"/>
        <v>0</v>
      </c>
      <c r="K189" s="157"/>
      <c r="L189" s="158"/>
      <c r="M189" s="159" t="s">
        <v>1</v>
      </c>
      <c r="N189" s="160" t="s">
        <v>40</v>
      </c>
      <c r="O189" s="59"/>
      <c r="P189" s="161">
        <f t="shared" si="11"/>
        <v>0</v>
      </c>
      <c r="Q189" s="161">
        <v>0</v>
      </c>
      <c r="R189" s="161">
        <f t="shared" si="12"/>
        <v>0</v>
      </c>
      <c r="S189" s="161">
        <v>0</v>
      </c>
      <c r="T189" s="162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1413</v>
      </c>
      <c r="AT189" s="163" t="s">
        <v>168</v>
      </c>
      <c r="AU189" s="163" t="s">
        <v>87</v>
      </c>
      <c r="AY189" s="18" t="s">
        <v>167</v>
      </c>
      <c r="BE189" s="164">
        <f t="shared" si="14"/>
        <v>0</v>
      </c>
      <c r="BF189" s="164">
        <f t="shared" si="15"/>
        <v>0</v>
      </c>
      <c r="BG189" s="164">
        <f t="shared" si="16"/>
        <v>0</v>
      </c>
      <c r="BH189" s="164">
        <f t="shared" si="17"/>
        <v>0</v>
      </c>
      <c r="BI189" s="164">
        <f t="shared" si="18"/>
        <v>0</v>
      </c>
      <c r="BJ189" s="18" t="s">
        <v>87</v>
      </c>
      <c r="BK189" s="164">
        <f t="shared" si="19"/>
        <v>0</v>
      </c>
      <c r="BL189" s="18" t="s">
        <v>1413</v>
      </c>
      <c r="BM189" s="163" t="s">
        <v>2747</v>
      </c>
    </row>
    <row r="190" spans="1:65" s="2" customFormat="1" ht="16.5" customHeight="1">
      <c r="A190" s="33"/>
      <c r="B190" s="149"/>
      <c r="C190" s="150" t="s">
        <v>583</v>
      </c>
      <c r="D190" s="150" t="s">
        <v>168</v>
      </c>
      <c r="E190" s="151" t="s">
        <v>2720</v>
      </c>
      <c r="F190" s="152" t="s">
        <v>2721</v>
      </c>
      <c r="G190" s="153" t="s">
        <v>340</v>
      </c>
      <c r="H190" s="154">
        <v>28</v>
      </c>
      <c r="I190" s="155"/>
      <c r="J190" s="156">
        <f t="shared" si="10"/>
        <v>0</v>
      </c>
      <c r="K190" s="157"/>
      <c r="L190" s="158"/>
      <c r="M190" s="159" t="s">
        <v>1</v>
      </c>
      <c r="N190" s="160" t="s">
        <v>40</v>
      </c>
      <c r="O190" s="59"/>
      <c r="P190" s="161">
        <f t="shared" si="11"/>
        <v>0</v>
      </c>
      <c r="Q190" s="161">
        <v>0</v>
      </c>
      <c r="R190" s="161">
        <f t="shared" si="12"/>
        <v>0</v>
      </c>
      <c r="S190" s="161">
        <v>0</v>
      </c>
      <c r="T190" s="162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1413</v>
      </c>
      <c r="AT190" s="163" t="s">
        <v>168</v>
      </c>
      <c r="AU190" s="163" t="s">
        <v>87</v>
      </c>
      <c r="AY190" s="18" t="s">
        <v>167</v>
      </c>
      <c r="BE190" s="164">
        <f t="shared" si="14"/>
        <v>0</v>
      </c>
      <c r="BF190" s="164">
        <f t="shared" si="15"/>
        <v>0</v>
      </c>
      <c r="BG190" s="164">
        <f t="shared" si="16"/>
        <v>0</v>
      </c>
      <c r="BH190" s="164">
        <f t="shared" si="17"/>
        <v>0</v>
      </c>
      <c r="BI190" s="164">
        <f t="shared" si="18"/>
        <v>0</v>
      </c>
      <c r="BJ190" s="18" t="s">
        <v>87</v>
      </c>
      <c r="BK190" s="164">
        <f t="shared" si="19"/>
        <v>0</v>
      </c>
      <c r="BL190" s="18" t="s">
        <v>1413</v>
      </c>
      <c r="BM190" s="163" t="s">
        <v>2748</v>
      </c>
    </row>
    <row r="191" spans="1:65" s="2" customFormat="1" ht="21.75" customHeight="1">
      <c r="A191" s="33"/>
      <c r="B191" s="149"/>
      <c r="C191" s="167" t="s">
        <v>588</v>
      </c>
      <c r="D191" s="167" t="s">
        <v>175</v>
      </c>
      <c r="E191" s="168" t="s">
        <v>2749</v>
      </c>
      <c r="F191" s="169" t="s">
        <v>2750</v>
      </c>
      <c r="G191" s="170" t="s">
        <v>340</v>
      </c>
      <c r="H191" s="171">
        <v>1</v>
      </c>
      <c r="I191" s="172"/>
      <c r="J191" s="173">
        <f t="shared" si="10"/>
        <v>0</v>
      </c>
      <c r="K191" s="174"/>
      <c r="L191" s="34"/>
      <c r="M191" s="175" t="s">
        <v>1</v>
      </c>
      <c r="N191" s="176" t="s">
        <v>40</v>
      </c>
      <c r="O191" s="59"/>
      <c r="P191" s="161">
        <f t="shared" si="11"/>
        <v>0</v>
      </c>
      <c r="Q191" s="161">
        <v>0</v>
      </c>
      <c r="R191" s="161">
        <f t="shared" si="12"/>
        <v>0</v>
      </c>
      <c r="S191" s="161">
        <v>0</v>
      </c>
      <c r="T191" s="162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172</v>
      </c>
      <c r="AT191" s="163" t="s">
        <v>175</v>
      </c>
      <c r="AU191" s="163" t="s">
        <v>87</v>
      </c>
      <c r="AY191" s="18" t="s">
        <v>167</v>
      </c>
      <c r="BE191" s="164">
        <f t="shared" si="14"/>
        <v>0</v>
      </c>
      <c r="BF191" s="164">
        <f t="shared" si="15"/>
        <v>0</v>
      </c>
      <c r="BG191" s="164">
        <f t="shared" si="16"/>
        <v>0</v>
      </c>
      <c r="BH191" s="164">
        <f t="shared" si="17"/>
        <v>0</v>
      </c>
      <c r="BI191" s="164">
        <f t="shared" si="18"/>
        <v>0</v>
      </c>
      <c r="BJ191" s="18" t="s">
        <v>87</v>
      </c>
      <c r="BK191" s="164">
        <f t="shared" si="19"/>
        <v>0</v>
      </c>
      <c r="BL191" s="18" t="s">
        <v>172</v>
      </c>
      <c r="BM191" s="163" t="s">
        <v>2751</v>
      </c>
    </row>
    <row r="192" spans="1:65" s="2" customFormat="1" ht="16.5" customHeight="1">
      <c r="A192" s="33"/>
      <c r="B192" s="149"/>
      <c r="C192" s="150" t="s">
        <v>592</v>
      </c>
      <c r="D192" s="150" t="s">
        <v>168</v>
      </c>
      <c r="E192" s="151" t="s">
        <v>2752</v>
      </c>
      <c r="F192" s="152" t="s">
        <v>2753</v>
      </c>
      <c r="G192" s="153" t="s">
        <v>340</v>
      </c>
      <c r="H192" s="154">
        <v>1</v>
      </c>
      <c r="I192" s="155"/>
      <c r="J192" s="156">
        <f t="shared" si="10"/>
        <v>0</v>
      </c>
      <c r="K192" s="157"/>
      <c r="L192" s="158"/>
      <c r="M192" s="159" t="s">
        <v>1</v>
      </c>
      <c r="N192" s="160" t="s">
        <v>40</v>
      </c>
      <c r="O192" s="59"/>
      <c r="P192" s="161">
        <f t="shared" si="11"/>
        <v>0</v>
      </c>
      <c r="Q192" s="161">
        <v>0</v>
      </c>
      <c r="R192" s="161">
        <f t="shared" si="12"/>
        <v>0</v>
      </c>
      <c r="S192" s="161">
        <v>0</v>
      </c>
      <c r="T192" s="162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1413</v>
      </c>
      <c r="AT192" s="163" t="s">
        <v>168</v>
      </c>
      <c r="AU192" s="163" t="s">
        <v>87</v>
      </c>
      <c r="AY192" s="18" t="s">
        <v>167</v>
      </c>
      <c r="BE192" s="164">
        <f t="shared" si="14"/>
        <v>0</v>
      </c>
      <c r="BF192" s="164">
        <f t="shared" si="15"/>
        <v>0</v>
      </c>
      <c r="BG192" s="164">
        <f t="shared" si="16"/>
        <v>0</v>
      </c>
      <c r="BH192" s="164">
        <f t="shared" si="17"/>
        <v>0</v>
      </c>
      <c r="BI192" s="164">
        <f t="shared" si="18"/>
        <v>0</v>
      </c>
      <c r="BJ192" s="18" t="s">
        <v>87</v>
      </c>
      <c r="BK192" s="164">
        <f t="shared" si="19"/>
        <v>0</v>
      </c>
      <c r="BL192" s="18" t="s">
        <v>1413</v>
      </c>
      <c r="BM192" s="163" t="s">
        <v>2754</v>
      </c>
    </row>
    <row r="193" spans="1:65" s="2" customFormat="1" ht="16.5" customHeight="1">
      <c r="A193" s="33"/>
      <c r="B193" s="149"/>
      <c r="C193" s="150" t="s">
        <v>1024</v>
      </c>
      <c r="D193" s="150" t="s">
        <v>168</v>
      </c>
      <c r="E193" s="151" t="s">
        <v>2720</v>
      </c>
      <c r="F193" s="152" t="s">
        <v>2721</v>
      </c>
      <c r="G193" s="153" t="s">
        <v>340</v>
      </c>
      <c r="H193" s="154">
        <v>1</v>
      </c>
      <c r="I193" s="155"/>
      <c r="J193" s="156">
        <f t="shared" si="10"/>
        <v>0</v>
      </c>
      <c r="K193" s="157"/>
      <c r="L193" s="158"/>
      <c r="M193" s="159" t="s">
        <v>1</v>
      </c>
      <c r="N193" s="160" t="s">
        <v>40</v>
      </c>
      <c r="O193" s="59"/>
      <c r="P193" s="161">
        <f t="shared" si="11"/>
        <v>0</v>
      </c>
      <c r="Q193" s="161">
        <v>0</v>
      </c>
      <c r="R193" s="161">
        <f t="shared" si="12"/>
        <v>0</v>
      </c>
      <c r="S193" s="161">
        <v>0</v>
      </c>
      <c r="T193" s="162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1413</v>
      </c>
      <c r="AT193" s="163" t="s">
        <v>168</v>
      </c>
      <c r="AU193" s="163" t="s">
        <v>87</v>
      </c>
      <c r="AY193" s="18" t="s">
        <v>167</v>
      </c>
      <c r="BE193" s="164">
        <f t="shared" si="14"/>
        <v>0</v>
      </c>
      <c r="BF193" s="164">
        <f t="shared" si="15"/>
        <v>0</v>
      </c>
      <c r="BG193" s="164">
        <f t="shared" si="16"/>
        <v>0</v>
      </c>
      <c r="BH193" s="164">
        <f t="shared" si="17"/>
        <v>0</v>
      </c>
      <c r="BI193" s="164">
        <f t="shared" si="18"/>
        <v>0</v>
      </c>
      <c r="BJ193" s="18" t="s">
        <v>87</v>
      </c>
      <c r="BK193" s="164">
        <f t="shared" si="19"/>
        <v>0</v>
      </c>
      <c r="BL193" s="18" t="s">
        <v>1413</v>
      </c>
      <c r="BM193" s="163" t="s">
        <v>2755</v>
      </c>
    </row>
    <row r="194" spans="1:65" s="2" customFormat="1" ht="21.75" customHeight="1">
      <c r="A194" s="33"/>
      <c r="B194" s="149"/>
      <c r="C194" s="167" t="s">
        <v>546</v>
      </c>
      <c r="D194" s="167" t="s">
        <v>175</v>
      </c>
      <c r="E194" s="168" t="s">
        <v>2756</v>
      </c>
      <c r="F194" s="169" t="s">
        <v>2757</v>
      </c>
      <c r="G194" s="170" t="s">
        <v>340</v>
      </c>
      <c r="H194" s="171">
        <v>2</v>
      </c>
      <c r="I194" s="172"/>
      <c r="J194" s="173">
        <f t="shared" si="10"/>
        <v>0</v>
      </c>
      <c r="K194" s="174"/>
      <c r="L194" s="34"/>
      <c r="M194" s="175" t="s">
        <v>1</v>
      </c>
      <c r="N194" s="176" t="s">
        <v>40</v>
      </c>
      <c r="O194" s="59"/>
      <c r="P194" s="161">
        <f t="shared" si="11"/>
        <v>0</v>
      </c>
      <c r="Q194" s="161">
        <v>0</v>
      </c>
      <c r="R194" s="161">
        <f t="shared" si="12"/>
        <v>0</v>
      </c>
      <c r="S194" s="161">
        <v>0</v>
      </c>
      <c r="T194" s="162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172</v>
      </c>
      <c r="AT194" s="163" t="s">
        <v>175</v>
      </c>
      <c r="AU194" s="163" t="s">
        <v>87</v>
      </c>
      <c r="AY194" s="18" t="s">
        <v>167</v>
      </c>
      <c r="BE194" s="164">
        <f t="shared" si="14"/>
        <v>0</v>
      </c>
      <c r="BF194" s="164">
        <f t="shared" si="15"/>
        <v>0</v>
      </c>
      <c r="BG194" s="164">
        <f t="shared" si="16"/>
        <v>0</v>
      </c>
      <c r="BH194" s="164">
        <f t="shared" si="17"/>
        <v>0</v>
      </c>
      <c r="BI194" s="164">
        <f t="shared" si="18"/>
        <v>0</v>
      </c>
      <c r="BJ194" s="18" t="s">
        <v>87</v>
      </c>
      <c r="BK194" s="164">
        <f t="shared" si="19"/>
        <v>0</v>
      </c>
      <c r="BL194" s="18" t="s">
        <v>172</v>
      </c>
      <c r="BM194" s="163" t="s">
        <v>2758</v>
      </c>
    </row>
    <row r="195" spans="1:65" s="2" customFormat="1" ht="21.75" customHeight="1">
      <c r="A195" s="33"/>
      <c r="B195" s="149"/>
      <c r="C195" s="150" t="s">
        <v>1036</v>
      </c>
      <c r="D195" s="150" t="s">
        <v>168</v>
      </c>
      <c r="E195" s="151" t="s">
        <v>2759</v>
      </c>
      <c r="F195" s="152" t="s">
        <v>2760</v>
      </c>
      <c r="G195" s="153" t="s">
        <v>340</v>
      </c>
      <c r="H195" s="154">
        <v>2</v>
      </c>
      <c r="I195" s="155"/>
      <c r="J195" s="156">
        <f t="shared" si="10"/>
        <v>0</v>
      </c>
      <c r="K195" s="157"/>
      <c r="L195" s="158"/>
      <c r="M195" s="159" t="s">
        <v>1</v>
      </c>
      <c r="N195" s="160" t="s">
        <v>40</v>
      </c>
      <c r="O195" s="59"/>
      <c r="P195" s="161">
        <f t="shared" si="11"/>
        <v>0</v>
      </c>
      <c r="Q195" s="161">
        <v>1E-4</v>
      </c>
      <c r="R195" s="161">
        <f t="shared" si="12"/>
        <v>2.0000000000000001E-4</v>
      </c>
      <c r="S195" s="161">
        <v>0</v>
      </c>
      <c r="T195" s="162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1413</v>
      </c>
      <c r="AT195" s="163" t="s">
        <v>168</v>
      </c>
      <c r="AU195" s="163" t="s">
        <v>87</v>
      </c>
      <c r="AY195" s="18" t="s">
        <v>167</v>
      </c>
      <c r="BE195" s="164">
        <f t="shared" si="14"/>
        <v>0</v>
      </c>
      <c r="BF195" s="164">
        <f t="shared" si="15"/>
        <v>0</v>
      </c>
      <c r="BG195" s="164">
        <f t="shared" si="16"/>
        <v>0</v>
      </c>
      <c r="BH195" s="164">
        <f t="shared" si="17"/>
        <v>0</v>
      </c>
      <c r="BI195" s="164">
        <f t="shared" si="18"/>
        <v>0</v>
      </c>
      <c r="BJ195" s="18" t="s">
        <v>87</v>
      </c>
      <c r="BK195" s="164">
        <f t="shared" si="19"/>
        <v>0</v>
      </c>
      <c r="BL195" s="18" t="s">
        <v>1413</v>
      </c>
      <c r="BM195" s="163" t="s">
        <v>2761</v>
      </c>
    </row>
    <row r="196" spans="1:65" s="2" customFormat="1" ht="21.75" customHeight="1">
      <c r="A196" s="33"/>
      <c r="B196" s="149"/>
      <c r="C196" s="167" t="s">
        <v>1043</v>
      </c>
      <c r="D196" s="167" t="s">
        <v>175</v>
      </c>
      <c r="E196" s="168" t="s">
        <v>2762</v>
      </c>
      <c r="F196" s="169" t="s">
        <v>2763</v>
      </c>
      <c r="G196" s="170" t="s">
        <v>340</v>
      </c>
      <c r="H196" s="171">
        <v>1</v>
      </c>
      <c r="I196" s="172"/>
      <c r="J196" s="173">
        <f t="shared" si="10"/>
        <v>0</v>
      </c>
      <c r="K196" s="174"/>
      <c r="L196" s="34"/>
      <c r="M196" s="175" t="s">
        <v>1</v>
      </c>
      <c r="N196" s="176" t="s">
        <v>40</v>
      </c>
      <c r="O196" s="59"/>
      <c r="P196" s="161">
        <f t="shared" si="11"/>
        <v>0</v>
      </c>
      <c r="Q196" s="161">
        <v>0</v>
      </c>
      <c r="R196" s="161">
        <f t="shared" si="12"/>
        <v>0</v>
      </c>
      <c r="S196" s="161">
        <v>0</v>
      </c>
      <c r="T196" s="162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179</v>
      </c>
      <c r="AT196" s="163" t="s">
        <v>175</v>
      </c>
      <c r="AU196" s="163" t="s">
        <v>87</v>
      </c>
      <c r="AY196" s="18" t="s">
        <v>167</v>
      </c>
      <c r="BE196" s="164">
        <f t="shared" si="14"/>
        <v>0</v>
      </c>
      <c r="BF196" s="164">
        <f t="shared" si="15"/>
        <v>0</v>
      </c>
      <c r="BG196" s="164">
        <f t="shared" si="16"/>
        <v>0</v>
      </c>
      <c r="BH196" s="164">
        <f t="shared" si="17"/>
        <v>0</v>
      </c>
      <c r="BI196" s="164">
        <f t="shared" si="18"/>
        <v>0</v>
      </c>
      <c r="BJ196" s="18" t="s">
        <v>87</v>
      </c>
      <c r="BK196" s="164">
        <f t="shared" si="19"/>
        <v>0</v>
      </c>
      <c r="BL196" s="18" t="s">
        <v>179</v>
      </c>
      <c r="BM196" s="163" t="s">
        <v>2764</v>
      </c>
    </row>
    <row r="197" spans="1:65" s="14" customFormat="1" ht="12">
      <c r="B197" s="185"/>
      <c r="D197" s="178" t="s">
        <v>181</v>
      </c>
      <c r="E197" s="186" t="s">
        <v>1</v>
      </c>
      <c r="F197" s="187" t="s">
        <v>81</v>
      </c>
      <c r="H197" s="188">
        <v>1</v>
      </c>
      <c r="I197" s="189"/>
      <c r="L197" s="185"/>
      <c r="M197" s="190"/>
      <c r="N197" s="191"/>
      <c r="O197" s="191"/>
      <c r="P197" s="191"/>
      <c r="Q197" s="191"/>
      <c r="R197" s="191"/>
      <c r="S197" s="191"/>
      <c r="T197" s="192"/>
      <c r="AT197" s="186" t="s">
        <v>181</v>
      </c>
      <c r="AU197" s="186" t="s">
        <v>87</v>
      </c>
      <c r="AV197" s="14" t="s">
        <v>87</v>
      </c>
      <c r="AW197" s="14" t="s">
        <v>29</v>
      </c>
      <c r="AX197" s="14" t="s">
        <v>74</v>
      </c>
      <c r="AY197" s="186" t="s">
        <v>167</v>
      </c>
    </row>
    <row r="198" spans="1:65" s="15" customFormat="1" ht="12">
      <c r="B198" s="193"/>
      <c r="D198" s="178" t="s">
        <v>181</v>
      </c>
      <c r="E198" s="194" t="s">
        <v>1</v>
      </c>
      <c r="F198" s="195" t="s">
        <v>186</v>
      </c>
      <c r="H198" s="196">
        <v>1</v>
      </c>
      <c r="I198" s="197"/>
      <c r="L198" s="193"/>
      <c r="M198" s="198"/>
      <c r="N198" s="199"/>
      <c r="O198" s="199"/>
      <c r="P198" s="199"/>
      <c r="Q198" s="199"/>
      <c r="R198" s="199"/>
      <c r="S198" s="199"/>
      <c r="T198" s="200"/>
      <c r="AT198" s="194" t="s">
        <v>181</v>
      </c>
      <c r="AU198" s="194" t="s">
        <v>87</v>
      </c>
      <c r="AV198" s="15" t="s">
        <v>179</v>
      </c>
      <c r="AW198" s="15" t="s">
        <v>29</v>
      </c>
      <c r="AX198" s="15" t="s">
        <v>81</v>
      </c>
      <c r="AY198" s="194" t="s">
        <v>167</v>
      </c>
    </row>
    <row r="199" spans="1:65" s="2" customFormat="1" ht="21.75" customHeight="1">
      <c r="A199" s="33"/>
      <c r="B199" s="149"/>
      <c r="C199" s="150" t="s">
        <v>1048</v>
      </c>
      <c r="D199" s="150" t="s">
        <v>168</v>
      </c>
      <c r="E199" s="151" t="s">
        <v>2765</v>
      </c>
      <c r="F199" s="152" t="s">
        <v>2766</v>
      </c>
      <c r="G199" s="153" t="s">
        <v>340</v>
      </c>
      <c r="H199" s="154">
        <v>1</v>
      </c>
      <c r="I199" s="155"/>
      <c r="J199" s="156">
        <f t="shared" ref="J199:J231" si="20">ROUND(I199*H199,2)</f>
        <v>0</v>
      </c>
      <c r="K199" s="157"/>
      <c r="L199" s="158"/>
      <c r="M199" s="159" t="s">
        <v>1</v>
      </c>
      <c r="N199" s="160" t="s">
        <v>40</v>
      </c>
      <c r="O199" s="59"/>
      <c r="P199" s="161">
        <f t="shared" ref="P199:P231" si="21">O199*H199</f>
        <v>0</v>
      </c>
      <c r="Q199" s="161">
        <v>3.1E-4</v>
      </c>
      <c r="R199" s="161">
        <f t="shared" ref="R199:R231" si="22">Q199*H199</f>
        <v>3.1E-4</v>
      </c>
      <c r="S199" s="161">
        <v>0</v>
      </c>
      <c r="T199" s="162">
        <f t="shared" ref="T199:T231" si="23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249</v>
      </c>
      <c r="AT199" s="163" t="s">
        <v>168</v>
      </c>
      <c r="AU199" s="163" t="s">
        <v>87</v>
      </c>
      <c r="AY199" s="18" t="s">
        <v>167</v>
      </c>
      <c r="BE199" s="164">
        <f t="shared" ref="BE199:BE231" si="24">IF(N199="základná",J199,0)</f>
        <v>0</v>
      </c>
      <c r="BF199" s="164">
        <f t="shared" ref="BF199:BF231" si="25">IF(N199="znížená",J199,0)</f>
        <v>0</v>
      </c>
      <c r="BG199" s="164">
        <f t="shared" ref="BG199:BG231" si="26">IF(N199="zákl. prenesená",J199,0)</f>
        <v>0</v>
      </c>
      <c r="BH199" s="164">
        <f t="shared" ref="BH199:BH231" si="27">IF(N199="zníž. prenesená",J199,0)</f>
        <v>0</v>
      </c>
      <c r="BI199" s="164">
        <f t="shared" ref="BI199:BI231" si="28">IF(N199="nulová",J199,0)</f>
        <v>0</v>
      </c>
      <c r="BJ199" s="18" t="s">
        <v>87</v>
      </c>
      <c r="BK199" s="164">
        <f t="shared" ref="BK199:BK231" si="29">ROUND(I199*H199,2)</f>
        <v>0</v>
      </c>
      <c r="BL199" s="18" t="s">
        <v>179</v>
      </c>
      <c r="BM199" s="163" t="s">
        <v>2767</v>
      </c>
    </row>
    <row r="200" spans="1:65" s="2" customFormat="1" ht="21.75" customHeight="1">
      <c r="A200" s="33"/>
      <c r="B200" s="149"/>
      <c r="C200" s="167" t="s">
        <v>172</v>
      </c>
      <c r="D200" s="167" t="s">
        <v>175</v>
      </c>
      <c r="E200" s="168" t="s">
        <v>2768</v>
      </c>
      <c r="F200" s="169" t="s">
        <v>2769</v>
      </c>
      <c r="G200" s="170" t="s">
        <v>340</v>
      </c>
      <c r="H200" s="171">
        <v>155</v>
      </c>
      <c r="I200" s="172"/>
      <c r="J200" s="173">
        <f t="shared" si="20"/>
        <v>0</v>
      </c>
      <c r="K200" s="174"/>
      <c r="L200" s="34"/>
      <c r="M200" s="175" t="s">
        <v>1</v>
      </c>
      <c r="N200" s="176" t="s">
        <v>40</v>
      </c>
      <c r="O200" s="59"/>
      <c r="P200" s="161">
        <f t="shared" si="21"/>
        <v>0</v>
      </c>
      <c r="Q200" s="161">
        <v>0</v>
      </c>
      <c r="R200" s="161">
        <f t="shared" si="22"/>
        <v>0</v>
      </c>
      <c r="S200" s="161">
        <v>0</v>
      </c>
      <c r="T200" s="162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172</v>
      </c>
      <c r="AT200" s="163" t="s">
        <v>175</v>
      </c>
      <c r="AU200" s="163" t="s">
        <v>87</v>
      </c>
      <c r="AY200" s="18" t="s">
        <v>167</v>
      </c>
      <c r="BE200" s="164">
        <f t="shared" si="24"/>
        <v>0</v>
      </c>
      <c r="BF200" s="164">
        <f t="shared" si="25"/>
        <v>0</v>
      </c>
      <c r="BG200" s="164">
        <f t="shared" si="26"/>
        <v>0</v>
      </c>
      <c r="BH200" s="164">
        <f t="shared" si="27"/>
        <v>0</v>
      </c>
      <c r="BI200" s="164">
        <f t="shared" si="28"/>
        <v>0</v>
      </c>
      <c r="BJ200" s="18" t="s">
        <v>87</v>
      </c>
      <c r="BK200" s="164">
        <f t="shared" si="29"/>
        <v>0</v>
      </c>
      <c r="BL200" s="18" t="s">
        <v>172</v>
      </c>
      <c r="BM200" s="163" t="s">
        <v>2770</v>
      </c>
    </row>
    <row r="201" spans="1:65" s="2" customFormat="1" ht="16.5" customHeight="1">
      <c r="A201" s="33"/>
      <c r="B201" s="149"/>
      <c r="C201" s="150" t="s">
        <v>1055</v>
      </c>
      <c r="D201" s="150" t="s">
        <v>168</v>
      </c>
      <c r="E201" s="151" t="s">
        <v>2771</v>
      </c>
      <c r="F201" s="152" t="s">
        <v>2772</v>
      </c>
      <c r="G201" s="153" t="s">
        <v>340</v>
      </c>
      <c r="H201" s="154">
        <v>155</v>
      </c>
      <c r="I201" s="155"/>
      <c r="J201" s="156">
        <f t="shared" si="20"/>
        <v>0</v>
      </c>
      <c r="K201" s="157"/>
      <c r="L201" s="158"/>
      <c r="M201" s="159" t="s">
        <v>1</v>
      </c>
      <c r="N201" s="160" t="s">
        <v>40</v>
      </c>
      <c r="O201" s="59"/>
      <c r="P201" s="161">
        <f t="shared" si="21"/>
        <v>0</v>
      </c>
      <c r="Q201" s="161">
        <v>0</v>
      </c>
      <c r="R201" s="161">
        <f t="shared" si="22"/>
        <v>0</v>
      </c>
      <c r="S201" s="161">
        <v>0</v>
      </c>
      <c r="T201" s="162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1413</v>
      </c>
      <c r="AT201" s="163" t="s">
        <v>168</v>
      </c>
      <c r="AU201" s="163" t="s">
        <v>87</v>
      </c>
      <c r="AY201" s="18" t="s">
        <v>167</v>
      </c>
      <c r="BE201" s="164">
        <f t="shared" si="24"/>
        <v>0</v>
      </c>
      <c r="BF201" s="164">
        <f t="shared" si="25"/>
        <v>0</v>
      </c>
      <c r="BG201" s="164">
        <f t="shared" si="26"/>
        <v>0</v>
      </c>
      <c r="BH201" s="164">
        <f t="shared" si="27"/>
        <v>0</v>
      </c>
      <c r="BI201" s="164">
        <f t="shared" si="28"/>
        <v>0</v>
      </c>
      <c r="BJ201" s="18" t="s">
        <v>87</v>
      </c>
      <c r="BK201" s="164">
        <f t="shared" si="29"/>
        <v>0</v>
      </c>
      <c r="BL201" s="18" t="s">
        <v>1413</v>
      </c>
      <c r="BM201" s="163" t="s">
        <v>2773</v>
      </c>
    </row>
    <row r="202" spans="1:65" s="2" customFormat="1" ht="16.5" customHeight="1">
      <c r="A202" s="33"/>
      <c r="B202" s="149"/>
      <c r="C202" s="150" t="s">
        <v>1059</v>
      </c>
      <c r="D202" s="150" t="s">
        <v>168</v>
      </c>
      <c r="E202" s="151" t="s">
        <v>2720</v>
      </c>
      <c r="F202" s="152" t="s">
        <v>2721</v>
      </c>
      <c r="G202" s="153" t="s">
        <v>340</v>
      </c>
      <c r="H202" s="154">
        <v>155</v>
      </c>
      <c r="I202" s="155"/>
      <c r="J202" s="156">
        <f t="shared" si="20"/>
        <v>0</v>
      </c>
      <c r="K202" s="157"/>
      <c r="L202" s="158"/>
      <c r="M202" s="159" t="s">
        <v>1</v>
      </c>
      <c r="N202" s="160" t="s">
        <v>40</v>
      </c>
      <c r="O202" s="59"/>
      <c r="P202" s="161">
        <f t="shared" si="21"/>
        <v>0</v>
      </c>
      <c r="Q202" s="161">
        <v>0</v>
      </c>
      <c r="R202" s="161">
        <f t="shared" si="22"/>
        <v>0</v>
      </c>
      <c r="S202" s="161">
        <v>0</v>
      </c>
      <c r="T202" s="162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1413</v>
      </c>
      <c r="AT202" s="163" t="s">
        <v>168</v>
      </c>
      <c r="AU202" s="163" t="s">
        <v>87</v>
      </c>
      <c r="AY202" s="18" t="s">
        <v>167</v>
      </c>
      <c r="BE202" s="164">
        <f t="shared" si="24"/>
        <v>0</v>
      </c>
      <c r="BF202" s="164">
        <f t="shared" si="25"/>
        <v>0</v>
      </c>
      <c r="BG202" s="164">
        <f t="shared" si="26"/>
        <v>0</v>
      </c>
      <c r="BH202" s="164">
        <f t="shared" si="27"/>
        <v>0</v>
      </c>
      <c r="BI202" s="164">
        <f t="shared" si="28"/>
        <v>0</v>
      </c>
      <c r="BJ202" s="18" t="s">
        <v>87</v>
      </c>
      <c r="BK202" s="164">
        <f t="shared" si="29"/>
        <v>0</v>
      </c>
      <c r="BL202" s="18" t="s">
        <v>1413</v>
      </c>
      <c r="BM202" s="163" t="s">
        <v>2774</v>
      </c>
    </row>
    <row r="203" spans="1:65" s="2" customFormat="1" ht="21.75" customHeight="1">
      <c r="A203" s="33"/>
      <c r="B203" s="149"/>
      <c r="C203" s="167" t="s">
        <v>1064</v>
      </c>
      <c r="D203" s="167" t="s">
        <v>175</v>
      </c>
      <c r="E203" s="168" t="s">
        <v>2775</v>
      </c>
      <c r="F203" s="169" t="s">
        <v>2776</v>
      </c>
      <c r="G203" s="170" t="s">
        <v>340</v>
      </c>
      <c r="H203" s="171">
        <v>13</v>
      </c>
      <c r="I203" s="172"/>
      <c r="J203" s="173">
        <f t="shared" si="20"/>
        <v>0</v>
      </c>
      <c r="K203" s="174"/>
      <c r="L203" s="34"/>
      <c r="M203" s="175" t="s">
        <v>1</v>
      </c>
      <c r="N203" s="176" t="s">
        <v>40</v>
      </c>
      <c r="O203" s="59"/>
      <c r="P203" s="161">
        <f t="shared" si="21"/>
        <v>0</v>
      </c>
      <c r="Q203" s="161">
        <v>0</v>
      </c>
      <c r="R203" s="161">
        <f t="shared" si="22"/>
        <v>0</v>
      </c>
      <c r="S203" s="161">
        <v>0</v>
      </c>
      <c r="T203" s="162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172</v>
      </c>
      <c r="AT203" s="163" t="s">
        <v>175</v>
      </c>
      <c r="AU203" s="163" t="s">
        <v>87</v>
      </c>
      <c r="AY203" s="18" t="s">
        <v>167</v>
      </c>
      <c r="BE203" s="164">
        <f t="shared" si="24"/>
        <v>0</v>
      </c>
      <c r="BF203" s="164">
        <f t="shared" si="25"/>
        <v>0</v>
      </c>
      <c r="BG203" s="164">
        <f t="shared" si="26"/>
        <v>0</v>
      </c>
      <c r="BH203" s="164">
        <f t="shared" si="27"/>
        <v>0</v>
      </c>
      <c r="BI203" s="164">
        <f t="shared" si="28"/>
        <v>0</v>
      </c>
      <c r="BJ203" s="18" t="s">
        <v>87</v>
      </c>
      <c r="BK203" s="164">
        <f t="shared" si="29"/>
        <v>0</v>
      </c>
      <c r="BL203" s="18" t="s">
        <v>172</v>
      </c>
      <c r="BM203" s="163" t="s">
        <v>2777</v>
      </c>
    </row>
    <row r="204" spans="1:65" s="2" customFormat="1" ht="16.5" customHeight="1">
      <c r="A204" s="33"/>
      <c r="B204" s="149"/>
      <c r="C204" s="150" t="s">
        <v>1068</v>
      </c>
      <c r="D204" s="150" t="s">
        <v>168</v>
      </c>
      <c r="E204" s="151" t="s">
        <v>2778</v>
      </c>
      <c r="F204" s="152" t="s">
        <v>2779</v>
      </c>
      <c r="G204" s="153" t="s">
        <v>340</v>
      </c>
      <c r="H204" s="154">
        <v>13</v>
      </c>
      <c r="I204" s="155"/>
      <c r="J204" s="156">
        <f t="shared" si="20"/>
        <v>0</v>
      </c>
      <c r="K204" s="157"/>
      <c r="L204" s="158"/>
      <c r="M204" s="159" t="s">
        <v>1</v>
      </c>
      <c r="N204" s="160" t="s">
        <v>40</v>
      </c>
      <c r="O204" s="59"/>
      <c r="P204" s="161">
        <f t="shared" si="21"/>
        <v>0</v>
      </c>
      <c r="Q204" s="161">
        <v>0</v>
      </c>
      <c r="R204" s="161">
        <f t="shared" si="22"/>
        <v>0</v>
      </c>
      <c r="S204" s="161">
        <v>0</v>
      </c>
      <c r="T204" s="162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1413</v>
      </c>
      <c r="AT204" s="163" t="s">
        <v>168</v>
      </c>
      <c r="AU204" s="163" t="s">
        <v>87</v>
      </c>
      <c r="AY204" s="18" t="s">
        <v>167</v>
      </c>
      <c r="BE204" s="164">
        <f t="shared" si="24"/>
        <v>0</v>
      </c>
      <c r="BF204" s="164">
        <f t="shared" si="25"/>
        <v>0</v>
      </c>
      <c r="BG204" s="164">
        <f t="shared" si="26"/>
        <v>0</v>
      </c>
      <c r="BH204" s="164">
        <f t="shared" si="27"/>
        <v>0</v>
      </c>
      <c r="BI204" s="164">
        <f t="shared" si="28"/>
        <v>0</v>
      </c>
      <c r="BJ204" s="18" t="s">
        <v>87</v>
      </c>
      <c r="BK204" s="164">
        <f t="shared" si="29"/>
        <v>0</v>
      </c>
      <c r="BL204" s="18" t="s">
        <v>1413</v>
      </c>
      <c r="BM204" s="163" t="s">
        <v>2780</v>
      </c>
    </row>
    <row r="205" spans="1:65" s="2" customFormat="1" ht="16.5" customHeight="1">
      <c r="A205" s="33"/>
      <c r="B205" s="149"/>
      <c r="C205" s="150" t="s">
        <v>1072</v>
      </c>
      <c r="D205" s="150" t="s">
        <v>168</v>
      </c>
      <c r="E205" s="151" t="s">
        <v>2771</v>
      </c>
      <c r="F205" s="152" t="s">
        <v>2772</v>
      </c>
      <c r="G205" s="153" t="s">
        <v>340</v>
      </c>
      <c r="H205" s="154">
        <v>13</v>
      </c>
      <c r="I205" s="155"/>
      <c r="J205" s="156">
        <f t="shared" si="20"/>
        <v>0</v>
      </c>
      <c r="K205" s="157"/>
      <c r="L205" s="158"/>
      <c r="M205" s="159" t="s">
        <v>1</v>
      </c>
      <c r="N205" s="160" t="s">
        <v>40</v>
      </c>
      <c r="O205" s="59"/>
      <c r="P205" s="161">
        <f t="shared" si="21"/>
        <v>0</v>
      </c>
      <c r="Q205" s="161">
        <v>0</v>
      </c>
      <c r="R205" s="161">
        <f t="shared" si="22"/>
        <v>0</v>
      </c>
      <c r="S205" s="161">
        <v>0</v>
      </c>
      <c r="T205" s="162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1413</v>
      </c>
      <c r="AT205" s="163" t="s">
        <v>168</v>
      </c>
      <c r="AU205" s="163" t="s">
        <v>87</v>
      </c>
      <c r="AY205" s="18" t="s">
        <v>167</v>
      </c>
      <c r="BE205" s="164">
        <f t="shared" si="24"/>
        <v>0</v>
      </c>
      <c r="BF205" s="164">
        <f t="shared" si="25"/>
        <v>0</v>
      </c>
      <c r="BG205" s="164">
        <f t="shared" si="26"/>
        <v>0</v>
      </c>
      <c r="BH205" s="164">
        <f t="shared" si="27"/>
        <v>0</v>
      </c>
      <c r="BI205" s="164">
        <f t="shared" si="28"/>
        <v>0</v>
      </c>
      <c r="BJ205" s="18" t="s">
        <v>87</v>
      </c>
      <c r="BK205" s="164">
        <f t="shared" si="29"/>
        <v>0</v>
      </c>
      <c r="BL205" s="18" t="s">
        <v>1413</v>
      </c>
      <c r="BM205" s="163" t="s">
        <v>2781</v>
      </c>
    </row>
    <row r="206" spans="1:65" s="2" customFormat="1" ht="16.5" customHeight="1">
      <c r="A206" s="33"/>
      <c r="B206" s="149"/>
      <c r="C206" s="167" t="s">
        <v>1078</v>
      </c>
      <c r="D206" s="167" t="s">
        <v>175</v>
      </c>
      <c r="E206" s="168" t="s">
        <v>2782</v>
      </c>
      <c r="F206" s="169" t="s">
        <v>2783</v>
      </c>
      <c r="G206" s="170" t="s">
        <v>340</v>
      </c>
      <c r="H206" s="171">
        <v>60</v>
      </c>
      <c r="I206" s="172"/>
      <c r="J206" s="173">
        <f t="shared" si="20"/>
        <v>0</v>
      </c>
      <c r="K206" s="174"/>
      <c r="L206" s="34"/>
      <c r="M206" s="175" t="s">
        <v>1</v>
      </c>
      <c r="N206" s="176" t="s">
        <v>40</v>
      </c>
      <c r="O206" s="59"/>
      <c r="P206" s="161">
        <f t="shared" si="21"/>
        <v>0</v>
      </c>
      <c r="Q206" s="161">
        <v>0</v>
      </c>
      <c r="R206" s="161">
        <f t="shared" si="22"/>
        <v>0</v>
      </c>
      <c r="S206" s="161">
        <v>0</v>
      </c>
      <c r="T206" s="162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172</v>
      </c>
      <c r="AT206" s="163" t="s">
        <v>175</v>
      </c>
      <c r="AU206" s="163" t="s">
        <v>87</v>
      </c>
      <c r="AY206" s="18" t="s">
        <v>167</v>
      </c>
      <c r="BE206" s="164">
        <f t="shared" si="24"/>
        <v>0</v>
      </c>
      <c r="BF206" s="164">
        <f t="shared" si="25"/>
        <v>0</v>
      </c>
      <c r="BG206" s="164">
        <f t="shared" si="26"/>
        <v>0</v>
      </c>
      <c r="BH206" s="164">
        <f t="shared" si="27"/>
        <v>0</v>
      </c>
      <c r="BI206" s="164">
        <f t="shared" si="28"/>
        <v>0</v>
      </c>
      <c r="BJ206" s="18" t="s">
        <v>87</v>
      </c>
      <c r="BK206" s="164">
        <f t="shared" si="29"/>
        <v>0</v>
      </c>
      <c r="BL206" s="18" t="s">
        <v>172</v>
      </c>
      <c r="BM206" s="163" t="s">
        <v>2784</v>
      </c>
    </row>
    <row r="207" spans="1:65" s="2" customFormat="1" ht="33" customHeight="1">
      <c r="A207" s="33"/>
      <c r="B207" s="149"/>
      <c r="C207" s="150" t="s">
        <v>1083</v>
      </c>
      <c r="D207" s="150" t="s">
        <v>168</v>
      </c>
      <c r="E207" s="151" t="s">
        <v>2785</v>
      </c>
      <c r="F207" s="152" t="s">
        <v>2786</v>
      </c>
      <c r="G207" s="153" t="s">
        <v>340</v>
      </c>
      <c r="H207" s="154">
        <v>60</v>
      </c>
      <c r="I207" s="155"/>
      <c r="J207" s="156">
        <f t="shared" si="20"/>
        <v>0</v>
      </c>
      <c r="K207" s="157"/>
      <c r="L207" s="158"/>
      <c r="M207" s="159" t="s">
        <v>1</v>
      </c>
      <c r="N207" s="160" t="s">
        <v>40</v>
      </c>
      <c r="O207" s="59"/>
      <c r="P207" s="161">
        <f t="shared" si="21"/>
        <v>0</v>
      </c>
      <c r="Q207" s="161">
        <v>0</v>
      </c>
      <c r="R207" s="161">
        <f t="shared" si="22"/>
        <v>0</v>
      </c>
      <c r="S207" s="161">
        <v>0</v>
      </c>
      <c r="T207" s="162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1413</v>
      </c>
      <c r="AT207" s="163" t="s">
        <v>168</v>
      </c>
      <c r="AU207" s="163" t="s">
        <v>87</v>
      </c>
      <c r="AY207" s="18" t="s">
        <v>167</v>
      </c>
      <c r="BE207" s="164">
        <f t="shared" si="24"/>
        <v>0</v>
      </c>
      <c r="BF207" s="164">
        <f t="shared" si="25"/>
        <v>0</v>
      </c>
      <c r="BG207" s="164">
        <f t="shared" si="26"/>
        <v>0</v>
      </c>
      <c r="BH207" s="164">
        <f t="shared" si="27"/>
        <v>0</v>
      </c>
      <c r="BI207" s="164">
        <f t="shared" si="28"/>
        <v>0</v>
      </c>
      <c r="BJ207" s="18" t="s">
        <v>87</v>
      </c>
      <c r="BK207" s="164">
        <f t="shared" si="29"/>
        <v>0</v>
      </c>
      <c r="BL207" s="18" t="s">
        <v>1413</v>
      </c>
      <c r="BM207" s="163" t="s">
        <v>2787</v>
      </c>
    </row>
    <row r="208" spans="1:65" s="2" customFormat="1" ht="21.75" customHeight="1">
      <c r="A208" s="33"/>
      <c r="B208" s="149"/>
      <c r="C208" s="150" t="s">
        <v>1087</v>
      </c>
      <c r="D208" s="150" t="s">
        <v>168</v>
      </c>
      <c r="E208" s="151" t="s">
        <v>2788</v>
      </c>
      <c r="F208" s="152" t="s">
        <v>2789</v>
      </c>
      <c r="G208" s="153" t="s">
        <v>340</v>
      </c>
      <c r="H208" s="154">
        <v>60</v>
      </c>
      <c r="I208" s="155"/>
      <c r="J208" s="156">
        <f t="shared" si="20"/>
        <v>0</v>
      </c>
      <c r="K208" s="157"/>
      <c r="L208" s="158"/>
      <c r="M208" s="159" t="s">
        <v>1</v>
      </c>
      <c r="N208" s="160" t="s">
        <v>40</v>
      </c>
      <c r="O208" s="59"/>
      <c r="P208" s="161">
        <f t="shared" si="21"/>
        <v>0</v>
      </c>
      <c r="Q208" s="161">
        <v>0</v>
      </c>
      <c r="R208" s="161">
        <f t="shared" si="22"/>
        <v>0</v>
      </c>
      <c r="S208" s="161">
        <v>0</v>
      </c>
      <c r="T208" s="162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1413</v>
      </c>
      <c r="AT208" s="163" t="s">
        <v>168</v>
      </c>
      <c r="AU208" s="163" t="s">
        <v>87</v>
      </c>
      <c r="AY208" s="18" t="s">
        <v>167</v>
      </c>
      <c r="BE208" s="164">
        <f t="shared" si="24"/>
        <v>0</v>
      </c>
      <c r="BF208" s="164">
        <f t="shared" si="25"/>
        <v>0</v>
      </c>
      <c r="BG208" s="164">
        <f t="shared" si="26"/>
        <v>0</v>
      </c>
      <c r="BH208" s="164">
        <f t="shared" si="27"/>
        <v>0</v>
      </c>
      <c r="BI208" s="164">
        <f t="shared" si="28"/>
        <v>0</v>
      </c>
      <c r="BJ208" s="18" t="s">
        <v>87</v>
      </c>
      <c r="BK208" s="164">
        <f t="shared" si="29"/>
        <v>0</v>
      </c>
      <c r="BL208" s="18" t="s">
        <v>1413</v>
      </c>
      <c r="BM208" s="163" t="s">
        <v>2790</v>
      </c>
    </row>
    <row r="209" spans="1:65" s="2" customFormat="1" ht="16.5" customHeight="1">
      <c r="A209" s="33"/>
      <c r="B209" s="149"/>
      <c r="C209" s="167" t="s">
        <v>1095</v>
      </c>
      <c r="D209" s="167" t="s">
        <v>175</v>
      </c>
      <c r="E209" s="168" t="s">
        <v>2791</v>
      </c>
      <c r="F209" s="169" t="s">
        <v>2792</v>
      </c>
      <c r="G209" s="170" t="s">
        <v>340</v>
      </c>
      <c r="H209" s="171">
        <v>29</v>
      </c>
      <c r="I209" s="172"/>
      <c r="J209" s="173">
        <f t="shared" si="20"/>
        <v>0</v>
      </c>
      <c r="K209" s="174"/>
      <c r="L209" s="34"/>
      <c r="M209" s="175" t="s">
        <v>1</v>
      </c>
      <c r="N209" s="176" t="s">
        <v>40</v>
      </c>
      <c r="O209" s="59"/>
      <c r="P209" s="161">
        <f t="shared" si="21"/>
        <v>0</v>
      </c>
      <c r="Q209" s="161">
        <v>0</v>
      </c>
      <c r="R209" s="161">
        <f t="shared" si="22"/>
        <v>0</v>
      </c>
      <c r="S209" s="161">
        <v>0</v>
      </c>
      <c r="T209" s="162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172</v>
      </c>
      <c r="AT209" s="163" t="s">
        <v>175</v>
      </c>
      <c r="AU209" s="163" t="s">
        <v>87</v>
      </c>
      <c r="AY209" s="18" t="s">
        <v>167</v>
      </c>
      <c r="BE209" s="164">
        <f t="shared" si="24"/>
        <v>0</v>
      </c>
      <c r="BF209" s="164">
        <f t="shared" si="25"/>
        <v>0</v>
      </c>
      <c r="BG209" s="164">
        <f t="shared" si="26"/>
        <v>0</v>
      </c>
      <c r="BH209" s="164">
        <f t="shared" si="27"/>
        <v>0</v>
      </c>
      <c r="BI209" s="164">
        <f t="shared" si="28"/>
        <v>0</v>
      </c>
      <c r="BJ209" s="18" t="s">
        <v>87</v>
      </c>
      <c r="BK209" s="164">
        <f t="shared" si="29"/>
        <v>0</v>
      </c>
      <c r="BL209" s="18" t="s">
        <v>172</v>
      </c>
      <c r="BM209" s="163" t="s">
        <v>2793</v>
      </c>
    </row>
    <row r="210" spans="1:65" s="2" customFormat="1" ht="21.75" customHeight="1">
      <c r="A210" s="33"/>
      <c r="B210" s="149"/>
      <c r="C210" s="150" t="s">
        <v>1100</v>
      </c>
      <c r="D210" s="150" t="s">
        <v>168</v>
      </c>
      <c r="E210" s="151" t="s">
        <v>2794</v>
      </c>
      <c r="F210" s="152" t="s">
        <v>2795</v>
      </c>
      <c r="G210" s="153" t="s">
        <v>340</v>
      </c>
      <c r="H210" s="154">
        <v>29</v>
      </c>
      <c r="I210" s="155"/>
      <c r="J210" s="156">
        <f t="shared" si="20"/>
        <v>0</v>
      </c>
      <c r="K210" s="157"/>
      <c r="L210" s="158"/>
      <c r="M210" s="159" t="s">
        <v>1</v>
      </c>
      <c r="N210" s="160" t="s">
        <v>40</v>
      </c>
      <c r="O210" s="59"/>
      <c r="P210" s="161">
        <f t="shared" si="21"/>
        <v>0</v>
      </c>
      <c r="Q210" s="161">
        <v>0</v>
      </c>
      <c r="R210" s="161">
        <f t="shared" si="22"/>
        <v>0</v>
      </c>
      <c r="S210" s="161">
        <v>0</v>
      </c>
      <c r="T210" s="162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1413</v>
      </c>
      <c r="AT210" s="163" t="s">
        <v>168</v>
      </c>
      <c r="AU210" s="163" t="s">
        <v>87</v>
      </c>
      <c r="AY210" s="18" t="s">
        <v>167</v>
      </c>
      <c r="BE210" s="164">
        <f t="shared" si="24"/>
        <v>0</v>
      </c>
      <c r="BF210" s="164">
        <f t="shared" si="25"/>
        <v>0</v>
      </c>
      <c r="BG210" s="164">
        <f t="shared" si="26"/>
        <v>0</v>
      </c>
      <c r="BH210" s="164">
        <f t="shared" si="27"/>
        <v>0</v>
      </c>
      <c r="BI210" s="164">
        <f t="shared" si="28"/>
        <v>0</v>
      </c>
      <c r="BJ210" s="18" t="s">
        <v>87</v>
      </c>
      <c r="BK210" s="164">
        <f t="shared" si="29"/>
        <v>0</v>
      </c>
      <c r="BL210" s="18" t="s">
        <v>1413</v>
      </c>
      <c r="BM210" s="163" t="s">
        <v>2796</v>
      </c>
    </row>
    <row r="211" spans="1:65" s="2" customFormat="1" ht="16.5" customHeight="1">
      <c r="A211" s="33"/>
      <c r="B211" s="149"/>
      <c r="C211" s="167" t="s">
        <v>1107</v>
      </c>
      <c r="D211" s="167" t="s">
        <v>175</v>
      </c>
      <c r="E211" s="168" t="s">
        <v>2797</v>
      </c>
      <c r="F211" s="169" t="s">
        <v>2783</v>
      </c>
      <c r="G211" s="170" t="s">
        <v>340</v>
      </c>
      <c r="H211" s="171">
        <v>61</v>
      </c>
      <c r="I211" s="172"/>
      <c r="J211" s="173">
        <f t="shared" si="20"/>
        <v>0</v>
      </c>
      <c r="K211" s="174"/>
      <c r="L211" s="34"/>
      <c r="M211" s="175" t="s">
        <v>1</v>
      </c>
      <c r="N211" s="176" t="s">
        <v>40</v>
      </c>
      <c r="O211" s="59"/>
      <c r="P211" s="161">
        <f t="shared" si="21"/>
        <v>0</v>
      </c>
      <c r="Q211" s="161">
        <v>0</v>
      </c>
      <c r="R211" s="161">
        <f t="shared" si="22"/>
        <v>0</v>
      </c>
      <c r="S211" s="161">
        <v>0</v>
      </c>
      <c r="T211" s="162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172</v>
      </c>
      <c r="AT211" s="163" t="s">
        <v>175</v>
      </c>
      <c r="AU211" s="163" t="s">
        <v>87</v>
      </c>
      <c r="AY211" s="18" t="s">
        <v>167</v>
      </c>
      <c r="BE211" s="164">
        <f t="shared" si="24"/>
        <v>0</v>
      </c>
      <c r="BF211" s="164">
        <f t="shared" si="25"/>
        <v>0</v>
      </c>
      <c r="BG211" s="164">
        <f t="shared" si="26"/>
        <v>0</v>
      </c>
      <c r="BH211" s="164">
        <f t="shared" si="27"/>
        <v>0</v>
      </c>
      <c r="BI211" s="164">
        <f t="shared" si="28"/>
        <v>0</v>
      </c>
      <c r="BJ211" s="18" t="s">
        <v>87</v>
      </c>
      <c r="BK211" s="164">
        <f t="shared" si="29"/>
        <v>0</v>
      </c>
      <c r="BL211" s="18" t="s">
        <v>172</v>
      </c>
      <c r="BM211" s="163" t="s">
        <v>2798</v>
      </c>
    </row>
    <row r="212" spans="1:65" s="2" customFormat="1" ht="21.75" customHeight="1">
      <c r="A212" s="33"/>
      <c r="B212" s="149"/>
      <c r="C212" s="150" t="s">
        <v>1112</v>
      </c>
      <c r="D212" s="150" t="s">
        <v>168</v>
      </c>
      <c r="E212" s="151" t="s">
        <v>2799</v>
      </c>
      <c r="F212" s="152" t="s">
        <v>2800</v>
      </c>
      <c r="G212" s="153" t="s">
        <v>340</v>
      </c>
      <c r="H212" s="154">
        <v>61</v>
      </c>
      <c r="I212" s="155"/>
      <c r="J212" s="156">
        <f t="shared" si="20"/>
        <v>0</v>
      </c>
      <c r="K212" s="157"/>
      <c r="L212" s="158"/>
      <c r="M212" s="159" t="s">
        <v>1</v>
      </c>
      <c r="N212" s="160" t="s">
        <v>40</v>
      </c>
      <c r="O212" s="59"/>
      <c r="P212" s="161">
        <f t="shared" si="21"/>
        <v>0</v>
      </c>
      <c r="Q212" s="161">
        <v>0</v>
      </c>
      <c r="R212" s="161">
        <f t="shared" si="22"/>
        <v>0</v>
      </c>
      <c r="S212" s="161">
        <v>0</v>
      </c>
      <c r="T212" s="162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1413</v>
      </c>
      <c r="AT212" s="163" t="s">
        <v>168</v>
      </c>
      <c r="AU212" s="163" t="s">
        <v>87</v>
      </c>
      <c r="AY212" s="18" t="s">
        <v>167</v>
      </c>
      <c r="BE212" s="164">
        <f t="shared" si="24"/>
        <v>0</v>
      </c>
      <c r="BF212" s="164">
        <f t="shared" si="25"/>
        <v>0</v>
      </c>
      <c r="BG212" s="164">
        <f t="shared" si="26"/>
        <v>0</v>
      </c>
      <c r="BH212" s="164">
        <f t="shared" si="27"/>
        <v>0</v>
      </c>
      <c r="BI212" s="164">
        <f t="shared" si="28"/>
        <v>0</v>
      </c>
      <c r="BJ212" s="18" t="s">
        <v>87</v>
      </c>
      <c r="BK212" s="164">
        <f t="shared" si="29"/>
        <v>0</v>
      </c>
      <c r="BL212" s="18" t="s">
        <v>1413</v>
      </c>
      <c r="BM212" s="163" t="s">
        <v>2801</v>
      </c>
    </row>
    <row r="213" spans="1:65" s="2" customFormat="1" ht="16.5" customHeight="1">
      <c r="A213" s="33"/>
      <c r="B213" s="149"/>
      <c r="C213" s="167" t="s">
        <v>1116</v>
      </c>
      <c r="D213" s="167" t="s">
        <v>175</v>
      </c>
      <c r="E213" s="168" t="s">
        <v>2802</v>
      </c>
      <c r="F213" s="169" t="s">
        <v>2803</v>
      </c>
      <c r="G213" s="170" t="s">
        <v>213</v>
      </c>
      <c r="H213" s="171">
        <v>20</v>
      </c>
      <c r="I213" s="172"/>
      <c r="J213" s="173">
        <f t="shared" si="20"/>
        <v>0</v>
      </c>
      <c r="K213" s="174"/>
      <c r="L213" s="34"/>
      <c r="M213" s="175" t="s">
        <v>1</v>
      </c>
      <c r="N213" s="176" t="s">
        <v>40</v>
      </c>
      <c r="O213" s="59"/>
      <c r="P213" s="161">
        <f t="shared" si="21"/>
        <v>0</v>
      </c>
      <c r="Q213" s="161">
        <v>0</v>
      </c>
      <c r="R213" s="161">
        <f t="shared" si="22"/>
        <v>0</v>
      </c>
      <c r="S213" s="161">
        <v>0</v>
      </c>
      <c r="T213" s="162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172</v>
      </c>
      <c r="AT213" s="163" t="s">
        <v>175</v>
      </c>
      <c r="AU213" s="163" t="s">
        <v>87</v>
      </c>
      <c r="AY213" s="18" t="s">
        <v>167</v>
      </c>
      <c r="BE213" s="164">
        <f t="shared" si="24"/>
        <v>0</v>
      </c>
      <c r="BF213" s="164">
        <f t="shared" si="25"/>
        <v>0</v>
      </c>
      <c r="BG213" s="164">
        <f t="shared" si="26"/>
        <v>0</v>
      </c>
      <c r="BH213" s="164">
        <f t="shared" si="27"/>
        <v>0</v>
      </c>
      <c r="BI213" s="164">
        <f t="shared" si="28"/>
        <v>0</v>
      </c>
      <c r="BJ213" s="18" t="s">
        <v>87</v>
      </c>
      <c r="BK213" s="164">
        <f t="shared" si="29"/>
        <v>0</v>
      </c>
      <c r="BL213" s="18" t="s">
        <v>172</v>
      </c>
      <c r="BM213" s="163" t="s">
        <v>2804</v>
      </c>
    </row>
    <row r="214" spans="1:65" s="2" customFormat="1" ht="21.75" customHeight="1">
      <c r="A214" s="33"/>
      <c r="B214" s="149"/>
      <c r="C214" s="150" t="s">
        <v>1121</v>
      </c>
      <c r="D214" s="150" t="s">
        <v>168</v>
      </c>
      <c r="E214" s="151" t="s">
        <v>2805</v>
      </c>
      <c r="F214" s="152" t="s">
        <v>2806</v>
      </c>
      <c r="G214" s="153" t="s">
        <v>213</v>
      </c>
      <c r="H214" s="154">
        <v>20</v>
      </c>
      <c r="I214" s="155"/>
      <c r="J214" s="156">
        <f t="shared" si="20"/>
        <v>0</v>
      </c>
      <c r="K214" s="157"/>
      <c r="L214" s="158"/>
      <c r="M214" s="159" t="s">
        <v>1</v>
      </c>
      <c r="N214" s="160" t="s">
        <v>40</v>
      </c>
      <c r="O214" s="59"/>
      <c r="P214" s="161">
        <f t="shared" si="21"/>
        <v>0</v>
      </c>
      <c r="Q214" s="161">
        <v>0</v>
      </c>
      <c r="R214" s="161">
        <f t="shared" si="22"/>
        <v>0</v>
      </c>
      <c r="S214" s="161">
        <v>0</v>
      </c>
      <c r="T214" s="162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1413</v>
      </c>
      <c r="AT214" s="163" t="s">
        <v>168</v>
      </c>
      <c r="AU214" s="163" t="s">
        <v>87</v>
      </c>
      <c r="AY214" s="18" t="s">
        <v>167</v>
      </c>
      <c r="BE214" s="164">
        <f t="shared" si="24"/>
        <v>0</v>
      </c>
      <c r="BF214" s="164">
        <f t="shared" si="25"/>
        <v>0</v>
      </c>
      <c r="BG214" s="164">
        <f t="shared" si="26"/>
        <v>0</v>
      </c>
      <c r="BH214" s="164">
        <f t="shared" si="27"/>
        <v>0</v>
      </c>
      <c r="BI214" s="164">
        <f t="shared" si="28"/>
        <v>0</v>
      </c>
      <c r="BJ214" s="18" t="s">
        <v>87</v>
      </c>
      <c r="BK214" s="164">
        <f t="shared" si="29"/>
        <v>0</v>
      </c>
      <c r="BL214" s="18" t="s">
        <v>1413</v>
      </c>
      <c r="BM214" s="163" t="s">
        <v>2807</v>
      </c>
    </row>
    <row r="215" spans="1:65" s="2" customFormat="1" ht="16.5" customHeight="1">
      <c r="A215" s="33"/>
      <c r="B215" s="149"/>
      <c r="C215" s="150" t="s">
        <v>1130</v>
      </c>
      <c r="D215" s="150" t="s">
        <v>168</v>
      </c>
      <c r="E215" s="151" t="s">
        <v>2808</v>
      </c>
      <c r="F215" s="152" t="s">
        <v>2809</v>
      </c>
      <c r="G215" s="153" t="s">
        <v>1715</v>
      </c>
      <c r="H215" s="154">
        <v>2</v>
      </c>
      <c r="I215" s="155"/>
      <c r="J215" s="156">
        <f t="shared" si="20"/>
        <v>0</v>
      </c>
      <c r="K215" s="157"/>
      <c r="L215" s="158"/>
      <c r="M215" s="159" t="s">
        <v>1</v>
      </c>
      <c r="N215" s="160" t="s">
        <v>40</v>
      </c>
      <c r="O215" s="59"/>
      <c r="P215" s="161">
        <f t="shared" si="21"/>
        <v>0</v>
      </c>
      <c r="Q215" s="161">
        <v>0</v>
      </c>
      <c r="R215" s="161">
        <f t="shared" si="22"/>
        <v>0</v>
      </c>
      <c r="S215" s="161">
        <v>0</v>
      </c>
      <c r="T215" s="162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1413</v>
      </c>
      <c r="AT215" s="163" t="s">
        <v>168</v>
      </c>
      <c r="AU215" s="163" t="s">
        <v>87</v>
      </c>
      <c r="AY215" s="18" t="s">
        <v>167</v>
      </c>
      <c r="BE215" s="164">
        <f t="shared" si="24"/>
        <v>0</v>
      </c>
      <c r="BF215" s="164">
        <f t="shared" si="25"/>
        <v>0</v>
      </c>
      <c r="BG215" s="164">
        <f t="shared" si="26"/>
        <v>0</v>
      </c>
      <c r="BH215" s="164">
        <f t="shared" si="27"/>
        <v>0</v>
      </c>
      <c r="BI215" s="164">
        <f t="shared" si="28"/>
        <v>0</v>
      </c>
      <c r="BJ215" s="18" t="s">
        <v>87</v>
      </c>
      <c r="BK215" s="164">
        <f t="shared" si="29"/>
        <v>0</v>
      </c>
      <c r="BL215" s="18" t="s">
        <v>1413</v>
      </c>
      <c r="BM215" s="163" t="s">
        <v>2810</v>
      </c>
    </row>
    <row r="216" spans="1:65" s="2" customFormat="1" ht="16.5" customHeight="1">
      <c r="A216" s="33"/>
      <c r="B216" s="149"/>
      <c r="C216" s="150" t="s">
        <v>1135</v>
      </c>
      <c r="D216" s="150" t="s">
        <v>168</v>
      </c>
      <c r="E216" s="151" t="s">
        <v>2811</v>
      </c>
      <c r="F216" s="152" t="s">
        <v>2812</v>
      </c>
      <c r="G216" s="153" t="s">
        <v>213</v>
      </c>
      <c r="H216" s="154">
        <v>20</v>
      </c>
      <c r="I216" s="155"/>
      <c r="J216" s="156">
        <f t="shared" si="20"/>
        <v>0</v>
      </c>
      <c r="K216" s="157"/>
      <c r="L216" s="158"/>
      <c r="M216" s="159" t="s">
        <v>1</v>
      </c>
      <c r="N216" s="160" t="s">
        <v>40</v>
      </c>
      <c r="O216" s="59"/>
      <c r="P216" s="161">
        <f t="shared" si="21"/>
        <v>0</v>
      </c>
      <c r="Q216" s="161">
        <v>0</v>
      </c>
      <c r="R216" s="161">
        <f t="shared" si="22"/>
        <v>0</v>
      </c>
      <c r="S216" s="161">
        <v>0</v>
      </c>
      <c r="T216" s="162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1413</v>
      </c>
      <c r="AT216" s="163" t="s">
        <v>168</v>
      </c>
      <c r="AU216" s="163" t="s">
        <v>87</v>
      </c>
      <c r="AY216" s="18" t="s">
        <v>167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18" t="s">
        <v>87</v>
      </c>
      <c r="BK216" s="164">
        <f t="shared" si="29"/>
        <v>0</v>
      </c>
      <c r="BL216" s="18" t="s">
        <v>1413</v>
      </c>
      <c r="BM216" s="163" t="s">
        <v>2813</v>
      </c>
    </row>
    <row r="217" spans="1:65" s="2" customFormat="1" ht="16.5" customHeight="1">
      <c r="A217" s="33"/>
      <c r="B217" s="149"/>
      <c r="C217" s="167" t="s">
        <v>1139</v>
      </c>
      <c r="D217" s="167" t="s">
        <v>175</v>
      </c>
      <c r="E217" s="168" t="s">
        <v>2814</v>
      </c>
      <c r="F217" s="169" t="s">
        <v>2815</v>
      </c>
      <c r="G217" s="170" t="s">
        <v>340</v>
      </c>
      <c r="H217" s="171">
        <v>2</v>
      </c>
      <c r="I217" s="172"/>
      <c r="J217" s="173">
        <f t="shared" si="20"/>
        <v>0</v>
      </c>
      <c r="K217" s="174"/>
      <c r="L217" s="34"/>
      <c r="M217" s="175" t="s">
        <v>1</v>
      </c>
      <c r="N217" s="176" t="s">
        <v>40</v>
      </c>
      <c r="O217" s="59"/>
      <c r="P217" s="161">
        <f t="shared" si="21"/>
        <v>0</v>
      </c>
      <c r="Q217" s="161">
        <v>0</v>
      </c>
      <c r="R217" s="161">
        <f t="shared" si="22"/>
        <v>0</v>
      </c>
      <c r="S217" s="161">
        <v>0</v>
      </c>
      <c r="T217" s="162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172</v>
      </c>
      <c r="AT217" s="163" t="s">
        <v>175</v>
      </c>
      <c r="AU217" s="163" t="s">
        <v>87</v>
      </c>
      <c r="AY217" s="18" t="s">
        <v>167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18" t="s">
        <v>87</v>
      </c>
      <c r="BK217" s="164">
        <f t="shared" si="29"/>
        <v>0</v>
      </c>
      <c r="BL217" s="18" t="s">
        <v>172</v>
      </c>
      <c r="BM217" s="163" t="s">
        <v>2816</v>
      </c>
    </row>
    <row r="218" spans="1:65" s="2" customFormat="1" ht="21.75" customHeight="1">
      <c r="A218" s="33"/>
      <c r="B218" s="149"/>
      <c r="C218" s="150" t="s">
        <v>1144</v>
      </c>
      <c r="D218" s="150" t="s">
        <v>168</v>
      </c>
      <c r="E218" s="151" t="s">
        <v>2817</v>
      </c>
      <c r="F218" s="152" t="s">
        <v>2818</v>
      </c>
      <c r="G218" s="153" t="s">
        <v>340</v>
      </c>
      <c r="H218" s="154">
        <v>2</v>
      </c>
      <c r="I218" s="155"/>
      <c r="J218" s="156">
        <f t="shared" si="20"/>
        <v>0</v>
      </c>
      <c r="K218" s="157"/>
      <c r="L218" s="158"/>
      <c r="M218" s="159" t="s">
        <v>1</v>
      </c>
      <c r="N218" s="160" t="s">
        <v>40</v>
      </c>
      <c r="O218" s="59"/>
      <c r="P218" s="161">
        <f t="shared" si="21"/>
        <v>0</v>
      </c>
      <c r="Q218" s="161">
        <v>0</v>
      </c>
      <c r="R218" s="161">
        <f t="shared" si="22"/>
        <v>0</v>
      </c>
      <c r="S218" s="161">
        <v>0</v>
      </c>
      <c r="T218" s="162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1413</v>
      </c>
      <c r="AT218" s="163" t="s">
        <v>168</v>
      </c>
      <c r="AU218" s="163" t="s">
        <v>87</v>
      </c>
      <c r="AY218" s="18" t="s">
        <v>167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18" t="s">
        <v>87</v>
      </c>
      <c r="BK218" s="164">
        <f t="shared" si="29"/>
        <v>0</v>
      </c>
      <c r="BL218" s="18" t="s">
        <v>1413</v>
      </c>
      <c r="BM218" s="163" t="s">
        <v>2819</v>
      </c>
    </row>
    <row r="219" spans="1:65" s="2" customFormat="1" ht="16.5" customHeight="1">
      <c r="A219" s="33"/>
      <c r="B219" s="149"/>
      <c r="C219" s="167" t="s">
        <v>1150</v>
      </c>
      <c r="D219" s="167" t="s">
        <v>175</v>
      </c>
      <c r="E219" s="168" t="s">
        <v>2820</v>
      </c>
      <c r="F219" s="169" t="s">
        <v>2821</v>
      </c>
      <c r="G219" s="170" t="s">
        <v>340</v>
      </c>
      <c r="H219" s="171">
        <v>24</v>
      </c>
      <c r="I219" s="172"/>
      <c r="J219" s="173">
        <f t="shared" si="20"/>
        <v>0</v>
      </c>
      <c r="K219" s="174"/>
      <c r="L219" s="34"/>
      <c r="M219" s="175" t="s">
        <v>1</v>
      </c>
      <c r="N219" s="176" t="s">
        <v>40</v>
      </c>
      <c r="O219" s="59"/>
      <c r="P219" s="161">
        <f t="shared" si="21"/>
        <v>0</v>
      </c>
      <c r="Q219" s="161">
        <v>0</v>
      </c>
      <c r="R219" s="161">
        <f t="shared" si="22"/>
        <v>0</v>
      </c>
      <c r="S219" s="161">
        <v>0</v>
      </c>
      <c r="T219" s="162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172</v>
      </c>
      <c r="AT219" s="163" t="s">
        <v>175</v>
      </c>
      <c r="AU219" s="163" t="s">
        <v>87</v>
      </c>
      <c r="AY219" s="18" t="s">
        <v>167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18" t="s">
        <v>87</v>
      </c>
      <c r="BK219" s="164">
        <f t="shared" si="29"/>
        <v>0</v>
      </c>
      <c r="BL219" s="18" t="s">
        <v>172</v>
      </c>
      <c r="BM219" s="163" t="s">
        <v>2822</v>
      </c>
    </row>
    <row r="220" spans="1:65" s="2" customFormat="1" ht="21.75" customHeight="1">
      <c r="A220" s="33"/>
      <c r="B220" s="149"/>
      <c r="C220" s="150" t="s">
        <v>1156</v>
      </c>
      <c r="D220" s="150" t="s">
        <v>168</v>
      </c>
      <c r="E220" s="151" t="s">
        <v>2823</v>
      </c>
      <c r="F220" s="152" t="s">
        <v>2824</v>
      </c>
      <c r="G220" s="153" t="s">
        <v>340</v>
      </c>
      <c r="H220" s="154">
        <v>24</v>
      </c>
      <c r="I220" s="155"/>
      <c r="J220" s="156">
        <f t="shared" si="20"/>
        <v>0</v>
      </c>
      <c r="K220" s="157"/>
      <c r="L220" s="158"/>
      <c r="M220" s="159" t="s">
        <v>1</v>
      </c>
      <c r="N220" s="160" t="s">
        <v>40</v>
      </c>
      <c r="O220" s="59"/>
      <c r="P220" s="161">
        <f t="shared" si="21"/>
        <v>0</v>
      </c>
      <c r="Q220" s="161">
        <v>0</v>
      </c>
      <c r="R220" s="161">
        <f t="shared" si="22"/>
        <v>0</v>
      </c>
      <c r="S220" s="161">
        <v>0</v>
      </c>
      <c r="T220" s="162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1413</v>
      </c>
      <c r="AT220" s="163" t="s">
        <v>168</v>
      </c>
      <c r="AU220" s="163" t="s">
        <v>87</v>
      </c>
      <c r="AY220" s="18" t="s">
        <v>167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18" t="s">
        <v>87</v>
      </c>
      <c r="BK220" s="164">
        <f t="shared" si="29"/>
        <v>0</v>
      </c>
      <c r="BL220" s="18" t="s">
        <v>1413</v>
      </c>
      <c r="BM220" s="163" t="s">
        <v>2825</v>
      </c>
    </row>
    <row r="221" spans="1:65" s="2" customFormat="1" ht="16.5" customHeight="1">
      <c r="A221" s="33"/>
      <c r="B221" s="149"/>
      <c r="C221" s="167" t="s">
        <v>1161</v>
      </c>
      <c r="D221" s="167" t="s">
        <v>175</v>
      </c>
      <c r="E221" s="168" t="s">
        <v>2826</v>
      </c>
      <c r="F221" s="169" t="s">
        <v>2827</v>
      </c>
      <c r="G221" s="170" t="s">
        <v>340</v>
      </c>
      <c r="H221" s="171">
        <v>2</v>
      </c>
      <c r="I221" s="172"/>
      <c r="J221" s="173">
        <f t="shared" si="20"/>
        <v>0</v>
      </c>
      <c r="K221" s="174"/>
      <c r="L221" s="34"/>
      <c r="M221" s="175" t="s">
        <v>1</v>
      </c>
      <c r="N221" s="176" t="s">
        <v>40</v>
      </c>
      <c r="O221" s="59"/>
      <c r="P221" s="161">
        <f t="shared" si="21"/>
        <v>0</v>
      </c>
      <c r="Q221" s="161">
        <v>0</v>
      </c>
      <c r="R221" s="161">
        <f t="shared" si="22"/>
        <v>0</v>
      </c>
      <c r="S221" s="161">
        <v>0</v>
      </c>
      <c r="T221" s="162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172</v>
      </c>
      <c r="AT221" s="163" t="s">
        <v>175</v>
      </c>
      <c r="AU221" s="163" t="s">
        <v>87</v>
      </c>
      <c r="AY221" s="18" t="s">
        <v>167</v>
      </c>
      <c r="BE221" s="164">
        <f t="shared" si="24"/>
        <v>0</v>
      </c>
      <c r="BF221" s="164">
        <f t="shared" si="25"/>
        <v>0</v>
      </c>
      <c r="BG221" s="164">
        <f t="shared" si="26"/>
        <v>0</v>
      </c>
      <c r="BH221" s="164">
        <f t="shared" si="27"/>
        <v>0</v>
      </c>
      <c r="BI221" s="164">
        <f t="shared" si="28"/>
        <v>0</v>
      </c>
      <c r="BJ221" s="18" t="s">
        <v>87</v>
      </c>
      <c r="BK221" s="164">
        <f t="shared" si="29"/>
        <v>0</v>
      </c>
      <c r="BL221" s="18" t="s">
        <v>172</v>
      </c>
      <c r="BM221" s="163" t="s">
        <v>2828</v>
      </c>
    </row>
    <row r="222" spans="1:65" s="2" customFormat="1" ht="16.5" customHeight="1">
      <c r="A222" s="33"/>
      <c r="B222" s="149"/>
      <c r="C222" s="150" t="s">
        <v>1170</v>
      </c>
      <c r="D222" s="150" t="s">
        <v>168</v>
      </c>
      <c r="E222" s="151" t="s">
        <v>2829</v>
      </c>
      <c r="F222" s="152" t="s">
        <v>2830</v>
      </c>
      <c r="G222" s="153" t="s">
        <v>340</v>
      </c>
      <c r="H222" s="154">
        <v>1</v>
      </c>
      <c r="I222" s="155"/>
      <c r="J222" s="156">
        <f t="shared" si="20"/>
        <v>0</v>
      </c>
      <c r="K222" s="157"/>
      <c r="L222" s="158"/>
      <c r="M222" s="159" t="s">
        <v>1</v>
      </c>
      <c r="N222" s="160" t="s">
        <v>40</v>
      </c>
      <c r="O222" s="59"/>
      <c r="P222" s="161">
        <f t="shared" si="21"/>
        <v>0</v>
      </c>
      <c r="Q222" s="161">
        <v>1.5869999999999999E-2</v>
      </c>
      <c r="R222" s="161">
        <f t="shared" si="22"/>
        <v>1.5869999999999999E-2</v>
      </c>
      <c r="S222" s="161">
        <v>0</v>
      </c>
      <c r="T222" s="162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171</v>
      </c>
      <c r="AT222" s="163" t="s">
        <v>168</v>
      </c>
      <c r="AU222" s="163" t="s">
        <v>87</v>
      </c>
      <c r="AY222" s="18" t="s">
        <v>167</v>
      </c>
      <c r="BE222" s="164">
        <f t="shared" si="24"/>
        <v>0</v>
      </c>
      <c r="BF222" s="164">
        <f t="shared" si="25"/>
        <v>0</v>
      </c>
      <c r="BG222" s="164">
        <f t="shared" si="26"/>
        <v>0</v>
      </c>
      <c r="BH222" s="164">
        <f t="shared" si="27"/>
        <v>0</v>
      </c>
      <c r="BI222" s="164">
        <f t="shared" si="28"/>
        <v>0</v>
      </c>
      <c r="BJ222" s="18" t="s">
        <v>87</v>
      </c>
      <c r="BK222" s="164">
        <f t="shared" si="29"/>
        <v>0</v>
      </c>
      <c r="BL222" s="18" t="s">
        <v>172</v>
      </c>
      <c r="BM222" s="163" t="s">
        <v>2831</v>
      </c>
    </row>
    <row r="223" spans="1:65" s="2" customFormat="1" ht="16.5" customHeight="1">
      <c r="A223" s="33"/>
      <c r="B223" s="149"/>
      <c r="C223" s="150" t="s">
        <v>1176</v>
      </c>
      <c r="D223" s="150" t="s">
        <v>168</v>
      </c>
      <c r="E223" s="151" t="s">
        <v>2832</v>
      </c>
      <c r="F223" s="152" t="s">
        <v>2833</v>
      </c>
      <c r="G223" s="153" t="s">
        <v>340</v>
      </c>
      <c r="H223" s="154">
        <v>1</v>
      </c>
      <c r="I223" s="155"/>
      <c r="J223" s="156">
        <f t="shared" si="20"/>
        <v>0</v>
      </c>
      <c r="K223" s="157"/>
      <c r="L223" s="158"/>
      <c r="M223" s="159" t="s">
        <v>1</v>
      </c>
      <c r="N223" s="160" t="s">
        <v>40</v>
      </c>
      <c r="O223" s="59"/>
      <c r="P223" s="161">
        <f t="shared" si="21"/>
        <v>0</v>
      </c>
      <c r="Q223" s="161">
        <v>1.5869999999999999E-2</v>
      </c>
      <c r="R223" s="161">
        <f t="shared" si="22"/>
        <v>1.5869999999999999E-2</v>
      </c>
      <c r="S223" s="161">
        <v>0</v>
      </c>
      <c r="T223" s="162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171</v>
      </c>
      <c r="AT223" s="163" t="s">
        <v>168</v>
      </c>
      <c r="AU223" s="163" t="s">
        <v>87</v>
      </c>
      <c r="AY223" s="18" t="s">
        <v>167</v>
      </c>
      <c r="BE223" s="164">
        <f t="shared" si="24"/>
        <v>0</v>
      </c>
      <c r="BF223" s="164">
        <f t="shared" si="25"/>
        <v>0</v>
      </c>
      <c r="BG223" s="164">
        <f t="shared" si="26"/>
        <v>0</v>
      </c>
      <c r="BH223" s="164">
        <f t="shared" si="27"/>
        <v>0</v>
      </c>
      <c r="BI223" s="164">
        <f t="shared" si="28"/>
        <v>0</v>
      </c>
      <c r="BJ223" s="18" t="s">
        <v>87</v>
      </c>
      <c r="BK223" s="164">
        <f t="shared" si="29"/>
        <v>0</v>
      </c>
      <c r="BL223" s="18" t="s">
        <v>172</v>
      </c>
      <c r="BM223" s="163" t="s">
        <v>2834</v>
      </c>
    </row>
    <row r="224" spans="1:65" s="2" customFormat="1" ht="21.75" customHeight="1">
      <c r="A224" s="33"/>
      <c r="B224" s="149"/>
      <c r="C224" s="167" t="s">
        <v>1182</v>
      </c>
      <c r="D224" s="167" t="s">
        <v>175</v>
      </c>
      <c r="E224" s="168" t="s">
        <v>2835</v>
      </c>
      <c r="F224" s="169" t="s">
        <v>2836</v>
      </c>
      <c r="G224" s="170" t="s">
        <v>340</v>
      </c>
      <c r="H224" s="171">
        <v>20</v>
      </c>
      <c r="I224" s="172"/>
      <c r="J224" s="173">
        <f t="shared" si="20"/>
        <v>0</v>
      </c>
      <c r="K224" s="174"/>
      <c r="L224" s="34"/>
      <c r="M224" s="175" t="s">
        <v>1</v>
      </c>
      <c r="N224" s="176" t="s">
        <v>40</v>
      </c>
      <c r="O224" s="59"/>
      <c r="P224" s="161">
        <f t="shared" si="21"/>
        <v>0</v>
      </c>
      <c r="Q224" s="161">
        <v>0</v>
      </c>
      <c r="R224" s="161">
        <f t="shared" si="22"/>
        <v>0</v>
      </c>
      <c r="S224" s="161">
        <v>0</v>
      </c>
      <c r="T224" s="162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172</v>
      </c>
      <c r="AT224" s="163" t="s">
        <v>175</v>
      </c>
      <c r="AU224" s="163" t="s">
        <v>87</v>
      </c>
      <c r="AY224" s="18" t="s">
        <v>167</v>
      </c>
      <c r="BE224" s="164">
        <f t="shared" si="24"/>
        <v>0</v>
      </c>
      <c r="BF224" s="164">
        <f t="shared" si="25"/>
        <v>0</v>
      </c>
      <c r="BG224" s="164">
        <f t="shared" si="26"/>
        <v>0</v>
      </c>
      <c r="BH224" s="164">
        <f t="shared" si="27"/>
        <v>0</v>
      </c>
      <c r="BI224" s="164">
        <f t="shared" si="28"/>
        <v>0</v>
      </c>
      <c r="BJ224" s="18" t="s">
        <v>87</v>
      </c>
      <c r="BK224" s="164">
        <f t="shared" si="29"/>
        <v>0</v>
      </c>
      <c r="BL224" s="18" t="s">
        <v>172</v>
      </c>
      <c r="BM224" s="163" t="s">
        <v>2837</v>
      </c>
    </row>
    <row r="225" spans="1:65" s="2" customFormat="1" ht="21.75" customHeight="1">
      <c r="A225" s="33"/>
      <c r="B225" s="149"/>
      <c r="C225" s="150" t="s">
        <v>1187</v>
      </c>
      <c r="D225" s="150" t="s">
        <v>168</v>
      </c>
      <c r="E225" s="151" t="s">
        <v>2838</v>
      </c>
      <c r="F225" s="152" t="s">
        <v>2839</v>
      </c>
      <c r="G225" s="153" t="s">
        <v>340</v>
      </c>
      <c r="H225" s="154">
        <v>20</v>
      </c>
      <c r="I225" s="155"/>
      <c r="J225" s="156">
        <f t="shared" si="20"/>
        <v>0</v>
      </c>
      <c r="K225" s="157"/>
      <c r="L225" s="158"/>
      <c r="M225" s="159" t="s">
        <v>1</v>
      </c>
      <c r="N225" s="160" t="s">
        <v>40</v>
      </c>
      <c r="O225" s="59"/>
      <c r="P225" s="161">
        <f t="shared" si="21"/>
        <v>0</v>
      </c>
      <c r="Q225" s="161">
        <v>1E-3</v>
      </c>
      <c r="R225" s="161">
        <f t="shared" si="22"/>
        <v>0.02</v>
      </c>
      <c r="S225" s="161">
        <v>0</v>
      </c>
      <c r="T225" s="162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1413</v>
      </c>
      <c r="AT225" s="163" t="s">
        <v>168</v>
      </c>
      <c r="AU225" s="163" t="s">
        <v>87</v>
      </c>
      <c r="AY225" s="18" t="s">
        <v>167</v>
      </c>
      <c r="BE225" s="164">
        <f t="shared" si="24"/>
        <v>0</v>
      </c>
      <c r="BF225" s="164">
        <f t="shared" si="25"/>
        <v>0</v>
      </c>
      <c r="BG225" s="164">
        <f t="shared" si="26"/>
        <v>0</v>
      </c>
      <c r="BH225" s="164">
        <f t="shared" si="27"/>
        <v>0</v>
      </c>
      <c r="BI225" s="164">
        <f t="shared" si="28"/>
        <v>0</v>
      </c>
      <c r="BJ225" s="18" t="s">
        <v>87</v>
      </c>
      <c r="BK225" s="164">
        <f t="shared" si="29"/>
        <v>0</v>
      </c>
      <c r="BL225" s="18" t="s">
        <v>1413</v>
      </c>
      <c r="BM225" s="163" t="s">
        <v>2840</v>
      </c>
    </row>
    <row r="226" spans="1:65" s="2" customFormat="1" ht="16.5" customHeight="1">
      <c r="A226" s="33"/>
      <c r="B226" s="149"/>
      <c r="C226" s="167" t="s">
        <v>1200</v>
      </c>
      <c r="D226" s="167" t="s">
        <v>175</v>
      </c>
      <c r="E226" s="168" t="s">
        <v>2841</v>
      </c>
      <c r="F226" s="169" t="s">
        <v>2842</v>
      </c>
      <c r="G226" s="170" t="s">
        <v>2843</v>
      </c>
      <c r="H226" s="171">
        <v>2</v>
      </c>
      <c r="I226" s="172"/>
      <c r="J226" s="173">
        <f t="shared" si="20"/>
        <v>0</v>
      </c>
      <c r="K226" s="174"/>
      <c r="L226" s="34"/>
      <c r="M226" s="175" t="s">
        <v>1</v>
      </c>
      <c r="N226" s="176" t="s">
        <v>40</v>
      </c>
      <c r="O226" s="59"/>
      <c r="P226" s="161">
        <f t="shared" si="21"/>
        <v>0</v>
      </c>
      <c r="Q226" s="161">
        <v>0</v>
      </c>
      <c r="R226" s="161">
        <f t="shared" si="22"/>
        <v>0</v>
      </c>
      <c r="S226" s="161">
        <v>0</v>
      </c>
      <c r="T226" s="162">
        <f t="shared" si="2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172</v>
      </c>
      <c r="AT226" s="163" t="s">
        <v>175</v>
      </c>
      <c r="AU226" s="163" t="s">
        <v>87</v>
      </c>
      <c r="AY226" s="18" t="s">
        <v>167</v>
      </c>
      <c r="BE226" s="164">
        <f t="shared" si="24"/>
        <v>0</v>
      </c>
      <c r="BF226" s="164">
        <f t="shared" si="25"/>
        <v>0</v>
      </c>
      <c r="BG226" s="164">
        <f t="shared" si="26"/>
        <v>0</v>
      </c>
      <c r="BH226" s="164">
        <f t="shared" si="27"/>
        <v>0</v>
      </c>
      <c r="BI226" s="164">
        <f t="shared" si="28"/>
        <v>0</v>
      </c>
      <c r="BJ226" s="18" t="s">
        <v>87</v>
      </c>
      <c r="BK226" s="164">
        <f t="shared" si="29"/>
        <v>0</v>
      </c>
      <c r="BL226" s="18" t="s">
        <v>172</v>
      </c>
      <c r="BM226" s="163" t="s">
        <v>2844</v>
      </c>
    </row>
    <row r="227" spans="1:65" s="2" customFormat="1" ht="33.75" customHeight="1">
      <c r="A227" s="33"/>
      <c r="B227" s="149"/>
      <c r="C227" s="150" t="s">
        <v>1203</v>
      </c>
      <c r="D227" s="150" t="s">
        <v>168</v>
      </c>
      <c r="E227" s="151" t="s">
        <v>2845</v>
      </c>
      <c r="F227" s="152" t="s">
        <v>2846</v>
      </c>
      <c r="G227" s="153" t="s">
        <v>340</v>
      </c>
      <c r="H227" s="154">
        <v>2</v>
      </c>
      <c r="I227" s="155"/>
      <c r="J227" s="156">
        <f t="shared" si="20"/>
        <v>0</v>
      </c>
      <c r="K227" s="157"/>
      <c r="L227" s="158"/>
      <c r="M227" s="159" t="s">
        <v>1</v>
      </c>
      <c r="N227" s="160" t="s">
        <v>40</v>
      </c>
      <c r="O227" s="59"/>
      <c r="P227" s="161">
        <f t="shared" si="21"/>
        <v>0</v>
      </c>
      <c r="Q227" s="161">
        <v>0</v>
      </c>
      <c r="R227" s="161">
        <f t="shared" si="22"/>
        <v>0</v>
      </c>
      <c r="S227" s="161">
        <v>0</v>
      </c>
      <c r="T227" s="162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1413</v>
      </c>
      <c r="AT227" s="163" t="s">
        <v>168</v>
      </c>
      <c r="AU227" s="163" t="s">
        <v>87</v>
      </c>
      <c r="AY227" s="18" t="s">
        <v>167</v>
      </c>
      <c r="BE227" s="164">
        <f t="shared" si="24"/>
        <v>0</v>
      </c>
      <c r="BF227" s="164">
        <f t="shared" si="25"/>
        <v>0</v>
      </c>
      <c r="BG227" s="164">
        <f t="shared" si="26"/>
        <v>0</v>
      </c>
      <c r="BH227" s="164">
        <f t="shared" si="27"/>
        <v>0</v>
      </c>
      <c r="BI227" s="164">
        <f t="shared" si="28"/>
        <v>0</v>
      </c>
      <c r="BJ227" s="18" t="s">
        <v>87</v>
      </c>
      <c r="BK227" s="164">
        <f t="shared" si="29"/>
        <v>0</v>
      </c>
      <c r="BL227" s="18" t="s">
        <v>1413</v>
      </c>
      <c r="BM227" s="163" t="s">
        <v>2847</v>
      </c>
    </row>
    <row r="228" spans="1:65" s="2" customFormat="1" ht="21.75" customHeight="1">
      <c r="A228" s="33"/>
      <c r="B228" s="149"/>
      <c r="C228" s="167" t="s">
        <v>1214</v>
      </c>
      <c r="D228" s="167" t="s">
        <v>175</v>
      </c>
      <c r="E228" s="168" t="s">
        <v>2848</v>
      </c>
      <c r="F228" s="169" t="s">
        <v>2849</v>
      </c>
      <c r="G228" s="170" t="s">
        <v>213</v>
      </c>
      <c r="H228" s="171">
        <v>400</v>
      </c>
      <c r="I228" s="172"/>
      <c r="J228" s="173">
        <f t="shared" si="20"/>
        <v>0</v>
      </c>
      <c r="K228" s="174"/>
      <c r="L228" s="34"/>
      <c r="M228" s="175" t="s">
        <v>1</v>
      </c>
      <c r="N228" s="176" t="s">
        <v>40</v>
      </c>
      <c r="O228" s="59"/>
      <c r="P228" s="161">
        <f t="shared" si="21"/>
        <v>0</v>
      </c>
      <c r="Q228" s="161">
        <v>0</v>
      </c>
      <c r="R228" s="161">
        <f t="shared" si="22"/>
        <v>0</v>
      </c>
      <c r="S228" s="161">
        <v>0</v>
      </c>
      <c r="T228" s="162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172</v>
      </c>
      <c r="AT228" s="163" t="s">
        <v>175</v>
      </c>
      <c r="AU228" s="163" t="s">
        <v>87</v>
      </c>
      <c r="AY228" s="18" t="s">
        <v>167</v>
      </c>
      <c r="BE228" s="164">
        <f t="shared" si="24"/>
        <v>0</v>
      </c>
      <c r="BF228" s="164">
        <f t="shared" si="25"/>
        <v>0</v>
      </c>
      <c r="BG228" s="164">
        <f t="shared" si="26"/>
        <v>0</v>
      </c>
      <c r="BH228" s="164">
        <f t="shared" si="27"/>
        <v>0</v>
      </c>
      <c r="BI228" s="164">
        <f t="shared" si="28"/>
        <v>0</v>
      </c>
      <c r="BJ228" s="18" t="s">
        <v>87</v>
      </c>
      <c r="BK228" s="164">
        <f t="shared" si="29"/>
        <v>0</v>
      </c>
      <c r="BL228" s="18" t="s">
        <v>172</v>
      </c>
      <c r="BM228" s="163" t="s">
        <v>2850</v>
      </c>
    </row>
    <row r="229" spans="1:65" s="2" customFormat="1" ht="16.5" customHeight="1">
      <c r="A229" s="33"/>
      <c r="B229" s="149"/>
      <c r="C229" s="150" t="s">
        <v>1219</v>
      </c>
      <c r="D229" s="150" t="s">
        <v>168</v>
      </c>
      <c r="E229" s="151" t="s">
        <v>2851</v>
      </c>
      <c r="F229" s="152" t="s">
        <v>2852</v>
      </c>
      <c r="G229" s="153" t="s">
        <v>213</v>
      </c>
      <c r="H229" s="154">
        <v>420</v>
      </c>
      <c r="I229" s="155"/>
      <c r="J229" s="156">
        <f t="shared" si="20"/>
        <v>0</v>
      </c>
      <c r="K229" s="157"/>
      <c r="L229" s="158"/>
      <c r="M229" s="159" t="s">
        <v>1</v>
      </c>
      <c r="N229" s="160" t="s">
        <v>40</v>
      </c>
      <c r="O229" s="59"/>
      <c r="P229" s="161">
        <f t="shared" si="21"/>
        <v>0</v>
      </c>
      <c r="Q229" s="161">
        <v>7.3999999999999996E-5</v>
      </c>
      <c r="R229" s="161">
        <f t="shared" si="22"/>
        <v>3.108E-2</v>
      </c>
      <c r="S229" s="161">
        <v>0</v>
      </c>
      <c r="T229" s="162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1413</v>
      </c>
      <c r="AT229" s="163" t="s">
        <v>168</v>
      </c>
      <c r="AU229" s="163" t="s">
        <v>87</v>
      </c>
      <c r="AY229" s="18" t="s">
        <v>167</v>
      </c>
      <c r="BE229" s="164">
        <f t="shared" si="24"/>
        <v>0</v>
      </c>
      <c r="BF229" s="164">
        <f t="shared" si="25"/>
        <v>0</v>
      </c>
      <c r="BG229" s="164">
        <f t="shared" si="26"/>
        <v>0</v>
      </c>
      <c r="BH229" s="164">
        <f t="shared" si="27"/>
        <v>0</v>
      </c>
      <c r="BI229" s="164">
        <f t="shared" si="28"/>
        <v>0</v>
      </c>
      <c r="BJ229" s="18" t="s">
        <v>87</v>
      </c>
      <c r="BK229" s="164">
        <f t="shared" si="29"/>
        <v>0</v>
      </c>
      <c r="BL229" s="18" t="s">
        <v>1413</v>
      </c>
      <c r="BM229" s="163" t="s">
        <v>2853</v>
      </c>
    </row>
    <row r="230" spans="1:65" s="2" customFormat="1" ht="21.75" customHeight="1">
      <c r="A230" s="33"/>
      <c r="B230" s="149"/>
      <c r="C230" s="167" t="s">
        <v>1030</v>
      </c>
      <c r="D230" s="167" t="s">
        <v>175</v>
      </c>
      <c r="E230" s="168" t="s">
        <v>2854</v>
      </c>
      <c r="F230" s="169" t="s">
        <v>2855</v>
      </c>
      <c r="G230" s="170" t="s">
        <v>213</v>
      </c>
      <c r="H230" s="171">
        <v>30</v>
      </c>
      <c r="I230" s="172"/>
      <c r="J230" s="173">
        <f t="shared" si="20"/>
        <v>0</v>
      </c>
      <c r="K230" s="174"/>
      <c r="L230" s="34"/>
      <c r="M230" s="175" t="s">
        <v>1</v>
      </c>
      <c r="N230" s="176" t="s">
        <v>40</v>
      </c>
      <c r="O230" s="59"/>
      <c r="P230" s="161">
        <f t="shared" si="21"/>
        <v>0</v>
      </c>
      <c r="Q230" s="161">
        <v>0</v>
      </c>
      <c r="R230" s="161">
        <f t="shared" si="22"/>
        <v>0</v>
      </c>
      <c r="S230" s="161">
        <v>0</v>
      </c>
      <c r="T230" s="162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172</v>
      </c>
      <c r="AT230" s="163" t="s">
        <v>175</v>
      </c>
      <c r="AU230" s="163" t="s">
        <v>87</v>
      </c>
      <c r="AY230" s="18" t="s">
        <v>167</v>
      </c>
      <c r="BE230" s="164">
        <f t="shared" si="24"/>
        <v>0</v>
      </c>
      <c r="BF230" s="164">
        <f t="shared" si="25"/>
        <v>0</v>
      </c>
      <c r="BG230" s="164">
        <f t="shared" si="26"/>
        <v>0</v>
      </c>
      <c r="BH230" s="164">
        <f t="shared" si="27"/>
        <v>0</v>
      </c>
      <c r="BI230" s="164">
        <f t="shared" si="28"/>
        <v>0</v>
      </c>
      <c r="BJ230" s="18" t="s">
        <v>87</v>
      </c>
      <c r="BK230" s="164">
        <f t="shared" si="29"/>
        <v>0</v>
      </c>
      <c r="BL230" s="18" t="s">
        <v>172</v>
      </c>
      <c r="BM230" s="163" t="s">
        <v>2856</v>
      </c>
    </row>
    <row r="231" spans="1:65" s="2" customFormat="1" ht="16.5" customHeight="1">
      <c r="A231" s="33"/>
      <c r="B231" s="149"/>
      <c r="C231" s="150" t="s">
        <v>1227</v>
      </c>
      <c r="D231" s="150" t="s">
        <v>168</v>
      </c>
      <c r="E231" s="151" t="s">
        <v>2857</v>
      </c>
      <c r="F231" s="152" t="s">
        <v>2858</v>
      </c>
      <c r="G231" s="153" t="s">
        <v>213</v>
      </c>
      <c r="H231" s="154">
        <v>31.5</v>
      </c>
      <c r="I231" s="155"/>
      <c r="J231" s="156">
        <f t="shared" si="20"/>
        <v>0</v>
      </c>
      <c r="K231" s="157"/>
      <c r="L231" s="158"/>
      <c r="M231" s="159" t="s">
        <v>1</v>
      </c>
      <c r="N231" s="160" t="s">
        <v>40</v>
      </c>
      <c r="O231" s="59"/>
      <c r="P231" s="161">
        <f t="shared" si="21"/>
        <v>0</v>
      </c>
      <c r="Q231" s="161">
        <v>2.7999999999999998E-4</v>
      </c>
      <c r="R231" s="161">
        <f t="shared" si="22"/>
        <v>8.8199999999999997E-3</v>
      </c>
      <c r="S231" s="161">
        <v>0</v>
      </c>
      <c r="T231" s="162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1413</v>
      </c>
      <c r="AT231" s="163" t="s">
        <v>168</v>
      </c>
      <c r="AU231" s="163" t="s">
        <v>87</v>
      </c>
      <c r="AY231" s="18" t="s">
        <v>167</v>
      </c>
      <c r="BE231" s="164">
        <f t="shared" si="24"/>
        <v>0</v>
      </c>
      <c r="BF231" s="164">
        <f t="shared" si="25"/>
        <v>0</v>
      </c>
      <c r="BG231" s="164">
        <f t="shared" si="26"/>
        <v>0</v>
      </c>
      <c r="BH231" s="164">
        <f t="shared" si="27"/>
        <v>0</v>
      </c>
      <c r="BI231" s="164">
        <f t="shared" si="28"/>
        <v>0</v>
      </c>
      <c r="BJ231" s="18" t="s">
        <v>87</v>
      </c>
      <c r="BK231" s="164">
        <f t="shared" si="29"/>
        <v>0</v>
      </c>
      <c r="BL231" s="18" t="s">
        <v>1413</v>
      </c>
      <c r="BM231" s="163" t="s">
        <v>2859</v>
      </c>
    </row>
    <row r="232" spans="1:65" s="14" customFormat="1" ht="12">
      <c r="B232" s="185"/>
      <c r="D232" s="178" t="s">
        <v>181</v>
      </c>
      <c r="F232" s="187" t="s">
        <v>2860</v>
      </c>
      <c r="H232" s="188">
        <v>31.5</v>
      </c>
      <c r="I232" s="189"/>
      <c r="L232" s="185"/>
      <c r="M232" s="190"/>
      <c r="N232" s="191"/>
      <c r="O232" s="191"/>
      <c r="P232" s="191"/>
      <c r="Q232" s="191"/>
      <c r="R232" s="191"/>
      <c r="S232" s="191"/>
      <c r="T232" s="192"/>
      <c r="AT232" s="186" t="s">
        <v>181</v>
      </c>
      <c r="AU232" s="186" t="s">
        <v>87</v>
      </c>
      <c r="AV232" s="14" t="s">
        <v>87</v>
      </c>
      <c r="AW232" s="14" t="s">
        <v>3</v>
      </c>
      <c r="AX232" s="14" t="s">
        <v>81</v>
      </c>
      <c r="AY232" s="186" t="s">
        <v>167</v>
      </c>
    </row>
    <row r="233" spans="1:65" s="2" customFormat="1" ht="21.75" customHeight="1">
      <c r="A233" s="33"/>
      <c r="B233" s="149"/>
      <c r="C233" s="167" t="s">
        <v>1232</v>
      </c>
      <c r="D233" s="167" t="s">
        <v>175</v>
      </c>
      <c r="E233" s="168" t="s">
        <v>2861</v>
      </c>
      <c r="F233" s="169" t="s">
        <v>2862</v>
      </c>
      <c r="G233" s="170" t="s">
        <v>213</v>
      </c>
      <c r="H233" s="171">
        <v>800</v>
      </c>
      <c r="I233" s="172"/>
      <c r="J233" s="173">
        <f>ROUND(I233*H233,2)</f>
        <v>0</v>
      </c>
      <c r="K233" s="174"/>
      <c r="L233" s="34"/>
      <c r="M233" s="175" t="s">
        <v>1</v>
      </c>
      <c r="N233" s="176" t="s">
        <v>40</v>
      </c>
      <c r="O233" s="59"/>
      <c r="P233" s="161">
        <f>O233*H233</f>
        <v>0</v>
      </c>
      <c r="Q233" s="161">
        <v>0</v>
      </c>
      <c r="R233" s="161">
        <f>Q233*H233</f>
        <v>0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172</v>
      </c>
      <c r="AT233" s="163" t="s">
        <v>175</v>
      </c>
      <c r="AU233" s="163" t="s">
        <v>87</v>
      </c>
      <c r="AY233" s="18" t="s">
        <v>167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172</v>
      </c>
      <c r="BM233" s="163" t="s">
        <v>2863</v>
      </c>
    </row>
    <row r="234" spans="1:65" s="2" customFormat="1" ht="21.75" customHeight="1">
      <c r="A234" s="33"/>
      <c r="B234" s="149"/>
      <c r="C234" s="150" t="s">
        <v>391</v>
      </c>
      <c r="D234" s="150" t="s">
        <v>168</v>
      </c>
      <c r="E234" s="151" t="s">
        <v>2864</v>
      </c>
      <c r="F234" s="152" t="s">
        <v>2865</v>
      </c>
      <c r="G234" s="153" t="s">
        <v>213</v>
      </c>
      <c r="H234" s="154">
        <v>840</v>
      </c>
      <c r="I234" s="155"/>
      <c r="J234" s="156">
        <f>ROUND(I234*H234,2)</f>
        <v>0</v>
      </c>
      <c r="K234" s="157"/>
      <c r="L234" s="158"/>
      <c r="M234" s="159" t="s">
        <v>1</v>
      </c>
      <c r="N234" s="160" t="s">
        <v>40</v>
      </c>
      <c r="O234" s="59"/>
      <c r="P234" s="161">
        <f>O234*H234</f>
        <v>0</v>
      </c>
      <c r="Q234" s="161">
        <v>1.8000000000000001E-4</v>
      </c>
      <c r="R234" s="161">
        <f>Q234*H234</f>
        <v>0.1512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1413</v>
      </c>
      <c r="AT234" s="163" t="s">
        <v>168</v>
      </c>
      <c r="AU234" s="163" t="s">
        <v>87</v>
      </c>
      <c r="AY234" s="18" t="s">
        <v>167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1413</v>
      </c>
      <c r="BM234" s="163" t="s">
        <v>2866</v>
      </c>
    </row>
    <row r="235" spans="1:65" s="14" customFormat="1" ht="12">
      <c r="B235" s="185"/>
      <c r="D235" s="178" t="s">
        <v>181</v>
      </c>
      <c r="F235" s="187" t="s">
        <v>2867</v>
      </c>
      <c r="H235" s="188">
        <v>840</v>
      </c>
      <c r="I235" s="189"/>
      <c r="L235" s="185"/>
      <c r="M235" s="190"/>
      <c r="N235" s="191"/>
      <c r="O235" s="191"/>
      <c r="P235" s="191"/>
      <c r="Q235" s="191"/>
      <c r="R235" s="191"/>
      <c r="S235" s="191"/>
      <c r="T235" s="192"/>
      <c r="AT235" s="186" t="s">
        <v>181</v>
      </c>
      <c r="AU235" s="186" t="s">
        <v>87</v>
      </c>
      <c r="AV235" s="14" t="s">
        <v>87</v>
      </c>
      <c r="AW235" s="14" t="s">
        <v>3</v>
      </c>
      <c r="AX235" s="14" t="s">
        <v>81</v>
      </c>
      <c r="AY235" s="186" t="s">
        <v>167</v>
      </c>
    </row>
    <row r="236" spans="1:65" s="2" customFormat="1" ht="21.75" customHeight="1">
      <c r="A236" s="33"/>
      <c r="B236" s="149"/>
      <c r="C236" s="167" t="s">
        <v>1239</v>
      </c>
      <c r="D236" s="167" t="s">
        <v>175</v>
      </c>
      <c r="E236" s="168" t="s">
        <v>2861</v>
      </c>
      <c r="F236" s="169" t="s">
        <v>2862</v>
      </c>
      <c r="G236" s="170" t="s">
        <v>213</v>
      </c>
      <c r="H236" s="171">
        <v>250</v>
      </c>
      <c r="I236" s="172"/>
      <c r="J236" s="173">
        <f>ROUND(I236*H236,2)</f>
        <v>0</v>
      </c>
      <c r="K236" s="174"/>
      <c r="L236" s="34"/>
      <c r="M236" s="175" t="s">
        <v>1</v>
      </c>
      <c r="N236" s="176" t="s">
        <v>40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172</v>
      </c>
      <c r="AT236" s="163" t="s">
        <v>175</v>
      </c>
      <c r="AU236" s="163" t="s">
        <v>87</v>
      </c>
      <c r="AY236" s="18" t="s">
        <v>167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172</v>
      </c>
      <c r="BM236" s="163" t="s">
        <v>2868</v>
      </c>
    </row>
    <row r="237" spans="1:65" s="2" customFormat="1" ht="21.75" customHeight="1">
      <c r="A237" s="33"/>
      <c r="B237" s="149"/>
      <c r="C237" s="150" t="s">
        <v>447</v>
      </c>
      <c r="D237" s="150" t="s">
        <v>168</v>
      </c>
      <c r="E237" s="151" t="s">
        <v>2869</v>
      </c>
      <c r="F237" s="152" t="s">
        <v>2870</v>
      </c>
      <c r="G237" s="153" t="s">
        <v>213</v>
      </c>
      <c r="H237" s="154">
        <v>275.625</v>
      </c>
      <c r="I237" s="155"/>
      <c r="J237" s="156">
        <f>ROUND(I237*H237,2)</f>
        <v>0</v>
      </c>
      <c r="K237" s="157"/>
      <c r="L237" s="158"/>
      <c r="M237" s="159" t="s">
        <v>1</v>
      </c>
      <c r="N237" s="160" t="s">
        <v>40</v>
      </c>
      <c r="O237" s="59"/>
      <c r="P237" s="161">
        <f>O237*H237</f>
        <v>0</v>
      </c>
      <c r="Q237" s="161">
        <v>1.8000000000000001E-4</v>
      </c>
      <c r="R237" s="161">
        <f>Q237*H237</f>
        <v>4.9612500000000004E-2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1413</v>
      </c>
      <c r="AT237" s="163" t="s">
        <v>168</v>
      </c>
      <c r="AU237" s="163" t="s">
        <v>87</v>
      </c>
      <c r="AY237" s="18" t="s">
        <v>167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1413</v>
      </c>
      <c r="BM237" s="163" t="s">
        <v>2871</v>
      </c>
    </row>
    <row r="238" spans="1:65" s="14" customFormat="1" ht="12">
      <c r="B238" s="185"/>
      <c r="D238" s="178" t="s">
        <v>181</v>
      </c>
      <c r="E238" s="186" t="s">
        <v>1</v>
      </c>
      <c r="F238" s="187" t="s">
        <v>2872</v>
      </c>
      <c r="H238" s="188">
        <v>262.5</v>
      </c>
      <c r="I238" s="189"/>
      <c r="L238" s="185"/>
      <c r="M238" s="190"/>
      <c r="N238" s="191"/>
      <c r="O238" s="191"/>
      <c r="P238" s="191"/>
      <c r="Q238" s="191"/>
      <c r="R238" s="191"/>
      <c r="S238" s="191"/>
      <c r="T238" s="192"/>
      <c r="AT238" s="186" t="s">
        <v>181</v>
      </c>
      <c r="AU238" s="186" t="s">
        <v>87</v>
      </c>
      <c r="AV238" s="14" t="s">
        <v>87</v>
      </c>
      <c r="AW238" s="14" t="s">
        <v>29</v>
      </c>
      <c r="AX238" s="14" t="s">
        <v>81</v>
      </c>
      <c r="AY238" s="186" t="s">
        <v>167</v>
      </c>
    </row>
    <row r="239" spans="1:65" s="14" customFormat="1" ht="12">
      <c r="B239" s="185"/>
      <c r="D239" s="178" t="s">
        <v>181</v>
      </c>
      <c r="F239" s="187" t="s">
        <v>2873</v>
      </c>
      <c r="H239" s="188">
        <v>275.625</v>
      </c>
      <c r="I239" s="189"/>
      <c r="L239" s="185"/>
      <c r="M239" s="190"/>
      <c r="N239" s="191"/>
      <c r="O239" s="191"/>
      <c r="P239" s="191"/>
      <c r="Q239" s="191"/>
      <c r="R239" s="191"/>
      <c r="S239" s="191"/>
      <c r="T239" s="192"/>
      <c r="AT239" s="186" t="s">
        <v>181</v>
      </c>
      <c r="AU239" s="186" t="s">
        <v>87</v>
      </c>
      <c r="AV239" s="14" t="s">
        <v>87</v>
      </c>
      <c r="AW239" s="14" t="s">
        <v>3</v>
      </c>
      <c r="AX239" s="14" t="s">
        <v>81</v>
      </c>
      <c r="AY239" s="186" t="s">
        <v>167</v>
      </c>
    </row>
    <row r="240" spans="1:65" s="2" customFormat="1" ht="21.75" customHeight="1">
      <c r="A240" s="33"/>
      <c r="B240" s="149"/>
      <c r="C240" s="167" t="s">
        <v>575</v>
      </c>
      <c r="D240" s="167" t="s">
        <v>175</v>
      </c>
      <c r="E240" s="168" t="s">
        <v>2861</v>
      </c>
      <c r="F240" s="169" t="s">
        <v>2862</v>
      </c>
      <c r="G240" s="170" t="s">
        <v>213</v>
      </c>
      <c r="H240" s="171">
        <v>200</v>
      </c>
      <c r="I240" s="172"/>
      <c r="J240" s="173">
        <f>ROUND(I240*H240,2)</f>
        <v>0</v>
      </c>
      <c r="K240" s="174"/>
      <c r="L240" s="34"/>
      <c r="M240" s="175" t="s">
        <v>1</v>
      </c>
      <c r="N240" s="176" t="s">
        <v>40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172</v>
      </c>
      <c r="AT240" s="163" t="s">
        <v>175</v>
      </c>
      <c r="AU240" s="163" t="s">
        <v>87</v>
      </c>
      <c r="AY240" s="18" t="s">
        <v>167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172</v>
      </c>
      <c r="BM240" s="163" t="s">
        <v>2874</v>
      </c>
    </row>
    <row r="241" spans="1:65" s="2" customFormat="1" ht="16.5" customHeight="1">
      <c r="A241" s="33"/>
      <c r="B241" s="149"/>
      <c r="C241" s="150" t="s">
        <v>1252</v>
      </c>
      <c r="D241" s="150" t="s">
        <v>168</v>
      </c>
      <c r="E241" s="151" t="s">
        <v>2875</v>
      </c>
      <c r="F241" s="152" t="s">
        <v>2876</v>
      </c>
      <c r="G241" s="153" t="s">
        <v>213</v>
      </c>
      <c r="H241" s="154">
        <v>210</v>
      </c>
      <c r="I241" s="155"/>
      <c r="J241" s="156">
        <f>ROUND(I241*H241,2)</f>
        <v>0</v>
      </c>
      <c r="K241" s="157"/>
      <c r="L241" s="158"/>
      <c r="M241" s="159" t="s">
        <v>1</v>
      </c>
      <c r="N241" s="160" t="s">
        <v>40</v>
      </c>
      <c r="O241" s="59"/>
      <c r="P241" s="161">
        <f>O241*H241</f>
        <v>0</v>
      </c>
      <c r="Q241" s="161">
        <v>1E-4</v>
      </c>
      <c r="R241" s="161">
        <f>Q241*H241</f>
        <v>2.1000000000000001E-2</v>
      </c>
      <c r="S241" s="161">
        <v>0</v>
      </c>
      <c r="T241" s="162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1413</v>
      </c>
      <c r="AT241" s="163" t="s">
        <v>168</v>
      </c>
      <c r="AU241" s="163" t="s">
        <v>87</v>
      </c>
      <c r="AY241" s="18" t="s">
        <v>167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87</v>
      </c>
      <c r="BK241" s="164">
        <f>ROUND(I241*H241,2)</f>
        <v>0</v>
      </c>
      <c r="BL241" s="18" t="s">
        <v>1413</v>
      </c>
      <c r="BM241" s="163" t="s">
        <v>2877</v>
      </c>
    </row>
    <row r="242" spans="1:65" s="14" customFormat="1" ht="12">
      <c r="B242" s="185"/>
      <c r="D242" s="178" t="s">
        <v>181</v>
      </c>
      <c r="E242" s="186" t="s">
        <v>1</v>
      </c>
      <c r="F242" s="187" t="s">
        <v>2668</v>
      </c>
      <c r="H242" s="188">
        <v>210</v>
      </c>
      <c r="I242" s="189"/>
      <c r="L242" s="185"/>
      <c r="M242" s="190"/>
      <c r="N242" s="191"/>
      <c r="O242" s="191"/>
      <c r="P242" s="191"/>
      <c r="Q242" s="191"/>
      <c r="R242" s="191"/>
      <c r="S242" s="191"/>
      <c r="T242" s="192"/>
      <c r="AT242" s="186" t="s">
        <v>181</v>
      </c>
      <c r="AU242" s="186" t="s">
        <v>87</v>
      </c>
      <c r="AV242" s="14" t="s">
        <v>87</v>
      </c>
      <c r="AW242" s="14" t="s">
        <v>29</v>
      </c>
      <c r="AX242" s="14" t="s">
        <v>81</v>
      </c>
      <c r="AY242" s="186" t="s">
        <v>167</v>
      </c>
    </row>
    <row r="243" spans="1:65" s="2" customFormat="1" ht="21.75" customHeight="1">
      <c r="A243" s="33"/>
      <c r="B243" s="149"/>
      <c r="C243" s="167" t="s">
        <v>1262</v>
      </c>
      <c r="D243" s="167" t="s">
        <v>175</v>
      </c>
      <c r="E243" s="168" t="s">
        <v>2878</v>
      </c>
      <c r="F243" s="169" t="s">
        <v>2879</v>
      </c>
      <c r="G243" s="170" t="s">
        <v>213</v>
      </c>
      <c r="H243" s="171">
        <v>1500</v>
      </c>
      <c r="I243" s="172"/>
      <c r="J243" s="173">
        <f>ROUND(I243*H243,2)</f>
        <v>0</v>
      </c>
      <c r="K243" s="174"/>
      <c r="L243" s="34"/>
      <c r="M243" s="175" t="s">
        <v>1</v>
      </c>
      <c r="N243" s="176" t="s">
        <v>40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172</v>
      </c>
      <c r="AT243" s="163" t="s">
        <v>175</v>
      </c>
      <c r="AU243" s="163" t="s">
        <v>87</v>
      </c>
      <c r="AY243" s="18" t="s">
        <v>167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172</v>
      </c>
      <c r="BM243" s="163" t="s">
        <v>2880</v>
      </c>
    </row>
    <row r="244" spans="1:65" s="2" customFormat="1" ht="16.5" customHeight="1">
      <c r="A244" s="33"/>
      <c r="B244" s="149"/>
      <c r="C244" s="150" t="s">
        <v>1266</v>
      </c>
      <c r="D244" s="150" t="s">
        <v>168</v>
      </c>
      <c r="E244" s="151" t="s">
        <v>2881</v>
      </c>
      <c r="F244" s="152" t="s">
        <v>2882</v>
      </c>
      <c r="G244" s="153" t="s">
        <v>213</v>
      </c>
      <c r="H244" s="154">
        <v>1575</v>
      </c>
      <c r="I244" s="155"/>
      <c r="J244" s="156">
        <f>ROUND(I244*H244,2)</f>
        <v>0</v>
      </c>
      <c r="K244" s="157"/>
      <c r="L244" s="158"/>
      <c r="M244" s="159" t="s">
        <v>1</v>
      </c>
      <c r="N244" s="160" t="s">
        <v>40</v>
      </c>
      <c r="O244" s="59"/>
      <c r="P244" s="161">
        <f>O244*H244</f>
        <v>0</v>
      </c>
      <c r="Q244" s="161">
        <v>1.2E-4</v>
      </c>
      <c r="R244" s="161">
        <f>Q244*H244</f>
        <v>0.189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1413</v>
      </c>
      <c r="AT244" s="163" t="s">
        <v>168</v>
      </c>
      <c r="AU244" s="163" t="s">
        <v>87</v>
      </c>
      <c r="AY244" s="18" t="s">
        <v>167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1413</v>
      </c>
      <c r="BM244" s="163" t="s">
        <v>2883</v>
      </c>
    </row>
    <row r="245" spans="1:65" s="14" customFormat="1" ht="12">
      <c r="B245" s="185"/>
      <c r="D245" s="178" t="s">
        <v>181</v>
      </c>
      <c r="F245" s="187" t="s">
        <v>2884</v>
      </c>
      <c r="H245" s="188">
        <v>1575</v>
      </c>
      <c r="I245" s="189"/>
      <c r="L245" s="185"/>
      <c r="M245" s="190"/>
      <c r="N245" s="191"/>
      <c r="O245" s="191"/>
      <c r="P245" s="191"/>
      <c r="Q245" s="191"/>
      <c r="R245" s="191"/>
      <c r="S245" s="191"/>
      <c r="T245" s="192"/>
      <c r="AT245" s="186" t="s">
        <v>181</v>
      </c>
      <c r="AU245" s="186" t="s">
        <v>87</v>
      </c>
      <c r="AV245" s="14" t="s">
        <v>87</v>
      </c>
      <c r="AW245" s="14" t="s">
        <v>3</v>
      </c>
      <c r="AX245" s="14" t="s">
        <v>81</v>
      </c>
      <c r="AY245" s="186" t="s">
        <v>167</v>
      </c>
    </row>
    <row r="246" spans="1:65" s="2" customFormat="1" ht="21.75" customHeight="1">
      <c r="A246" s="33"/>
      <c r="B246" s="149"/>
      <c r="C246" s="167" t="s">
        <v>1273</v>
      </c>
      <c r="D246" s="167" t="s">
        <v>175</v>
      </c>
      <c r="E246" s="168" t="s">
        <v>2885</v>
      </c>
      <c r="F246" s="169" t="s">
        <v>2886</v>
      </c>
      <c r="G246" s="170" t="s">
        <v>213</v>
      </c>
      <c r="H246" s="171">
        <v>50</v>
      </c>
      <c r="I246" s="172"/>
      <c r="J246" s="173">
        <f>ROUND(I246*H246,2)</f>
        <v>0</v>
      </c>
      <c r="K246" s="174"/>
      <c r="L246" s="34"/>
      <c r="M246" s="175" t="s">
        <v>1</v>
      </c>
      <c r="N246" s="176" t="s">
        <v>40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172</v>
      </c>
      <c r="AT246" s="163" t="s">
        <v>175</v>
      </c>
      <c r="AU246" s="163" t="s">
        <v>87</v>
      </c>
      <c r="AY246" s="18" t="s">
        <v>167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172</v>
      </c>
      <c r="BM246" s="163" t="s">
        <v>2887</v>
      </c>
    </row>
    <row r="247" spans="1:65" s="2" customFormat="1" ht="16.5" customHeight="1">
      <c r="A247" s="33"/>
      <c r="B247" s="149"/>
      <c r="C247" s="150" t="s">
        <v>1278</v>
      </c>
      <c r="D247" s="150" t="s">
        <v>168</v>
      </c>
      <c r="E247" s="151" t="s">
        <v>2888</v>
      </c>
      <c r="F247" s="152" t="s">
        <v>2889</v>
      </c>
      <c r="G247" s="153" t="s">
        <v>213</v>
      </c>
      <c r="H247" s="154">
        <v>52.5</v>
      </c>
      <c r="I247" s="155"/>
      <c r="J247" s="156">
        <f>ROUND(I247*H247,2)</f>
        <v>0</v>
      </c>
      <c r="K247" s="157"/>
      <c r="L247" s="158"/>
      <c r="M247" s="159" t="s">
        <v>1</v>
      </c>
      <c r="N247" s="160" t="s">
        <v>40</v>
      </c>
      <c r="O247" s="59"/>
      <c r="P247" s="161">
        <f>O247*H247</f>
        <v>0</v>
      </c>
      <c r="Q247" s="161">
        <v>6.3000000000000003E-4</v>
      </c>
      <c r="R247" s="161">
        <f>Q247*H247</f>
        <v>3.3075E-2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1413</v>
      </c>
      <c r="AT247" s="163" t="s">
        <v>168</v>
      </c>
      <c r="AU247" s="163" t="s">
        <v>87</v>
      </c>
      <c r="AY247" s="18" t="s">
        <v>167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1413</v>
      </c>
      <c r="BM247" s="163" t="s">
        <v>2890</v>
      </c>
    </row>
    <row r="248" spans="1:65" s="14" customFormat="1" ht="12">
      <c r="B248" s="185"/>
      <c r="D248" s="178" t="s">
        <v>181</v>
      </c>
      <c r="F248" s="187" t="s">
        <v>2891</v>
      </c>
      <c r="H248" s="188">
        <v>52.5</v>
      </c>
      <c r="I248" s="189"/>
      <c r="L248" s="185"/>
      <c r="M248" s="190"/>
      <c r="N248" s="191"/>
      <c r="O248" s="191"/>
      <c r="P248" s="191"/>
      <c r="Q248" s="191"/>
      <c r="R248" s="191"/>
      <c r="S248" s="191"/>
      <c r="T248" s="192"/>
      <c r="AT248" s="186" t="s">
        <v>181</v>
      </c>
      <c r="AU248" s="186" t="s">
        <v>87</v>
      </c>
      <c r="AV248" s="14" t="s">
        <v>87</v>
      </c>
      <c r="AW248" s="14" t="s">
        <v>3</v>
      </c>
      <c r="AX248" s="14" t="s">
        <v>81</v>
      </c>
      <c r="AY248" s="186" t="s">
        <v>167</v>
      </c>
    </row>
    <row r="249" spans="1:65" s="2" customFormat="1" ht="21.75" customHeight="1">
      <c r="A249" s="33"/>
      <c r="B249" s="149"/>
      <c r="C249" s="167" t="s">
        <v>1288</v>
      </c>
      <c r="D249" s="167" t="s">
        <v>175</v>
      </c>
      <c r="E249" s="168" t="s">
        <v>2892</v>
      </c>
      <c r="F249" s="169" t="s">
        <v>2893</v>
      </c>
      <c r="G249" s="170" t="s">
        <v>213</v>
      </c>
      <c r="H249" s="171">
        <v>50</v>
      </c>
      <c r="I249" s="172"/>
      <c r="J249" s="173">
        <f>ROUND(I249*H249,2)</f>
        <v>0</v>
      </c>
      <c r="K249" s="174"/>
      <c r="L249" s="34"/>
      <c r="M249" s="175" t="s">
        <v>1</v>
      </c>
      <c r="N249" s="176" t="s">
        <v>40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172</v>
      </c>
      <c r="AT249" s="163" t="s">
        <v>175</v>
      </c>
      <c r="AU249" s="163" t="s">
        <v>87</v>
      </c>
      <c r="AY249" s="18" t="s">
        <v>167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172</v>
      </c>
      <c r="BM249" s="163" t="s">
        <v>2894</v>
      </c>
    </row>
    <row r="250" spans="1:65" s="2" customFormat="1" ht="16.5" customHeight="1">
      <c r="A250" s="33"/>
      <c r="B250" s="149"/>
      <c r="C250" s="150" t="s">
        <v>1292</v>
      </c>
      <c r="D250" s="150" t="s">
        <v>168</v>
      </c>
      <c r="E250" s="151" t="s">
        <v>2895</v>
      </c>
      <c r="F250" s="152" t="s">
        <v>2896</v>
      </c>
      <c r="G250" s="153" t="s">
        <v>213</v>
      </c>
      <c r="H250" s="154">
        <v>52.5</v>
      </c>
      <c r="I250" s="155"/>
      <c r="J250" s="156">
        <f>ROUND(I250*H250,2)</f>
        <v>0</v>
      </c>
      <c r="K250" s="157"/>
      <c r="L250" s="158"/>
      <c r="M250" s="159" t="s">
        <v>1</v>
      </c>
      <c r="N250" s="160" t="s">
        <v>40</v>
      </c>
      <c r="O250" s="59"/>
      <c r="P250" s="161">
        <f>O250*H250</f>
        <v>0</v>
      </c>
      <c r="Q250" s="161">
        <v>3.5E-4</v>
      </c>
      <c r="R250" s="161">
        <f>Q250*H250</f>
        <v>1.8374999999999999E-2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1413</v>
      </c>
      <c r="AT250" s="163" t="s">
        <v>168</v>
      </c>
      <c r="AU250" s="163" t="s">
        <v>87</v>
      </c>
      <c r="AY250" s="18" t="s">
        <v>167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1413</v>
      </c>
      <c r="BM250" s="163" t="s">
        <v>2897</v>
      </c>
    </row>
    <row r="251" spans="1:65" s="14" customFormat="1" ht="12">
      <c r="B251" s="185"/>
      <c r="D251" s="178" t="s">
        <v>181</v>
      </c>
      <c r="F251" s="187" t="s">
        <v>2891</v>
      </c>
      <c r="H251" s="188">
        <v>52.5</v>
      </c>
      <c r="I251" s="189"/>
      <c r="L251" s="185"/>
      <c r="M251" s="190"/>
      <c r="N251" s="191"/>
      <c r="O251" s="191"/>
      <c r="P251" s="191"/>
      <c r="Q251" s="191"/>
      <c r="R251" s="191"/>
      <c r="S251" s="191"/>
      <c r="T251" s="192"/>
      <c r="AT251" s="186" t="s">
        <v>181</v>
      </c>
      <c r="AU251" s="186" t="s">
        <v>87</v>
      </c>
      <c r="AV251" s="14" t="s">
        <v>87</v>
      </c>
      <c r="AW251" s="14" t="s">
        <v>3</v>
      </c>
      <c r="AX251" s="14" t="s">
        <v>81</v>
      </c>
      <c r="AY251" s="186" t="s">
        <v>167</v>
      </c>
    </row>
    <row r="252" spans="1:65" s="2" customFormat="1" ht="21.75" customHeight="1">
      <c r="A252" s="33"/>
      <c r="B252" s="149"/>
      <c r="C252" s="167" t="s">
        <v>1297</v>
      </c>
      <c r="D252" s="167" t="s">
        <v>175</v>
      </c>
      <c r="E252" s="168" t="s">
        <v>2898</v>
      </c>
      <c r="F252" s="169" t="s">
        <v>2899</v>
      </c>
      <c r="G252" s="170" t="s">
        <v>213</v>
      </c>
      <c r="H252" s="171">
        <v>30</v>
      </c>
      <c r="I252" s="172"/>
      <c r="J252" s="173">
        <f t="shared" ref="J252:J258" si="30">ROUND(I252*H252,2)</f>
        <v>0</v>
      </c>
      <c r="K252" s="174"/>
      <c r="L252" s="34"/>
      <c r="M252" s="175" t="s">
        <v>1</v>
      </c>
      <c r="N252" s="176" t="s">
        <v>40</v>
      </c>
      <c r="O252" s="59"/>
      <c r="P252" s="161">
        <f t="shared" ref="P252:P258" si="31">O252*H252</f>
        <v>0</v>
      </c>
      <c r="Q252" s="161">
        <v>0</v>
      </c>
      <c r="R252" s="161">
        <f t="shared" ref="R252:R258" si="32">Q252*H252</f>
        <v>0</v>
      </c>
      <c r="S252" s="161">
        <v>0</v>
      </c>
      <c r="T252" s="162">
        <f t="shared" ref="T252:T258" si="33"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172</v>
      </c>
      <c r="AT252" s="163" t="s">
        <v>175</v>
      </c>
      <c r="AU252" s="163" t="s">
        <v>87</v>
      </c>
      <c r="AY252" s="18" t="s">
        <v>167</v>
      </c>
      <c r="BE252" s="164">
        <f t="shared" ref="BE252:BE258" si="34">IF(N252="základná",J252,0)</f>
        <v>0</v>
      </c>
      <c r="BF252" s="164">
        <f t="shared" ref="BF252:BF258" si="35">IF(N252="znížená",J252,0)</f>
        <v>0</v>
      </c>
      <c r="BG252" s="164">
        <f t="shared" ref="BG252:BG258" si="36">IF(N252="zákl. prenesená",J252,0)</f>
        <v>0</v>
      </c>
      <c r="BH252" s="164">
        <f t="shared" ref="BH252:BH258" si="37">IF(N252="zníž. prenesená",J252,0)</f>
        <v>0</v>
      </c>
      <c r="BI252" s="164">
        <f t="shared" ref="BI252:BI258" si="38">IF(N252="nulová",J252,0)</f>
        <v>0</v>
      </c>
      <c r="BJ252" s="18" t="s">
        <v>87</v>
      </c>
      <c r="BK252" s="164">
        <f t="shared" ref="BK252:BK258" si="39">ROUND(I252*H252,2)</f>
        <v>0</v>
      </c>
      <c r="BL252" s="18" t="s">
        <v>172</v>
      </c>
      <c r="BM252" s="163" t="s">
        <v>2900</v>
      </c>
    </row>
    <row r="253" spans="1:65" s="2" customFormat="1" ht="16.5" customHeight="1">
      <c r="A253" s="33"/>
      <c r="B253" s="149"/>
      <c r="C253" s="150" t="s">
        <v>1301</v>
      </c>
      <c r="D253" s="150" t="s">
        <v>168</v>
      </c>
      <c r="E253" s="151" t="s">
        <v>2901</v>
      </c>
      <c r="F253" s="152" t="s">
        <v>2902</v>
      </c>
      <c r="G253" s="153" t="s">
        <v>213</v>
      </c>
      <c r="H253" s="154">
        <v>31.5</v>
      </c>
      <c r="I253" s="155"/>
      <c r="J253" s="156">
        <f t="shared" si="30"/>
        <v>0</v>
      </c>
      <c r="K253" s="157"/>
      <c r="L253" s="158"/>
      <c r="M253" s="159" t="s">
        <v>1</v>
      </c>
      <c r="N253" s="160" t="s">
        <v>40</v>
      </c>
      <c r="O253" s="59"/>
      <c r="P253" s="161">
        <f t="shared" si="31"/>
        <v>0</v>
      </c>
      <c r="Q253" s="161">
        <v>1.565E-3</v>
      </c>
      <c r="R253" s="161">
        <f t="shared" si="32"/>
        <v>4.9297500000000001E-2</v>
      </c>
      <c r="S253" s="161">
        <v>0</v>
      </c>
      <c r="T253" s="162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1413</v>
      </c>
      <c r="AT253" s="163" t="s">
        <v>168</v>
      </c>
      <c r="AU253" s="163" t="s">
        <v>87</v>
      </c>
      <c r="AY253" s="18" t="s">
        <v>167</v>
      </c>
      <c r="BE253" s="164">
        <f t="shared" si="34"/>
        <v>0</v>
      </c>
      <c r="BF253" s="164">
        <f t="shared" si="35"/>
        <v>0</v>
      </c>
      <c r="BG253" s="164">
        <f t="shared" si="36"/>
        <v>0</v>
      </c>
      <c r="BH253" s="164">
        <f t="shared" si="37"/>
        <v>0</v>
      </c>
      <c r="BI253" s="164">
        <f t="shared" si="38"/>
        <v>0</v>
      </c>
      <c r="BJ253" s="18" t="s">
        <v>87</v>
      </c>
      <c r="BK253" s="164">
        <f t="shared" si="39"/>
        <v>0</v>
      </c>
      <c r="BL253" s="18" t="s">
        <v>1413</v>
      </c>
      <c r="BM253" s="163" t="s">
        <v>2903</v>
      </c>
    </row>
    <row r="254" spans="1:65" s="2" customFormat="1" ht="16.5" customHeight="1">
      <c r="A254" s="33"/>
      <c r="B254" s="149"/>
      <c r="C254" s="167" t="s">
        <v>1306</v>
      </c>
      <c r="D254" s="167" t="s">
        <v>175</v>
      </c>
      <c r="E254" s="168" t="s">
        <v>2904</v>
      </c>
      <c r="F254" s="169" t="s">
        <v>2905</v>
      </c>
      <c r="G254" s="170" t="s">
        <v>1827</v>
      </c>
      <c r="H254" s="212"/>
      <c r="I254" s="172"/>
      <c r="J254" s="173">
        <f t="shared" si="30"/>
        <v>0</v>
      </c>
      <c r="K254" s="174"/>
      <c r="L254" s="34"/>
      <c r="M254" s="175" t="s">
        <v>1</v>
      </c>
      <c r="N254" s="176" t="s">
        <v>40</v>
      </c>
      <c r="O254" s="59"/>
      <c r="P254" s="161">
        <f t="shared" si="31"/>
        <v>0</v>
      </c>
      <c r="Q254" s="161">
        <v>0</v>
      </c>
      <c r="R254" s="161">
        <f t="shared" si="32"/>
        <v>0</v>
      </c>
      <c r="S254" s="161">
        <v>0</v>
      </c>
      <c r="T254" s="162">
        <f t="shared" si="3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172</v>
      </c>
      <c r="AT254" s="163" t="s">
        <v>175</v>
      </c>
      <c r="AU254" s="163" t="s">
        <v>87</v>
      </c>
      <c r="AY254" s="18" t="s">
        <v>167</v>
      </c>
      <c r="BE254" s="164">
        <f t="shared" si="34"/>
        <v>0</v>
      </c>
      <c r="BF254" s="164">
        <f t="shared" si="35"/>
        <v>0</v>
      </c>
      <c r="BG254" s="164">
        <f t="shared" si="36"/>
        <v>0</v>
      </c>
      <c r="BH254" s="164">
        <f t="shared" si="37"/>
        <v>0</v>
      </c>
      <c r="BI254" s="164">
        <f t="shared" si="38"/>
        <v>0</v>
      </c>
      <c r="BJ254" s="18" t="s">
        <v>87</v>
      </c>
      <c r="BK254" s="164">
        <f t="shared" si="39"/>
        <v>0</v>
      </c>
      <c r="BL254" s="18" t="s">
        <v>172</v>
      </c>
      <c r="BM254" s="163" t="s">
        <v>2906</v>
      </c>
    </row>
    <row r="255" spans="1:65" s="2" customFormat="1" ht="16.5" customHeight="1">
      <c r="A255" s="33"/>
      <c r="B255" s="149"/>
      <c r="C255" s="167" t="s">
        <v>1320</v>
      </c>
      <c r="D255" s="167" t="s">
        <v>175</v>
      </c>
      <c r="E255" s="168" t="s">
        <v>2907</v>
      </c>
      <c r="F255" s="169" t="s">
        <v>2908</v>
      </c>
      <c r="G255" s="170" t="s">
        <v>1827</v>
      </c>
      <c r="H255" s="212"/>
      <c r="I255" s="172"/>
      <c r="J255" s="173">
        <f t="shared" si="30"/>
        <v>0</v>
      </c>
      <c r="K255" s="174"/>
      <c r="L255" s="34"/>
      <c r="M255" s="175" t="s">
        <v>1</v>
      </c>
      <c r="N255" s="176" t="s">
        <v>40</v>
      </c>
      <c r="O255" s="59"/>
      <c r="P255" s="161">
        <f t="shared" si="31"/>
        <v>0</v>
      </c>
      <c r="Q255" s="161">
        <v>0</v>
      </c>
      <c r="R255" s="161">
        <f t="shared" si="32"/>
        <v>0</v>
      </c>
      <c r="S255" s="161">
        <v>0</v>
      </c>
      <c r="T255" s="162">
        <f t="shared" si="3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172</v>
      </c>
      <c r="AT255" s="163" t="s">
        <v>175</v>
      </c>
      <c r="AU255" s="163" t="s">
        <v>87</v>
      </c>
      <c r="AY255" s="18" t="s">
        <v>167</v>
      </c>
      <c r="BE255" s="164">
        <f t="shared" si="34"/>
        <v>0</v>
      </c>
      <c r="BF255" s="164">
        <f t="shared" si="35"/>
        <v>0</v>
      </c>
      <c r="BG255" s="164">
        <f t="shared" si="36"/>
        <v>0</v>
      </c>
      <c r="BH255" s="164">
        <f t="shared" si="37"/>
        <v>0</v>
      </c>
      <c r="BI255" s="164">
        <f t="shared" si="38"/>
        <v>0</v>
      </c>
      <c r="BJ255" s="18" t="s">
        <v>87</v>
      </c>
      <c r="BK255" s="164">
        <f t="shared" si="39"/>
        <v>0</v>
      </c>
      <c r="BL255" s="18" t="s">
        <v>172</v>
      </c>
      <c r="BM255" s="163" t="s">
        <v>2909</v>
      </c>
    </row>
    <row r="256" spans="1:65" s="2" customFormat="1" ht="16.5" customHeight="1">
      <c r="A256" s="33"/>
      <c r="B256" s="149"/>
      <c r="C256" s="167" t="s">
        <v>1324</v>
      </c>
      <c r="D256" s="167" t="s">
        <v>175</v>
      </c>
      <c r="E256" s="168" t="s">
        <v>2910</v>
      </c>
      <c r="F256" s="169" t="s">
        <v>2911</v>
      </c>
      <c r="G256" s="170" t="s">
        <v>1827</v>
      </c>
      <c r="H256" s="212"/>
      <c r="I256" s="172"/>
      <c r="J256" s="173">
        <f t="shared" si="30"/>
        <v>0</v>
      </c>
      <c r="K256" s="174"/>
      <c r="L256" s="34"/>
      <c r="M256" s="175" t="s">
        <v>1</v>
      </c>
      <c r="N256" s="176" t="s">
        <v>40</v>
      </c>
      <c r="O256" s="59"/>
      <c r="P256" s="161">
        <f t="shared" si="31"/>
        <v>0</v>
      </c>
      <c r="Q256" s="161">
        <v>0</v>
      </c>
      <c r="R256" s="161">
        <f t="shared" si="32"/>
        <v>0</v>
      </c>
      <c r="S256" s="161">
        <v>0</v>
      </c>
      <c r="T256" s="162">
        <f t="shared" si="3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172</v>
      </c>
      <c r="AT256" s="163" t="s">
        <v>175</v>
      </c>
      <c r="AU256" s="163" t="s">
        <v>87</v>
      </c>
      <c r="AY256" s="18" t="s">
        <v>167</v>
      </c>
      <c r="BE256" s="164">
        <f t="shared" si="34"/>
        <v>0</v>
      </c>
      <c r="BF256" s="164">
        <f t="shared" si="35"/>
        <v>0</v>
      </c>
      <c r="BG256" s="164">
        <f t="shared" si="36"/>
        <v>0</v>
      </c>
      <c r="BH256" s="164">
        <f t="shared" si="37"/>
        <v>0</v>
      </c>
      <c r="BI256" s="164">
        <f t="shared" si="38"/>
        <v>0</v>
      </c>
      <c r="BJ256" s="18" t="s">
        <v>87</v>
      </c>
      <c r="BK256" s="164">
        <f t="shared" si="39"/>
        <v>0</v>
      </c>
      <c r="BL256" s="18" t="s">
        <v>172</v>
      </c>
      <c r="BM256" s="163" t="s">
        <v>2912</v>
      </c>
    </row>
    <row r="257" spans="1:65" s="2" customFormat="1" ht="16.5" customHeight="1">
      <c r="A257" s="33"/>
      <c r="B257" s="149"/>
      <c r="C257" s="167" t="s">
        <v>1330</v>
      </c>
      <c r="D257" s="167" t="s">
        <v>175</v>
      </c>
      <c r="E257" s="168" t="s">
        <v>2913</v>
      </c>
      <c r="F257" s="169" t="s">
        <v>2914</v>
      </c>
      <c r="G257" s="170" t="s">
        <v>1827</v>
      </c>
      <c r="H257" s="212"/>
      <c r="I257" s="172"/>
      <c r="J257" s="173">
        <f t="shared" si="30"/>
        <v>0</v>
      </c>
      <c r="K257" s="174"/>
      <c r="L257" s="34"/>
      <c r="M257" s="175" t="s">
        <v>1</v>
      </c>
      <c r="N257" s="176" t="s">
        <v>40</v>
      </c>
      <c r="O257" s="59"/>
      <c r="P257" s="161">
        <f t="shared" si="31"/>
        <v>0</v>
      </c>
      <c r="Q257" s="161">
        <v>0</v>
      </c>
      <c r="R257" s="161">
        <f t="shared" si="32"/>
        <v>0</v>
      </c>
      <c r="S257" s="161">
        <v>0</v>
      </c>
      <c r="T257" s="162">
        <f t="shared" si="3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1413</v>
      </c>
      <c r="AT257" s="163" t="s">
        <v>175</v>
      </c>
      <c r="AU257" s="163" t="s">
        <v>87</v>
      </c>
      <c r="AY257" s="18" t="s">
        <v>167</v>
      </c>
      <c r="BE257" s="164">
        <f t="shared" si="34"/>
        <v>0</v>
      </c>
      <c r="BF257" s="164">
        <f t="shared" si="35"/>
        <v>0</v>
      </c>
      <c r="BG257" s="164">
        <f t="shared" si="36"/>
        <v>0</v>
      </c>
      <c r="BH257" s="164">
        <f t="shared" si="37"/>
        <v>0</v>
      </c>
      <c r="BI257" s="164">
        <f t="shared" si="38"/>
        <v>0</v>
      </c>
      <c r="BJ257" s="18" t="s">
        <v>87</v>
      </c>
      <c r="BK257" s="164">
        <f t="shared" si="39"/>
        <v>0</v>
      </c>
      <c r="BL257" s="18" t="s">
        <v>1413</v>
      </c>
      <c r="BM257" s="163" t="s">
        <v>2915</v>
      </c>
    </row>
    <row r="258" spans="1:65" s="2" customFormat="1" ht="16.5" customHeight="1">
      <c r="A258" s="33"/>
      <c r="B258" s="149"/>
      <c r="C258" s="167" t="s">
        <v>1335</v>
      </c>
      <c r="D258" s="167" t="s">
        <v>175</v>
      </c>
      <c r="E258" s="168" t="s">
        <v>2916</v>
      </c>
      <c r="F258" s="169" t="s">
        <v>2917</v>
      </c>
      <c r="G258" s="170" t="s">
        <v>1827</v>
      </c>
      <c r="H258" s="212"/>
      <c r="I258" s="172"/>
      <c r="J258" s="173">
        <f t="shared" si="30"/>
        <v>0</v>
      </c>
      <c r="K258" s="174"/>
      <c r="L258" s="34"/>
      <c r="M258" s="175" t="s">
        <v>1</v>
      </c>
      <c r="N258" s="176" t="s">
        <v>40</v>
      </c>
      <c r="O258" s="59"/>
      <c r="P258" s="161">
        <f t="shared" si="31"/>
        <v>0</v>
      </c>
      <c r="Q258" s="161">
        <v>0</v>
      </c>
      <c r="R258" s="161">
        <f t="shared" si="32"/>
        <v>0</v>
      </c>
      <c r="S258" s="161">
        <v>0</v>
      </c>
      <c r="T258" s="162">
        <f t="shared" si="3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172</v>
      </c>
      <c r="AT258" s="163" t="s">
        <v>175</v>
      </c>
      <c r="AU258" s="163" t="s">
        <v>87</v>
      </c>
      <c r="AY258" s="18" t="s">
        <v>167</v>
      </c>
      <c r="BE258" s="164">
        <f t="shared" si="34"/>
        <v>0</v>
      </c>
      <c r="BF258" s="164">
        <f t="shared" si="35"/>
        <v>0</v>
      </c>
      <c r="BG258" s="164">
        <f t="shared" si="36"/>
        <v>0</v>
      </c>
      <c r="BH258" s="164">
        <f t="shared" si="37"/>
        <v>0</v>
      </c>
      <c r="BI258" s="164">
        <f t="shared" si="38"/>
        <v>0</v>
      </c>
      <c r="BJ258" s="18" t="s">
        <v>87</v>
      </c>
      <c r="BK258" s="164">
        <f t="shared" si="39"/>
        <v>0</v>
      </c>
      <c r="BL258" s="18" t="s">
        <v>172</v>
      </c>
      <c r="BM258" s="163" t="s">
        <v>2918</v>
      </c>
    </row>
    <row r="259" spans="1:65" s="12" customFormat="1" ht="26" customHeight="1">
      <c r="B259" s="138"/>
      <c r="D259" s="139" t="s">
        <v>73</v>
      </c>
      <c r="E259" s="140" t="s">
        <v>2919</v>
      </c>
      <c r="F259" s="140" t="s">
        <v>2920</v>
      </c>
      <c r="I259" s="141"/>
      <c r="J259" s="142">
        <f>BK259</f>
        <v>0</v>
      </c>
      <c r="L259" s="138"/>
      <c r="M259" s="143"/>
      <c r="N259" s="144"/>
      <c r="O259" s="144"/>
      <c r="P259" s="145">
        <f>SUM(P260:P268)</f>
        <v>0</v>
      </c>
      <c r="Q259" s="144"/>
      <c r="R259" s="145">
        <f>SUM(R260:R268)</f>
        <v>0</v>
      </c>
      <c r="S259" s="144"/>
      <c r="T259" s="146">
        <f>SUM(T260:T268)</f>
        <v>0</v>
      </c>
      <c r="AR259" s="139" t="s">
        <v>179</v>
      </c>
      <c r="AT259" s="147" t="s">
        <v>73</v>
      </c>
      <c r="AU259" s="147" t="s">
        <v>74</v>
      </c>
      <c r="AY259" s="139" t="s">
        <v>167</v>
      </c>
      <c r="BK259" s="148">
        <f>SUM(BK260:BK268)</f>
        <v>0</v>
      </c>
    </row>
    <row r="260" spans="1:65" s="2" customFormat="1" ht="16.5" customHeight="1">
      <c r="A260" s="33"/>
      <c r="B260" s="149"/>
      <c r="C260" s="167" t="s">
        <v>1340</v>
      </c>
      <c r="D260" s="167" t="s">
        <v>175</v>
      </c>
      <c r="E260" s="168" t="s">
        <v>2921</v>
      </c>
      <c r="F260" s="169" t="s">
        <v>2922</v>
      </c>
      <c r="G260" s="170" t="s">
        <v>872</v>
      </c>
      <c r="H260" s="171">
        <v>1</v>
      </c>
      <c r="I260" s="172"/>
      <c r="J260" s="173">
        <f>ROUND(I260*H260,2)</f>
        <v>0</v>
      </c>
      <c r="K260" s="174"/>
      <c r="L260" s="34"/>
      <c r="M260" s="175" t="s">
        <v>1</v>
      </c>
      <c r="N260" s="176" t="s">
        <v>40</v>
      </c>
      <c r="O260" s="59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172</v>
      </c>
      <c r="AT260" s="163" t="s">
        <v>175</v>
      </c>
      <c r="AU260" s="163" t="s">
        <v>81</v>
      </c>
      <c r="AY260" s="18" t="s">
        <v>167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87</v>
      </c>
      <c r="BK260" s="164">
        <f>ROUND(I260*H260,2)</f>
        <v>0</v>
      </c>
      <c r="BL260" s="18" t="s">
        <v>172</v>
      </c>
      <c r="BM260" s="163" t="s">
        <v>2923</v>
      </c>
    </row>
    <row r="261" spans="1:65" s="14" customFormat="1" ht="12">
      <c r="B261" s="185"/>
      <c r="D261" s="178" t="s">
        <v>181</v>
      </c>
      <c r="E261" s="186" t="s">
        <v>1</v>
      </c>
      <c r="F261" s="187" t="s">
        <v>81</v>
      </c>
      <c r="H261" s="188">
        <v>1</v>
      </c>
      <c r="I261" s="189"/>
      <c r="L261" s="185"/>
      <c r="M261" s="190"/>
      <c r="N261" s="191"/>
      <c r="O261" s="191"/>
      <c r="P261" s="191"/>
      <c r="Q261" s="191"/>
      <c r="R261" s="191"/>
      <c r="S261" s="191"/>
      <c r="T261" s="192"/>
      <c r="AT261" s="186" t="s">
        <v>181</v>
      </c>
      <c r="AU261" s="186" t="s">
        <v>81</v>
      </c>
      <c r="AV261" s="14" t="s">
        <v>87</v>
      </c>
      <c r="AW261" s="14" t="s">
        <v>29</v>
      </c>
      <c r="AX261" s="14" t="s">
        <v>74</v>
      </c>
      <c r="AY261" s="186" t="s">
        <v>167</v>
      </c>
    </row>
    <row r="262" spans="1:65" s="15" customFormat="1" ht="12">
      <c r="B262" s="193"/>
      <c r="D262" s="178" t="s">
        <v>181</v>
      </c>
      <c r="E262" s="194" t="s">
        <v>1</v>
      </c>
      <c r="F262" s="195" t="s">
        <v>186</v>
      </c>
      <c r="H262" s="196">
        <v>1</v>
      </c>
      <c r="I262" s="197"/>
      <c r="L262" s="193"/>
      <c r="M262" s="198"/>
      <c r="N262" s="199"/>
      <c r="O262" s="199"/>
      <c r="P262" s="199"/>
      <c r="Q262" s="199"/>
      <c r="R262" s="199"/>
      <c r="S262" s="199"/>
      <c r="T262" s="200"/>
      <c r="AT262" s="194" t="s">
        <v>181</v>
      </c>
      <c r="AU262" s="194" t="s">
        <v>81</v>
      </c>
      <c r="AV262" s="15" t="s">
        <v>179</v>
      </c>
      <c r="AW262" s="15" t="s">
        <v>29</v>
      </c>
      <c r="AX262" s="15" t="s">
        <v>81</v>
      </c>
      <c r="AY262" s="194" t="s">
        <v>167</v>
      </c>
    </row>
    <row r="263" spans="1:65" s="2" customFormat="1" ht="16.5" customHeight="1">
      <c r="A263" s="33"/>
      <c r="B263" s="149"/>
      <c r="C263" s="167" t="s">
        <v>1346</v>
      </c>
      <c r="D263" s="167" t="s">
        <v>175</v>
      </c>
      <c r="E263" s="168" t="s">
        <v>2924</v>
      </c>
      <c r="F263" s="169" t="s">
        <v>2925</v>
      </c>
      <c r="G263" s="170" t="s">
        <v>252</v>
      </c>
      <c r="H263" s="171">
        <v>5</v>
      </c>
      <c r="I263" s="172"/>
      <c r="J263" s="173">
        <f>ROUND(I263*H263,2)</f>
        <v>0</v>
      </c>
      <c r="K263" s="174"/>
      <c r="L263" s="34"/>
      <c r="M263" s="175" t="s">
        <v>1</v>
      </c>
      <c r="N263" s="176" t="s">
        <v>40</v>
      </c>
      <c r="O263" s="59"/>
      <c r="P263" s="161">
        <f>O263*H263</f>
        <v>0</v>
      </c>
      <c r="Q263" s="161">
        <v>0</v>
      </c>
      <c r="R263" s="161">
        <f>Q263*H263</f>
        <v>0</v>
      </c>
      <c r="S263" s="161">
        <v>0</v>
      </c>
      <c r="T263" s="162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172</v>
      </c>
      <c r="AT263" s="163" t="s">
        <v>175</v>
      </c>
      <c r="AU263" s="163" t="s">
        <v>81</v>
      </c>
      <c r="AY263" s="18" t="s">
        <v>167</v>
      </c>
      <c r="BE263" s="164">
        <f>IF(N263="základná",J263,0)</f>
        <v>0</v>
      </c>
      <c r="BF263" s="164">
        <f>IF(N263="znížená",J263,0)</f>
        <v>0</v>
      </c>
      <c r="BG263" s="164">
        <f>IF(N263="zákl. prenesená",J263,0)</f>
        <v>0</v>
      </c>
      <c r="BH263" s="164">
        <f>IF(N263="zníž. prenesená",J263,0)</f>
        <v>0</v>
      </c>
      <c r="BI263" s="164">
        <f>IF(N263="nulová",J263,0)</f>
        <v>0</v>
      </c>
      <c r="BJ263" s="18" t="s">
        <v>87</v>
      </c>
      <c r="BK263" s="164">
        <f>ROUND(I263*H263,2)</f>
        <v>0</v>
      </c>
      <c r="BL263" s="18" t="s">
        <v>172</v>
      </c>
      <c r="BM263" s="163" t="s">
        <v>2926</v>
      </c>
    </row>
    <row r="264" spans="1:65" s="14" customFormat="1" ht="12">
      <c r="B264" s="185"/>
      <c r="D264" s="178" t="s">
        <v>181</v>
      </c>
      <c r="E264" s="186" t="s">
        <v>1</v>
      </c>
      <c r="F264" s="187" t="s">
        <v>210</v>
      </c>
      <c r="H264" s="188">
        <v>5</v>
      </c>
      <c r="I264" s="189"/>
      <c r="L264" s="185"/>
      <c r="M264" s="190"/>
      <c r="N264" s="191"/>
      <c r="O264" s="191"/>
      <c r="P264" s="191"/>
      <c r="Q264" s="191"/>
      <c r="R264" s="191"/>
      <c r="S264" s="191"/>
      <c r="T264" s="192"/>
      <c r="AT264" s="186" t="s">
        <v>181</v>
      </c>
      <c r="AU264" s="186" t="s">
        <v>81</v>
      </c>
      <c r="AV264" s="14" t="s">
        <v>87</v>
      </c>
      <c r="AW264" s="14" t="s">
        <v>29</v>
      </c>
      <c r="AX264" s="14" t="s">
        <v>74</v>
      </c>
      <c r="AY264" s="186" t="s">
        <v>167</v>
      </c>
    </row>
    <row r="265" spans="1:65" s="15" customFormat="1" ht="12">
      <c r="B265" s="193"/>
      <c r="D265" s="178" t="s">
        <v>181</v>
      </c>
      <c r="E265" s="194" t="s">
        <v>1</v>
      </c>
      <c r="F265" s="195" t="s">
        <v>186</v>
      </c>
      <c r="H265" s="196">
        <v>5</v>
      </c>
      <c r="I265" s="197"/>
      <c r="L265" s="193"/>
      <c r="M265" s="198"/>
      <c r="N265" s="199"/>
      <c r="O265" s="199"/>
      <c r="P265" s="199"/>
      <c r="Q265" s="199"/>
      <c r="R265" s="199"/>
      <c r="S265" s="199"/>
      <c r="T265" s="200"/>
      <c r="AT265" s="194" t="s">
        <v>181</v>
      </c>
      <c r="AU265" s="194" t="s">
        <v>81</v>
      </c>
      <c r="AV265" s="15" t="s">
        <v>179</v>
      </c>
      <c r="AW265" s="15" t="s">
        <v>29</v>
      </c>
      <c r="AX265" s="15" t="s">
        <v>81</v>
      </c>
      <c r="AY265" s="194" t="s">
        <v>167</v>
      </c>
    </row>
    <row r="266" spans="1:65" s="2" customFormat="1" ht="21.75" customHeight="1">
      <c r="A266" s="33"/>
      <c r="B266" s="149"/>
      <c r="C266" s="167" t="s">
        <v>1363</v>
      </c>
      <c r="D266" s="167" t="s">
        <v>175</v>
      </c>
      <c r="E266" s="168" t="s">
        <v>2927</v>
      </c>
      <c r="F266" s="169" t="s">
        <v>2928</v>
      </c>
      <c r="G266" s="170" t="s">
        <v>872</v>
      </c>
      <c r="H266" s="171">
        <v>1</v>
      </c>
      <c r="I266" s="172"/>
      <c r="J266" s="173">
        <f>ROUND(I266*H266,2)</f>
        <v>0</v>
      </c>
      <c r="K266" s="174"/>
      <c r="L266" s="34"/>
      <c r="M266" s="175" t="s">
        <v>1</v>
      </c>
      <c r="N266" s="176" t="s">
        <v>40</v>
      </c>
      <c r="O266" s="59"/>
      <c r="P266" s="161">
        <f>O266*H266</f>
        <v>0</v>
      </c>
      <c r="Q266" s="161">
        <v>0</v>
      </c>
      <c r="R266" s="161">
        <f>Q266*H266</f>
        <v>0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172</v>
      </c>
      <c r="AT266" s="163" t="s">
        <v>175</v>
      </c>
      <c r="AU266" s="163" t="s">
        <v>81</v>
      </c>
      <c r="AY266" s="18" t="s">
        <v>167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8" t="s">
        <v>87</v>
      </c>
      <c r="BK266" s="164">
        <f>ROUND(I266*H266,2)</f>
        <v>0</v>
      </c>
      <c r="BL266" s="18" t="s">
        <v>172</v>
      </c>
      <c r="BM266" s="163" t="s">
        <v>2929</v>
      </c>
    </row>
    <row r="267" spans="1:65" s="14" customFormat="1" ht="12">
      <c r="B267" s="185"/>
      <c r="D267" s="178" t="s">
        <v>181</v>
      </c>
      <c r="E267" s="186" t="s">
        <v>1</v>
      </c>
      <c r="F267" s="187" t="s">
        <v>81</v>
      </c>
      <c r="H267" s="188">
        <v>1</v>
      </c>
      <c r="I267" s="189"/>
      <c r="L267" s="185"/>
      <c r="M267" s="190"/>
      <c r="N267" s="191"/>
      <c r="O267" s="191"/>
      <c r="P267" s="191"/>
      <c r="Q267" s="191"/>
      <c r="R267" s="191"/>
      <c r="S267" s="191"/>
      <c r="T267" s="192"/>
      <c r="AT267" s="186" t="s">
        <v>181</v>
      </c>
      <c r="AU267" s="186" t="s">
        <v>81</v>
      </c>
      <c r="AV267" s="14" t="s">
        <v>87</v>
      </c>
      <c r="AW267" s="14" t="s">
        <v>29</v>
      </c>
      <c r="AX267" s="14" t="s">
        <v>74</v>
      </c>
      <c r="AY267" s="186" t="s">
        <v>167</v>
      </c>
    </row>
    <row r="268" spans="1:65" s="15" customFormat="1" ht="12">
      <c r="B268" s="193"/>
      <c r="D268" s="178" t="s">
        <v>181</v>
      </c>
      <c r="E268" s="194" t="s">
        <v>1</v>
      </c>
      <c r="F268" s="195" t="s">
        <v>186</v>
      </c>
      <c r="H268" s="196">
        <v>1</v>
      </c>
      <c r="I268" s="197"/>
      <c r="L268" s="193"/>
      <c r="M268" s="209"/>
      <c r="N268" s="210"/>
      <c r="O268" s="210"/>
      <c r="P268" s="210"/>
      <c r="Q268" s="210"/>
      <c r="R268" s="210"/>
      <c r="S268" s="210"/>
      <c r="T268" s="211"/>
      <c r="AT268" s="194" t="s">
        <v>181</v>
      </c>
      <c r="AU268" s="194" t="s">
        <v>81</v>
      </c>
      <c r="AV268" s="15" t="s">
        <v>179</v>
      </c>
      <c r="AW268" s="15" t="s">
        <v>29</v>
      </c>
      <c r="AX268" s="15" t="s">
        <v>81</v>
      </c>
      <c r="AY268" s="194" t="s">
        <v>167</v>
      </c>
    </row>
    <row r="269" spans="1:65" s="2" customFormat="1" ht="7" customHeight="1">
      <c r="A269" s="33"/>
      <c r="B269" s="48"/>
      <c r="C269" s="49"/>
      <c r="D269" s="49"/>
      <c r="E269" s="49"/>
      <c r="F269" s="49"/>
      <c r="G269" s="49"/>
      <c r="H269" s="49"/>
      <c r="I269" s="49"/>
      <c r="J269" s="49"/>
      <c r="K269" s="49"/>
      <c r="L269" s="34"/>
      <c r="M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</sheetData>
  <autoFilter ref="C124:K268" xr:uid="{00000000-0009-0000-0000-000007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1"/>
  <sheetViews>
    <sheetView showGridLines="0" workbookViewId="0">
      <selection activeCell="J14" sqref="J14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8" t="s">
        <v>109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123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</v>
      </c>
      <c r="F7" s="270"/>
      <c r="G7" s="270"/>
      <c r="H7" s="270"/>
      <c r="L7" s="21"/>
    </row>
    <row r="8" spans="1:46" s="1" customFormat="1" ht="12" customHeight="1">
      <c r="B8" s="21"/>
      <c r="D8" s="28" t="s">
        <v>124</v>
      </c>
      <c r="L8" s="21"/>
    </row>
    <row r="9" spans="1:46" s="2" customFormat="1" ht="16.5" customHeight="1">
      <c r="A9" s="33"/>
      <c r="B9" s="34"/>
      <c r="C9" s="33"/>
      <c r="D9" s="33"/>
      <c r="E9" s="269" t="s">
        <v>125</v>
      </c>
      <c r="F9" s="268"/>
      <c r="G9" s="268"/>
      <c r="H9" s="268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2" t="s">
        <v>2930</v>
      </c>
      <c r="F11" s="268"/>
      <c r="G11" s="268"/>
      <c r="H11" s="268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23</v>
      </c>
      <c r="F17" s="33"/>
      <c r="G17" s="33"/>
      <c r="H17" s="33"/>
      <c r="I17" s="28" t="s">
        <v>24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25</v>
      </c>
      <c r="E19" s="33"/>
      <c r="F19" s="33"/>
      <c r="G19" s="33"/>
      <c r="H19" s="33"/>
      <c r="I19" s="28" t="s">
        <v>22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1" t="str">
        <f>'Rekapitulácia stavby'!E14</f>
        <v>Vyplň údaj</v>
      </c>
      <c r="F20" s="272"/>
      <c r="G20" s="272"/>
      <c r="H20" s="272"/>
      <c r="I20" s="28" t="s">
        <v>24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27</v>
      </c>
      <c r="E22" s="33"/>
      <c r="F22" s="33"/>
      <c r="G22" s="33"/>
      <c r="H22" s="33"/>
      <c r="I22" s="28" t="s">
        <v>22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28</v>
      </c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30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24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73" t="s">
        <v>1</v>
      </c>
      <c r="F29" s="273"/>
      <c r="G29" s="273"/>
      <c r="H29" s="273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34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38</v>
      </c>
      <c r="E35" s="28" t="s">
        <v>39</v>
      </c>
      <c r="F35" s="106">
        <f>ROUND((SUM(BE124:BE170)),  2)</f>
        <v>0</v>
      </c>
      <c r="G35" s="33"/>
      <c r="H35" s="33"/>
      <c r="I35" s="107">
        <v>0.2</v>
      </c>
      <c r="J35" s="106">
        <f>ROUND(((SUM(BE124:BE170))*I35),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40</v>
      </c>
      <c r="F36" s="106">
        <f>ROUND((SUM(BF124:BF170)),  2)</f>
        <v>0</v>
      </c>
      <c r="G36" s="33"/>
      <c r="H36" s="33"/>
      <c r="I36" s="107">
        <v>0.2</v>
      </c>
      <c r="J36" s="106">
        <f>ROUND(((SUM(BF124:BF170))*I36),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41</v>
      </c>
      <c r="F37" s="106">
        <f>ROUND((SUM(BG124:BG170)),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42</v>
      </c>
      <c r="F38" s="106">
        <f>ROUND((SUM(BH124:BH170)),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43</v>
      </c>
      <c r="F39" s="106">
        <f>ROUND((SUM(BI124:BI170)),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44</v>
      </c>
      <c r="E41" s="61"/>
      <c r="F41" s="61"/>
      <c r="G41" s="110" t="s">
        <v>45</v>
      </c>
      <c r="H41" s="111" t="s">
        <v>46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49</v>
      </c>
      <c r="E61" s="36"/>
      <c r="F61" s="114" t="s">
        <v>50</v>
      </c>
      <c r="G61" s="46" t="s">
        <v>49</v>
      </c>
      <c r="H61" s="36"/>
      <c r="I61" s="36"/>
      <c r="J61" s="11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49</v>
      </c>
      <c r="E76" s="36"/>
      <c r="F76" s="114" t="s">
        <v>50</v>
      </c>
      <c r="G76" s="46" t="s">
        <v>49</v>
      </c>
      <c r="H76" s="36"/>
      <c r="I76" s="36"/>
      <c r="J76" s="11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128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124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125</v>
      </c>
      <c r="F87" s="268"/>
      <c r="G87" s="268"/>
      <c r="H87" s="268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2" t="str">
        <f>E11</f>
        <v>SO01.8 - SO01.8  Bleskozvod a uzemnenie</v>
      </c>
      <c r="F89" s="268"/>
      <c r="G89" s="268"/>
      <c r="H89" s="268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Podzávoz  2739, Čadca</v>
      </c>
      <c r="G91" s="33"/>
      <c r="H91" s="33"/>
      <c r="I91" s="28" t="s">
        <v>20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21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27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25</v>
      </c>
      <c r="D94" s="33"/>
      <c r="E94" s="33"/>
      <c r="F94" s="26" t="str">
        <f>IF(E20="","",E20)</f>
        <v>Vyplň údaj</v>
      </c>
      <c r="G94" s="33"/>
      <c r="H94" s="33"/>
      <c r="I94" s="28" t="s">
        <v>30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129</v>
      </c>
      <c r="D96" s="108"/>
      <c r="E96" s="108"/>
      <c r="F96" s="108"/>
      <c r="G96" s="108"/>
      <c r="H96" s="108"/>
      <c r="I96" s="108"/>
      <c r="J96" s="117" t="s">
        <v>130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131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132</v>
      </c>
    </row>
    <row r="99" spans="1:47" s="9" customFormat="1" ht="25" customHeight="1">
      <c r="B99" s="119"/>
      <c r="D99" s="120" t="s">
        <v>150</v>
      </c>
      <c r="E99" s="121"/>
      <c r="F99" s="121"/>
      <c r="G99" s="121"/>
      <c r="H99" s="121"/>
      <c r="I99" s="121"/>
      <c r="J99" s="122">
        <f>J125</f>
        <v>0</v>
      </c>
      <c r="L99" s="119"/>
    </row>
    <row r="100" spans="1:47" s="10" customFormat="1" ht="20" customHeight="1">
      <c r="B100" s="123"/>
      <c r="D100" s="124" t="s">
        <v>151</v>
      </c>
      <c r="E100" s="125"/>
      <c r="F100" s="125"/>
      <c r="G100" s="125"/>
      <c r="H100" s="125"/>
      <c r="I100" s="125"/>
      <c r="J100" s="126">
        <f>J127</f>
        <v>0</v>
      </c>
      <c r="L100" s="123"/>
    </row>
    <row r="101" spans="1:47" s="10" customFormat="1" ht="20" customHeight="1">
      <c r="B101" s="123"/>
      <c r="D101" s="124" t="s">
        <v>2931</v>
      </c>
      <c r="E101" s="125"/>
      <c r="F101" s="125"/>
      <c r="G101" s="125"/>
      <c r="H101" s="125"/>
      <c r="I101" s="125"/>
      <c r="J101" s="126">
        <f>J164</f>
        <v>0</v>
      </c>
      <c r="L101" s="123"/>
    </row>
    <row r="102" spans="1:47" s="9" customFormat="1" ht="25" customHeight="1">
      <c r="B102" s="119"/>
      <c r="D102" s="120" t="s">
        <v>2588</v>
      </c>
      <c r="E102" s="121"/>
      <c r="F102" s="121"/>
      <c r="G102" s="121"/>
      <c r="H102" s="121"/>
      <c r="I102" s="121"/>
      <c r="J102" s="122">
        <f>J169</f>
        <v>0</v>
      </c>
      <c r="L102" s="119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5" customHeight="1">
      <c r="A109" s="33"/>
      <c r="B109" s="34"/>
      <c r="C109" s="22" t="s">
        <v>153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69" t="str">
        <f>E7</f>
        <v>RP pre zníženie energetickej náročnosti budovy ZŠ a MŠ ČADCA -Podzávoz</v>
      </c>
      <c r="F112" s="270"/>
      <c r="G112" s="270"/>
      <c r="H112" s="270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124</v>
      </c>
      <c r="L113" s="21"/>
    </row>
    <row r="114" spans="1:65" s="2" customFormat="1" ht="16.5" customHeight="1">
      <c r="A114" s="33"/>
      <c r="B114" s="34"/>
      <c r="C114" s="33"/>
      <c r="D114" s="33"/>
      <c r="E114" s="269" t="s">
        <v>125</v>
      </c>
      <c r="F114" s="268"/>
      <c r="G114" s="268"/>
      <c r="H114" s="268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126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62" t="str">
        <f>E11</f>
        <v>SO01.8 - SO01.8  Bleskozvod a uzemnenie</v>
      </c>
      <c r="F116" s="268"/>
      <c r="G116" s="268"/>
      <c r="H116" s="268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18</v>
      </c>
      <c r="D118" s="33"/>
      <c r="E118" s="33"/>
      <c r="F118" s="26" t="str">
        <f>F14</f>
        <v>Podzávoz  2739, Čadca</v>
      </c>
      <c r="G118" s="33"/>
      <c r="H118" s="33"/>
      <c r="I118" s="28" t="s">
        <v>20</v>
      </c>
      <c r="J118" s="56" t="str">
        <f>IF(J14="","",J14)</f>
        <v/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.25" customHeight="1">
      <c r="A120" s="33"/>
      <c r="B120" s="34"/>
      <c r="C120" s="28" t="s">
        <v>21</v>
      </c>
      <c r="D120" s="33"/>
      <c r="E120" s="33"/>
      <c r="F120" s="26" t="str">
        <f>E17</f>
        <v>Mesto Čadca ,MU Námestie Slobody 30, ČADCA 02201</v>
      </c>
      <c r="G120" s="33"/>
      <c r="H120" s="33"/>
      <c r="I120" s="28" t="s">
        <v>27</v>
      </c>
      <c r="J120" s="31" t="str">
        <f>E23</f>
        <v xml:space="preserve">Mbarch Ing.Arch.Matej Babuliak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25</v>
      </c>
      <c r="D121" s="33"/>
      <c r="E121" s="33"/>
      <c r="F121" s="26" t="str">
        <f>IF(E20="","",E20)</f>
        <v>Vyplň údaj</v>
      </c>
      <c r="G121" s="33"/>
      <c r="H121" s="33"/>
      <c r="I121" s="28" t="s">
        <v>30</v>
      </c>
      <c r="J121" s="31" t="str">
        <f>E26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7"/>
      <c r="B123" s="128"/>
      <c r="C123" s="129" t="s">
        <v>154</v>
      </c>
      <c r="D123" s="130" t="s">
        <v>59</v>
      </c>
      <c r="E123" s="130" t="s">
        <v>55</v>
      </c>
      <c r="F123" s="130" t="s">
        <v>56</v>
      </c>
      <c r="G123" s="130" t="s">
        <v>155</v>
      </c>
      <c r="H123" s="130" t="s">
        <v>156</v>
      </c>
      <c r="I123" s="130" t="s">
        <v>157</v>
      </c>
      <c r="J123" s="131" t="s">
        <v>130</v>
      </c>
      <c r="K123" s="132" t="s">
        <v>158</v>
      </c>
      <c r="L123" s="133"/>
      <c r="M123" s="63" t="s">
        <v>1</v>
      </c>
      <c r="N123" s="64" t="s">
        <v>38</v>
      </c>
      <c r="O123" s="64" t="s">
        <v>159</v>
      </c>
      <c r="P123" s="64" t="s">
        <v>160</v>
      </c>
      <c r="Q123" s="64" t="s">
        <v>161</v>
      </c>
      <c r="R123" s="64" t="s">
        <v>162</v>
      </c>
      <c r="S123" s="64" t="s">
        <v>163</v>
      </c>
      <c r="T123" s="65" t="s">
        <v>164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3" customHeight="1">
      <c r="A124" s="33"/>
      <c r="B124" s="34"/>
      <c r="C124" s="70" t="s">
        <v>131</v>
      </c>
      <c r="D124" s="33"/>
      <c r="E124" s="33"/>
      <c r="F124" s="33"/>
      <c r="G124" s="33"/>
      <c r="H124" s="33"/>
      <c r="I124" s="33"/>
      <c r="J124" s="134">
        <f>BK124</f>
        <v>0</v>
      </c>
      <c r="K124" s="33"/>
      <c r="L124" s="34"/>
      <c r="M124" s="66"/>
      <c r="N124" s="57"/>
      <c r="O124" s="67"/>
      <c r="P124" s="135">
        <f>P125+P169</f>
        <v>0</v>
      </c>
      <c r="Q124" s="67"/>
      <c r="R124" s="135">
        <f>R125+R169</f>
        <v>0.57906218629766981</v>
      </c>
      <c r="S124" s="67"/>
      <c r="T124" s="136">
        <f>T125+T169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73</v>
      </c>
      <c r="AU124" s="18" t="s">
        <v>132</v>
      </c>
      <c r="BK124" s="137">
        <f>BK125+BK169</f>
        <v>0</v>
      </c>
    </row>
    <row r="125" spans="1:65" s="12" customFormat="1" ht="26" customHeight="1">
      <c r="B125" s="138"/>
      <c r="D125" s="139" t="s">
        <v>73</v>
      </c>
      <c r="E125" s="140" t="s">
        <v>168</v>
      </c>
      <c r="F125" s="140" t="s">
        <v>568</v>
      </c>
      <c r="I125" s="141"/>
      <c r="J125" s="142">
        <f>BK125</f>
        <v>0</v>
      </c>
      <c r="L125" s="138"/>
      <c r="M125" s="143"/>
      <c r="N125" s="144"/>
      <c r="O125" s="144"/>
      <c r="P125" s="145">
        <f>P126+P127+P164</f>
        <v>0</v>
      </c>
      <c r="Q125" s="144"/>
      <c r="R125" s="145">
        <f>R126+R127+R164</f>
        <v>0.57906218629766981</v>
      </c>
      <c r="S125" s="144"/>
      <c r="T125" s="146">
        <f>T126+T127+T164</f>
        <v>0</v>
      </c>
      <c r="AR125" s="139" t="s">
        <v>187</v>
      </c>
      <c r="AT125" s="147" t="s">
        <v>73</v>
      </c>
      <c r="AU125" s="147" t="s">
        <v>74</v>
      </c>
      <c r="AY125" s="139" t="s">
        <v>167</v>
      </c>
      <c r="BK125" s="148">
        <f>BK126+BK127+BK164</f>
        <v>0</v>
      </c>
    </row>
    <row r="126" spans="1:65" s="2" customFormat="1" ht="66.75" customHeight="1">
      <c r="A126" s="33"/>
      <c r="B126" s="149"/>
      <c r="C126" s="150" t="s">
        <v>81</v>
      </c>
      <c r="D126" s="150" t="s">
        <v>168</v>
      </c>
      <c r="E126" s="151" t="s">
        <v>169</v>
      </c>
      <c r="F126" s="152" t="s">
        <v>170</v>
      </c>
      <c r="G126" s="153" t="s">
        <v>1</v>
      </c>
      <c r="H126" s="154">
        <v>0</v>
      </c>
      <c r="I126" s="155"/>
      <c r="J126" s="156">
        <f>ROUND(I126*H126,2)</f>
        <v>0</v>
      </c>
      <c r="K126" s="157"/>
      <c r="L126" s="158"/>
      <c r="M126" s="159" t="s">
        <v>1</v>
      </c>
      <c r="N126" s="160" t="s">
        <v>40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171</v>
      </c>
      <c r="AT126" s="163" t="s">
        <v>168</v>
      </c>
      <c r="AU126" s="163" t="s">
        <v>81</v>
      </c>
      <c r="AY126" s="18" t="s">
        <v>167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87</v>
      </c>
      <c r="BK126" s="164">
        <f>ROUND(I126*H126,2)</f>
        <v>0</v>
      </c>
      <c r="BL126" s="18" t="s">
        <v>172</v>
      </c>
      <c r="BM126" s="163" t="s">
        <v>2932</v>
      </c>
    </row>
    <row r="127" spans="1:65" s="12" customFormat="1" ht="23" customHeight="1">
      <c r="B127" s="138"/>
      <c r="D127" s="139" t="s">
        <v>73</v>
      </c>
      <c r="E127" s="165" t="s">
        <v>569</v>
      </c>
      <c r="F127" s="165" t="s">
        <v>570</v>
      </c>
      <c r="I127" s="141"/>
      <c r="J127" s="166">
        <f>BK127</f>
        <v>0</v>
      </c>
      <c r="L127" s="138"/>
      <c r="M127" s="143"/>
      <c r="N127" s="144"/>
      <c r="O127" s="144"/>
      <c r="P127" s="145">
        <f>SUM(P128:P163)</f>
        <v>0</v>
      </c>
      <c r="Q127" s="144"/>
      <c r="R127" s="145">
        <f>SUM(R128:R163)</f>
        <v>0.57906218629766981</v>
      </c>
      <c r="S127" s="144"/>
      <c r="T127" s="146">
        <f>SUM(T128:T163)</f>
        <v>0</v>
      </c>
      <c r="AR127" s="139" t="s">
        <v>187</v>
      </c>
      <c r="AT127" s="147" t="s">
        <v>73</v>
      </c>
      <c r="AU127" s="147" t="s">
        <v>81</v>
      </c>
      <c r="AY127" s="139" t="s">
        <v>167</v>
      </c>
      <c r="BK127" s="148">
        <f>SUM(BK128:BK163)</f>
        <v>0</v>
      </c>
    </row>
    <row r="128" spans="1:65" s="2" customFormat="1" ht="21.75" customHeight="1">
      <c r="A128" s="33"/>
      <c r="B128" s="149"/>
      <c r="C128" s="167" t="s">
        <v>87</v>
      </c>
      <c r="D128" s="167" t="s">
        <v>175</v>
      </c>
      <c r="E128" s="168" t="s">
        <v>2933</v>
      </c>
      <c r="F128" s="169" t="s">
        <v>2934</v>
      </c>
      <c r="G128" s="170" t="s">
        <v>213</v>
      </c>
      <c r="H128" s="171">
        <v>130</v>
      </c>
      <c r="I128" s="172"/>
      <c r="J128" s="173">
        <f>ROUND(I128*H128,2)</f>
        <v>0</v>
      </c>
      <c r="K128" s="174"/>
      <c r="L128" s="34"/>
      <c r="M128" s="175" t="s">
        <v>1</v>
      </c>
      <c r="N128" s="176" t="s">
        <v>40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172</v>
      </c>
      <c r="AT128" s="163" t="s">
        <v>175</v>
      </c>
      <c r="AU128" s="163" t="s">
        <v>87</v>
      </c>
      <c r="AY128" s="18" t="s">
        <v>167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172</v>
      </c>
      <c r="BM128" s="163" t="s">
        <v>2935</v>
      </c>
    </row>
    <row r="129" spans="1:65" s="2" customFormat="1" ht="16.5" customHeight="1">
      <c r="A129" s="33"/>
      <c r="B129" s="149"/>
      <c r="C129" s="150" t="s">
        <v>187</v>
      </c>
      <c r="D129" s="150" t="s">
        <v>168</v>
      </c>
      <c r="E129" s="151" t="s">
        <v>2936</v>
      </c>
      <c r="F129" s="152" t="s">
        <v>2937</v>
      </c>
      <c r="G129" s="153" t="s">
        <v>340</v>
      </c>
      <c r="H129" s="154">
        <v>136.5</v>
      </c>
      <c r="I129" s="155"/>
      <c r="J129" s="156">
        <f>ROUND(I129*H129,2)</f>
        <v>0</v>
      </c>
      <c r="K129" s="157"/>
      <c r="L129" s="158"/>
      <c r="M129" s="159" t="s">
        <v>1</v>
      </c>
      <c r="N129" s="160" t="s">
        <v>40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1413</v>
      </c>
      <c r="AT129" s="163" t="s">
        <v>168</v>
      </c>
      <c r="AU129" s="163" t="s">
        <v>87</v>
      </c>
      <c r="AY129" s="18" t="s">
        <v>167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1413</v>
      </c>
      <c r="BM129" s="163" t="s">
        <v>2938</v>
      </c>
    </row>
    <row r="130" spans="1:65" s="14" customFormat="1" ht="12">
      <c r="B130" s="185"/>
      <c r="D130" s="178" t="s">
        <v>181</v>
      </c>
      <c r="F130" s="187" t="s">
        <v>2939</v>
      </c>
      <c r="H130" s="188">
        <v>136.5</v>
      </c>
      <c r="I130" s="189"/>
      <c r="L130" s="185"/>
      <c r="M130" s="190"/>
      <c r="N130" s="191"/>
      <c r="O130" s="191"/>
      <c r="P130" s="191"/>
      <c r="Q130" s="191"/>
      <c r="R130" s="191"/>
      <c r="S130" s="191"/>
      <c r="T130" s="192"/>
      <c r="AT130" s="186" t="s">
        <v>181</v>
      </c>
      <c r="AU130" s="186" t="s">
        <v>87</v>
      </c>
      <c r="AV130" s="14" t="s">
        <v>87</v>
      </c>
      <c r="AW130" s="14" t="s">
        <v>3</v>
      </c>
      <c r="AX130" s="14" t="s">
        <v>81</v>
      </c>
      <c r="AY130" s="186" t="s">
        <v>167</v>
      </c>
    </row>
    <row r="131" spans="1:65" s="2" customFormat="1" ht="21.75" customHeight="1">
      <c r="A131" s="33"/>
      <c r="B131" s="149"/>
      <c r="C131" s="167" t="s">
        <v>179</v>
      </c>
      <c r="D131" s="167" t="s">
        <v>175</v>
      </c>
      <c r="E131" s="168" t="s">
        <v>2940</v>
      </c>
      <c r="F131" s="169" t="s">
        <v>2941</v>
      </c>
      <c r="G131" s="170" t="s">
        <v>340</v>
      </c>
      <c r="H131" s="171">
        <v>8</v>
      </c>
      <c r="I131" s="172"/>
      <c r="J131" s="173">
        <f t="shared" ref="J131:J163" si="0">ROUND(I131*H131,2)</f>
        <v>0</v>
      </c>
      <c r="K131" s="174"/>
      <c r="L131" s="34"/>
      <c r="M131" s="175" t="s">
        <v>1</v>
      </c>
      <c r="N131" s="176" t="s">
        <v>40</v>
      </c>
      <c r="O131" s="59"/>
      <c r="P131" s="161">
        <f t="shared" ref="P131:P163" si="1">O131*H131</f>
        <v>0</v>
      </c>
      <c r="Q131" s="161">
        <v>0</v>
      </c>
      <c r="R131" s="161">
        <f t="shared" ref="R131:R163" si="2">Q131*H131</f>
        <v>0</v>
      </c>
      <c r="S131" s="161">
        <v>0</v>
      </c>
      <c r="T131" s="162">
        <f t="shared" ref="T131:T163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172</v>
      </c>
      <c r="AT131" s="163" t="s">
        <v>175</v>
      </c>
      <c r="AU131" s="163" t="s">
        <v>87</v>
      </c>
      <c r="AY131" s="18" t="s">
        <v>167</v>
      </c>
      <c r="BE131" s="164">
        <f t="shared" ref="BE131:BE163" si="4">IF(N131="základná",J131,0)</f>
        <v>0</v>
      </c>
      <c r="BF131" s="164">
        <f t="shared" ref="BF131:BF163" si="5">IF(N131="znížená",J131,0)</f>
        <v>0</v>
      </c>
      <c r="BG131" s="164">
        <f t="shared" ref="BG131:BG163" si="6">IF(N131="zákl. prenesená",J131,0)</f>
        <v>0</v>
      </c>
      <c r="BH131" s="164">
        <f t="shared" ref="BH131:BH163" si="7">IF(N131="zníž. prenesená",J131,0)</f>
        <v>0</v>
      </c>
      <c r="BI131" s="164">
        <f t="shared" ref="BI131:BI163" si="8">IF(N131="nulová",J131,0)</f>
        <v>0</v>
      </c>
      <c r="BJ131" s="18" t="s">
        <v>87</v>
      </c>
      <c r="BK131" s="164">
        <f t="shared" ref="BK131:BK163" si="9">ROUND(I131*H131,2)</f>
        <v>0</v>
      </c>
      <c r="BL131" s="18" t="s">
        <v>172</v>
      </c>
      <c r="BM131" s="163" t="s">
        <v>2942</v>
      </c>
    </row>
    <row r="132" spans="1:65" s="2" customFormat="1" ht="22.5" customHeight="1">
      <c r="A132" s="33"/>
      <c r="B132" s="149"/>
      <c r="C132" s="150" t="s">
        <v>210</v>
      </c>
      <c r="D132" s="150" t="s">
        <v>168</v>
      </c>
      <c r="E132" s="151" t="s">
        <v>2943</v>
      </c>
      <c r="F132" s="152" t="s">
        <v>2944</v>
      </c>
      <c r="G132" s="153" t="s">
        <v>340</v>
      </c>
      <c r="H132" s="154">
        <v>8</v>
      </c>
      <c r="I132" s="155"/>
      <c r="J132" s="156">
        <f t="shared" si="0"/>
        <v>0</v>
      </c>
      <c r="K132" s="157"/>
      <c r="L132" s="158"/>
      <c r="M132" s="159" t="s">
        <v>1</v>
      </c>
      <c r="N132" s="160" t="s">
        <v>40</v>
      </c>
      <c r="O132" s="59"/>
      <c r="P132" s="161">
        <f t="shared" si="1"/>
        <v>0</v>
      </c>
      <c r="Q132" s="161">
        <v>0</v>
      </c>
      <c r="R132" s="161">
        <f t="shared" si="2"/>
        <v>0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1413</v>
      </c>
      <c r="AT132" s="163" t="s">
        <v>168</v>
      </c>
      <c r="AU132" s="163" t="s">
        <v>87</v>
      </c>
      <c r="AY132" s="18" t="s">
        <v>167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87</v>
      </c>
      <c r="BK132" s="164">
        <f t="shared" si="9"/>
        <v>0</v>
      </c>
      <c r="BL132" s="18" t="s">
        <v>1413</v>
      </c>
      <c r="BM132" s="163" t="s">
        <v>2945</v>
      </c>
    </row>
    <row r="133" spans="1:65" s="2" customFormat="1" ht="16.5" customHeight="1">
      <c r="A133" s="33"/>
      <c r="B133" s="149"/>
      <c r="C133" s="167" t="s">
        <v>192</v>
      </c>
      <c r="D133" s="167" t="s">
        <v>175</v>
      </c>
      <c r="E133" s="168" t="s">
        <v>2946</v>
      </c>
      <c r="F133" s="169" t="s">
        <v>2947</v>
      </c>
      <c r="G133" s="170" t="s">
        <v>213</v>
      </c>
      <c r="H133" s="171">
        <v>60</v>
      </c>
      <c r="I133" s="172"/>
      <c r="J133" s="173">
        <f t="shared" si="0"/>
        <v>0</v>
      </c>
      <c r="K133" s="174"/>
      <c r="L133" s="34"/>
      <c r="M133" s="175" t="s">
        <v>1</v>
      </c>
      <c r="N133" s="176" t="s">
        <v>40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172</v>
      </c>
      <c r="AT133" s="163" t="s">
        <v>175</v>
      </c>
      <c r="AU133" s="163" t="s">
        <v>87</v>
      </c>
      <c r="AY133" s="18" t="s">
        <v>167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87</v>
      </c>
      <c r="BK133" s="164">
        <f t="shared" si="9"/>
        <v>0</v>
      </c>
      <c r="BL133" s="18" t="s">
        <v>172</v>
      </c>
      <c r="BM133" s="163" t="s">
        <v>2948</v>
      </c>
    </row>
    <row r="134" spans="1:65" s="2" customFormat="1" ht="16.5" customHeight="1">
      <c r="A134" s="33"/>
      <c r="B134" s="149"/>
      <c r="C134" s="150" t="s">
        <v>236</v>
      </c>
      <c r="D134" s="150" t="s">
        <v>168</v>
      </c>
      <c r="E134" s="151" t="s">
        <v>2949</v>
      </c>
      <c r="F134" s="152" t="s">
        <v>2950</v>
      </c>
      <c r="G134" s="153" t="s">
        <v>1173</v>
      </c>
      <c r="H134" s="154">
        <v>2.88</v>
      </c>
      <c r="I134" s="155"/>
      <c r="J134" s="156">
        <f t="shared" si="0"/>
        <v>0</v>
      </c>
      <c r="K134" s="157"/>
      <c r="L134" s="158"/>
      <c r="M134" s="159" t="s">
        <v>1</v>
      </c>
      <c r="N134" s="160" t="s">
        <v>40</v>
      </c>
      <c r="O134" s="59"/>
      <c r="P134" s="161">
        <f t="shared" si="1"/>
        <v>0</v>
      </c>
      <c r="Q134" s="161">
        <v>1E-3</v>
      </c>
      <c r="R134" s="161">
        <f t="shared" si="2"/>
        <v>2.8799999999999997E-3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1413</v>
      </c>
      <c r="AT134" s="163" t="s">
        <v>168</v>
      </c>
      <c r="AU134" s="163" t="s">
        <v>87</v>
      </c>
      <c r="AY134" s="18" t="s">
        <v>167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87</v>
      </c>
      <c r="BK134" s="164">
        <f t="shared" si="9"/>
        <v>0</v>
      </c>
      <c r="BL134" s="18" t="s">
        <v>1413</v>
      </c>
      <c r="BM134" s="163" t="s">
        <v>2951</v>
      </c>
    </row>
    <row r="135" spans="1:65" s="2" customFormat="1" ht="16.5" customHeight="1">
      <c r="A135" s="33"/>
      <c r="B135" s="149"/>
      <c r="C135" s="150" t="s">
        <v>249</v>
      </c>
      <c r="D135" s="150" t="s">
        <v>168</v>
      </c>
      <c r="E135" s="151" t="s">
        <v>2952</v>
      </c>
      <c r="F135" s="152" t="s">
        <v>2953</v>
      </c>
      <c r="G135" s="153" t="s">
        <v>1173</v>
      </c>
      <c r="H135" s="154">
        <v>1.44</v>
      </c>
      <c r="I135" s="155"/>
      <c r="J135" s="156">
        <f t="shared" si="0"/>
        <v>0</v>
      </c>
      <c r="K135" s="157"/>
      <c r="L135" s="158"/>
      <c r="M135" s="159" t="s">
        <v>1</v>
      </c>
      <c r="N135" s="160" t="s">
        <v>40</v>
      </c>
      <c r="O135" s="59"/>
      <c r="P135" s="161">
        <f t="shared" si="1"/>
        <v>0</v>
      </c>
      <c r="Q135" s="161">
        <v>1E-3</v>
      </c>
      <c r="R135" s="161">
        <f t="shared" si="2"/>
        <v>1.4399999999999999E-3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1413</v>
      </c>
      <c r="AT135" s="163" t="s">
        <v>168</v>
      </c>
      <c r="AU135" s="163" t="s">
        <v>87</v>
      </c>
      <c r="AY135" s="18" t="s">
        <v>167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87</v>
      </c>
      <c r="BK135" s="164">
        <f t="shared" si="9"/>
        <v>0</v>
      </c>
      <c r="BL135" s="18" t="s">
        <v>1413</v>
      </c>
      <c r="BM135" s="163" t="s">
        <v>2954</v>
      </c>
    </row>
    <row r="136" spans="1:65" s="2" customFormat="1" ht="22.5" customHeight="1">
      <c r="A136" s="33"/>
      <c r="B136" s="149"/>
      <c r="C136" s="150" t="s">
        <v>226</v>
      </c>
      <c r="D136" s="150" t="s">
        <v>168</v>
      </c>
      <c r="E136" s="151" t="s">
        <v>2955</v>
      </c>
      <c r="F136" s="152" t="s">
        <v>2956</v>
      </c>
      <c r="G136" s="153" t="s">
        <v>1173</v>
      </c>
      <c r="H136" s="154">
        <v>2</v>
      </c>
      <c r="I136" s="155"/>
      <c r="J136" s="156">
        <f t="shared" si="0"/>
        <v>0</v>
      </c>
      <c r="K136" s="157"/>
      <c r="L136" s="158"/>
      <c r="M136" s="159" t="s">
        <v>1</v>
      </c>
      <c r="N136" s="160" t="s">
        <v>40</v>
      </c>
      <c r="O136" s="59"/>
      <c r="P136" s="161">
        <f t="shared" si="1"/>
        <v>0</v>
      </c>
      <c r="Q136" s="161">
        <v>1E-3</v>
      </c>
      <c r="R136" s="161">
        <f t="shared" si="2"/>
        <v>2E-3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1413</v>
      </c>
      <c r="AT136" s="163" t="s">
        <v>168</v>
      </c>
      <c r="AU136" s="163" t="s">
        <v>87</v>
      </c>
      <c r="AY136" s="18" t="s">
        <v>167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87</v>
      </c>
      <c r="BK136" s="164">
        <f t="shared" si="9"/>
        <v>0</v>
      </c>
      <c r="BL136" s="18" t="s">
        <v>1413</v>
      </c>
      <c r="BM136" s="163" t="s">
        <v>2957</v>
      </c>
    </row>
    <row r="137" spans="1:65" s="2" customFormat="1" ht="21.75" customHeight="1">
      <c r="A137" s="33"/>
      <c r="B137" s="149"/>
      <c r="C137" s="167" t="s">
        <v>262</v>
      </c>
      <c r="D137" s="167" t="s">
        <v>175</v>
      </c>
      <c r="E137" s="168" t="s">
        <v>2958</v>
      </c>
      <c r="F137" s="169" t="s">
        <v>2959</v>
      </c>
      <c r="G137" s="170" t="s">
        <v>213</v>
      </c>
      <c r="H137" s="171">
        <v>150</v>
      </c>
      <c r="I137" s="172"/>
      <c r="J137" s="173">
        <f t="shared" si="0"/>
        <v>0</v>
      </c>
      <c r="K137" s="174"/>
      <c r="L137" s="34"/>
      <c r="M137" s="175" t="s">
        <v>1</v>
      </c>
      <c r="N137" s="176" t="s">
        <v>40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172</v>
      </c>
      <c r="AT137" s="163" t="s">
        <v>175</v>
      </c>
      <c r="AU137" s="163" t="s">
        <v>87</v>
      </c>
      <c r="AY137" s="18" t="s">
        <v>167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172</v>
      </c>
      <c r="BM137" s="163" t="s">
        <v>2960</v>
      </c>
    </row>
    <row r="138" spans="1:65" s="2" customFormat="1" ht="33.75" customHeight="1">
      <c r="A138" s="33"/>
      <c r="B138" s="149"/>
      <c r="C138" s="150" t="s">
        <v>271</v>
      </c>
      <c r="D138" s="150" t="s">
        <v>168</v>
      </c>
      <c r="E138" s="151" t="s">
        <v>2961</v>
      </c>
      <c r="F138" s="152" t="s">
        <v>2962</v>
      </c>
      <c r="G138" s="153" t="s">
        <v>213</v>
      </c>
      <c r="H138" s="154">
        <v>150</v>
      </c>
      <c r="I138" s="155"/>
      <c r="J138" s="156">
        <f t="shared" si="0"/>
        <v>0</v>
      </c>
      <c r="K138" s="157"/>
      <c r="L138" s="158"/>
      <c r="M138" s="159" t="s">
        <v>1</v>
      </c>
      <c r="N138" s="160" t="s">
        <v>40</v>
      </c>
      <c r="O138" s="59"/>
      <c r="P138" s="161">
        <f t="shared" si="1"/>
        <v>0</v>
      </c>
      <c r="Q138" s="161">
        <v>1E-3</v>
      </c>
      <c r="R138" s="161">
        <f t="shared" si="2"/>
        <v>0.15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1413</v>
      </c>
      <c r="AT138" s="163" t="s">
        <v>168</v>
      </c>
      <c r="AU138" s="163" t="s">
        <v>87</v>
      </c>
      <c r="AY138" s="18" t="s">
        <v>167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1413</v>
      </c>
      <c r="BM138" s="163" t="s">
        <v>2963</v>
      </c>
    </row>
    <row r="139" spans="1:65" s="2" customFormat="1" ht="21.75" customHeight="1">
      <c r="A139" s="33"/>
      <c r="B139" s="149"/>
      <c r="C139" s="167" t="s">
        <v>277</v>
      </c>
      <c r="D139" s="167" t="s">
        <v>175</v>
      </c>
      <c r="E139" s="168" t="s">
        <v>2964</v>
      </c>
      <c r="F139" s="169" t="s">
        <v>2965</v>
      </c>
      <c r="G139" s="170" t="s">
        <v>213</v>
      </c>
      <c r="H139" s="171">
        <v>75</v>
      </c>
      <c r="I139" s="172"/>
      <c r="J139" s="173">
        <f t="shared" si="0"/>
        <v>0</v>
      </c>
      <c r="K139" s="174"/>
      <c r="L139" s="34"/>
      <c r="M139" s="175" t="s">
        <v>1</v>
      </c>
      <c r="N139" s="176" t="s">
        <v>40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172</v>
      </c>
      <c r="AT139" s="163" t="s">
        <v>175</v>
      </c>
      <c r="AU139" s="163" t="s">
        <v>87</v>
      </c>
      <c r="AY139" s="18" t="s">
        <v>167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172</v>
      </c>
      <c r="BM139" s="163" t="s">
        <v>2966</v>
      </c>
    </row>
    <row r="140" spans="1:65" s="2" customFormat="1" ht="22.5" customHeight="1">
      <c r="A140" s="33"/>
      <c r="B140" s="149"/>
      <c r="C140" s="150" t="s">
        <v>283</v>
      </c>
      <c r="D140" s="150" t="s">
        <v>168</v>
      </c>
      <c r="E140" s="151" t="s">
        <v>2967</v>
      </c>
      <c r="F140" s="152" t="s">
        <v>2968</v>
      </c>
      <c r="G140" s="153" t="s">
        <v>1173</v>
      </c>
      <c r="H140" s="154">
        <v>75</v>
      </c>
      <c r="I140" s="155"/>
      <c r="J140" s="156">
        <f t="shared" si="0"/>
        <v>0</v>
      </c>
      <c r="K140" s="157"/>
      <c r="L140" s="158"/>
      <c r="M140" s="159" t="s">
        <v>1</v>
      </c>
      <c r="N140" s="160" t="s">
        <v>40</v>
      </c>
      <c r="O140" s="59"/>
      <c r="P140" s="161">
        <f t="shared" si="1"/>
        <v>0</v>
      </c>
      <c r="Q140" s="161">
        <v>1E-3</v>
      </c>
      <c r="R140" s="161">
        <f t="shared" si="2"/>
        <v>7.4999999999999997E-2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1413</v>
      </c>
      <c r="AT140" s="163" t="s">
        <v>168</v>
      </c>
      <c r="AU140" s="163" t="s">
        <v>87</v>
      </c>
      <c r="AY140" s="18" t="s">
        <v>167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1413</v>
      </c>
      <c r="BM140" s="163" t="s">
        <v>2969</v>
      </c>
    </row>
    <row r="141" spans="1:65" s="2" customFormat="1" ht="21.75" customHeight="1">
      <c r="A141" s="33"/>
      <c r="B141" s="149"/>
      <c r="C141" s="167" t="s">
        <v>287</v>
      </c>
      <c r="D141" s="167" t="s">
        <v>175</v>
      </c>
      <c r="E141" s="168" t="s">
        <v>2970</v>
      </c>
      <c r="F141" s="169" t="s">
        <v>2971</v>
      </c>
      <c r="G141" s="170" t="s">
        <v>213</v>
      </c>
      <c r="H141" s="171">
        <v>250</v>
      </c>
      <c r="I141" s="172"/>
      <c r="J141" s="173">
        <f t="shared" si="0"/>
        <v>0</v>
      </c>
      <c r="K141" s="174"/>
      <c r="L141" s="34"/>
      <c r="M141" s="175" t="s">
        <v>1</v>
      </c>
      <c r="N141" s="176" t="s">
        <v>40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172</v>
      </c>
      <c r="AT141" s="163" t="s">
        <v>175</v>
      </c>
      <c r="AU141" s="163" t="s">
        <v>87</v>
      </c>
      <c r="AY141" s="18" t="s">
        <v>167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172</v>
      </c>
      <c r="BM141" s="163" t="s">
        <v>2972</v>
      </c>
    </row>
    <row r="142" spans="1:65" s="2" customFormat="1" ht="22.5" customHeight="1">
      <c r="A142" s="33"/>
      <c r="B142" s="149"/>
      <c r="C142" s="150" t="s">
        <v>302</v>
      </c>
      <c r="D142" s="150" t="s">
        <v>168</v>
      </c>
      <c r="E142" s="151" t="s">
        <v>2973</v>
      </c>
      <c r="F142" s="152" t="s">
        <v>2974</v>
      </c>
      <c r="G142" s="153" t="s">
        <v>213</v>
      </c>
      <c r="H142" s="154">
        <v>150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40</v>
      </c>
      <c r="O142" s="59"/>
      <c r="P142" s="161">
        <f t="shared" si="1"/>
        <v>0</v>
      </c>
      <c r="Q142" s="161">
        <v>1E-3</v>
      </c>
      <c r="R142" s="161">
        <f t="shared" si="2"/>
        <v>0.15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1413</v>
      </c>
      <c r="AT142" s="163" t="s">
        <v>168</v>
      </c>
      <c r="AU142" s="163" t="s">
        <v>87</v>
      </c>
      <c r="AY142" s="18" t="s">
        <v>167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1413</v>
      </c>
      <c r="BM142" s="163" t="s">
        <v>2975</v>
      </c>
    </row>
    <row r="143" spans="1:65" s="2" customFormat="1" ht="33.75" customHeight="1">
      <c r="A143" s="33"/>
      <c r="B143" s="149"/>
      <c r="C143" s="150" t="s">
        <v>308</v>
      </c>
      <c r="D143" s="150" t="s">
        <v>168</v>
      </c>
      <c r="E143" s="151" t="s">
        <v>2976</v>
      </c>
      <c r="F143" s="152" t="s">
        <v>2977</v>
      </c>
      <c r="G143" s="153" t="s">
        <v>213</v>
      </c>
      <c r="H143" s="154">
        <v>100</v>
      </c>
      <c r="I143" s="155"/>
      <c r="J143" s="156">
        <f t="shared" si="0"/>
        <v>0</v>
      </c>
      <c r="K143" s="157"/>
      <c r="L143" s="158"/>
      <c r="M143" s="159" t="s">
        <v>1</v>
      </c>
      <c r="N143" s="160" t="s">
        <v>40</v>
      </c>
      <c r="O143" s="59"/>
      <c r="P143" s="161">
        <f t="shared" si="1"/>
        <v>0</v>
      </c>
      <c r="Q143" s="161">
        <v>1E-3</v>
      </c>
      <c r="R143" s="161">
        <f t="shared" si="2"/>
        <v>0.1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1413</v>
      </c>
      <c r="AT143" s="163" t="s">
        <v>168</v>
      </c>
      <c r="AU143" s="163" t="s">
        <v>87</v>
      </c>
      <c r="AY143" s="18" t="s">
        <v>167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1413</v>
      </c>
      <c r="BM143" s="163" t="s">
        <v>2978</v>
      </c>
    </row>
    <row r="144" spans="1:65" s="2" customFormat="1" ht="22.5" customHeight="1">
      <c r="A144" s="33"/>
      <c r="B144" s="149"/>
      <c r="C144" s="150" t="s">
        <v>313</v>
      </c>
      <c r="D144" s="150" t="s">
        <v>168</v>
      </c>
      <c r="E144" s="151" t="s">
        <v>2979</v>
      </c>
      <c r="F144" s="152" t="s">
        <v>2980</v>
      </c>
      <c r="G144" s="153" t="s">
        <v>340</v>
      </c>
      <c r="H144" s="154">
        <v>50</v>
      </c>
      <c r="I144" s="155"/>
      <c r="J144" s="156">
        <f t="shared" si="0"/>
        <v>0</v>
      </c>
      <c r="K144" s="157"/>
      <c r="L144" s="158"/>
      <c r="M144" s="159" t="s">
        <v>1</v>
      </c>
      <c r="N144" s="160" t="s">
        <v>40</v>
      </c>
      <c r="O144" s="59"/>
      <c r="P144" s="161">
        <f t="shared" si="1"/>
        <v>0</v>
      </c>
      <c r="Q144" s="161">
        <v>1.6035298408098299E-4</v>
      </c>
      <c r="R144" s="161">
        <f t="shared" si="2"/>
        <v>8.0176492040491491E-3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1413</v>
      </c>
      <c r="AT144" s="163" t="s">
        <v>168</v>
      </c>
      <c r="AU144" s="163" t="s">
        <v>87</v>
      </c>
      <c r="AY144" s="18" t="s">
        <v>167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87</v>
      </c>
      <c r="BK144" s="164">
        <f t="shared" si="9"/>
        <v>0</v>
      </c>
      <c r="BL144" s="18" t="s">
        <v>1413</v>
      </c>
      <c r="BM144" s="163" t="s">
        <v>2981</v>
      </c>
    </row>
    <row r="145" spans="1:65" s="2" customFormat="1" ht="22.5" customHeight="1">
      <c r="A145" s="33"/>
      <c r="B145" s="149"/>
      <c r="C145" s="150" t="s">
        <v>318</v>
      </c>
      <c r="D145" s="150" t="s">
        <v>168</v>
      </c>
      <c r="E145" s="151" t="s">
        <v>2982</v>
      </c>
      <c r="F145" s="152" t="s">
        <v>2983</v>
      </c>
      <c r="G145" s="153" t="s">
        <v>340</v>
      </c>
      <c r="H145" s="154">
        <v>70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40</v>
      </c>
      <c r="O145" s="59"/>
      <c r="P145" s="161">
        <f t="shared" si="1"/>
        <v>0</v>
      </c>
      <c r="Q145" s="161">
        <v>2.00524921637806E-4</v>
      </c>
      <c r="R145" s="161">
        <f t="shared" si="2"/>
        <v>1.403674451464642E-2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1413</v>
      </c>
      <c r="AT145" s="163" t="s">
        <v>168</v>
      </c>
      <c r="AU145" s="163" t="s">
        <v>87</v>
      </c>
      <c r="AY145" s="18" t="s">
        <v>167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87</v>
      </c>
      <c r="BK145" s="164">
        <f t="shared" si="9"/>
        <v>0</v>
      </c>
      <c r="BL145" s="18" t="s">
        <v>1413</v>
      </c>
      <c r="BM145" s="163" t="s">
        <v>2984</v>
      </c>
    </row>
    <row r="146" spans="1:65" s="2" customFormat="1" ht="21.75" customHeight="1">
      <c r="A146" s="33"/>
      <c r="B146" s="149"/>
      <c r="C146" s="167" t="s">
        <v>324</v>
      </c>
      <c r="D146" s="167" t="s">
        <v>175</v>
      </c>
      <c r="E146" s="168" t="s">
        <v>2985</v>
      </c>
      <c r="F146" s="169" t="s">
        <v>2986</v>
      </c>
      <c r="G146" s="170" t="s">
        <v>340</v>
      </c>
      <c r="H146" s="171">
        <v>7</v>
      </c>
      <c r="I146" s="172"/>
      <c r="J146" s="173">
        <f t="shared" si="0"/>
        <v>0</v>
      </c>
      <c r="K146" s="174"/>
      <c r="L146" s="34"/>
      <c r="M146" s="175" t="s">
        <v>1</v>
      </c>
      <c r="N146" s="176" t="s">
        <v>40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172</v>
      </c>
      <c r="AT146" s="163" t="s">
        <v>175</v>
      </c>
      <c r="AU146" s="163" t="s">
        <v>87</v>
      </c>
      <c r="AY146" s="18" t="s">
        <v>167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87</v>
      </c>
      <c r="BK146" s="164">
        <f t="shared" si="9"/>
        <v>0</v>
      </c>
      <c r="BL146" s="18" t="s">
        <v>172</v>
      </c>
      <c r="BM146" s="163" t="s">
        <v>2987</v>
      </c>
    </row>
    <row r="147" spans="1:65" s="2" customFormat="1" ht="22.5" customHeight="1">
      <c r="A147" s="33"/>
      <c r="B147" s="149"/>
      <c r="C147" s="150" t="s">
        <v>7</v>
      </c>
      <c r="D147" s="150" t="s">
        <v>168</v>
      </c>
      <c r="E147" s="151" t="s">
        <v>2988</v>
      </c>
      <c r="F147" s="152" t="s">
        <v>2989</v>
      </c>
      <c r="G147" s="153" t="s">
        <v>340</v>
      </c>
      <c r="H147" s="154">
        <v>2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40</v>
      </c>
      <c r="O147" s="59"/>
      <c r="P147" s="161">
        <f t="shared" si="1"/>
        <v>0</v>
      </c>
      <c r="Q147" s="161">
        <v>1.6979338940683599E-3</v>
      </c>
      <c r="R147" s="161">
        <f t="shared" si="2"/>
        <v>3.3958677881367198E-3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1413</v>
      </c>
      <c r="AT147" s="163" t="s">
        <v>168</v>
      </c>
      <c r="AU147" s="163" t="s">
        <v>87</v>
      </c>
      <c r="AY147" s="18" t="s">
        <v>167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87</v>
      </c>
      <c r="BK147" s="164">
        <f t="shared" si="9"/>
        <v>0</v>
      </c>
      <c r="BL147" s="18" t="s">
        <v>1413</v>
      </c>
      <c r="BM147" s="163" t="s">
        <v>2990</v>
      </c>
    </row>
    <row r="148" spans="1:65" s="2" customFormat="1" ht="33.75" customHeight="1">
      <c r="A148" s="33"/>
      <c r="B148" s="149"/>
      <c r="C148" s="150" t="s">
        <v>351</v>
      </c>
      <c r="D148" s="150" t="s">
        <v>168</v>
      </c>
      <c r="E148" s="151" t="s">
        <v>2991</v>
      </c>
      <c r="F148" s="152" t="s">
        <v>2992</v>
      </c>
      <c r="G148" s="153" t="s">
        <v>340</v>
      </c>
      <c r="H148" s="154">
        <v>7</v>
      </c>
      <c r="I148" s="155"/>
      <c r="J148" s="156">
        <f t="shared" si="0"/>
        <v>0</v>
      </c>
      <c r="K148" s="157"/>
      <c r="L148" s="158"/>
      <c r="M148" s="159" t="s">
        <v>1</v>
      </c>
      <c r="N148" s="160" t="s">
        <v>40</v>
      </c>
      <c r="O148" s="59"/>
      <c r="P148" s="161">
        <f t="shared" si="1"/>
        <v>0</v>
      </c>
      <c r="Q148" s="161">
        <v>9.6580033209527397E-4</v>
      </c>
      <c r="R148" s="161">
        <f t="shared" si="2"/>
        <v>6.7606023246669176E-3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1413</v>
      </c>
      <c r="AT148" s="163" t="s">
        <v>168</v>
      </c>
      <c r="AU148" s="163" t="s">
        <v>87</v>
      </c>
      <c r="AY148" s="18" t="s">
        <v>167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87</v>
      </c>
      <c r="BK148" s="164">
        <f t="shared" si="9"/>
        <v>0</v>
      </c>
      <c r="BL148" s="18" t="s">
        <v>1413</v>
      </c>
      <c r="BM148" s="163" t="s">
        <v>2993</v>
      </c>
    </row>
    <row r="149" spans="1:65" s="2" customFormat="1" ht="21.75" customHeight="1">
      <c r="A149" s="33"/>
      <c r="B149" s="149"/>
      <c r="C149" s="167" t="s">
        <v>358</v>
      </c>
      <c r="D149" s="167" t="s">
        <v>175</v>
      </c>
      <c r="E149" s="168" t="s">
        <v>2994</v>
      </c>
      <c r="F149" s="169" t="s">
        <v>2995</v>
      </c>
      <c r="G149" s="170" t="s">
        <v>340</v>
      </c>
      <c r="H149" s="171">
        <v>66</v>
      </c>
      <c r="I149" s="172"/>
      <c r="J149" s="173">
        <f t="shared" si="0"/>
        <v>0</v>
      </c>
      <c r="K149" s="174"/>
      <c r="L149" s="34"/>
      <c r="M149" s="175" t="s">
        <v>1</v>
      </c>
      <c r="N149" s="176" t="s">
        <v>40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172</v>
      </c>
      <c r="AT149" s="163" t="s">
        <v>175</v>
      </c>
      <c r="AU149" s="163" t="s">
        <v>87</v>
      </c>
      <c r="AY149" s="18" t="s">
        <v>167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87</v>
      </c>
      <c r="BK149" s="164">
        <f t="shared" si="9"/>
        <v>0</v>
      </c>
      <c r="BL149" s="18" t="s">
        <v>172</v>
      </c>
      <c r="BM149" s="163" t="s">
        <v>2996</v>
      </c>
    </row>
    <row r="150" spans="1:65" s="2" customFormat="1" ht="33.75" customHeight="1">
      <c r="A150" s="33"/>
      <c r="B150" s="149"/>
      <c r="C150" s="150" t="s">
        <v>364</v>
      </c>
      <c r="D150" s="150" t="s">
        <v>168</v>
      </c>
      <c r="E150" s="151" t="s">
        <v>2997</v>
      </c>
      <c r="F150" s="152" t="s">
        <v>2998</v>
      </c>
      <c r="G150" s="153" t="s">
        <v>340</v>
      </c>
      <c r="H150" s="154">
        <v>8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40</v>
      </c>
      <c r="O150" s="59"/>
      <c r="P150" s="161">
        <f t="shared" si="1"/>
        <v>0</v>
      </c>
      <c r="Q150" s="161">
        <v>2.6151069081674702E-4</v>
      </c>
      <c r="R150" s="161">
        <f t="shared" si="2"/>
        <v>2.0920855265339762E-3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1413</v>
      </c>
      <c r="AT150" s="163" t="s">
        <v>168</v>
      </c>
      <c r="AU150" s="163" t="s">
        <v>87</v>
      </c>
      <c r="AY150" s="18" t="s">
        <v>167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87</v>
      </c>
      <c r="BK150" s="164">
        <f t="shared" si="9"/>
        <v>0</v>
      </c>
      <c r="BL150" s="18" t="s">
        <v>1413</v>
      </c>
      <c r="BM150" s="163" t="s">
        <v>2999</v>
      </c>
    </row>
    <row r="151" spans="1:65" s="2" customFormat="1" ht="22.5" customHeight="1">
      <c r="A151" s="33"/>
      <c r="B151" s="149"/>
      <c r="C151" s="150" t="s">
        <v>370</v>
      </c>
      <c r="D151" s="150" t="s">
        <v>168</v>
      </c>
      <c r="E151" s="151" t="s">
        <v>3000</v>
      </c>
      <c r="F151" s="152" t="s">
        <v>3001</v>
      </c>
      <c r="G151" s="153" t="s">
        <v>340</v>
      </c>
      <c r="H151" s="154">
        <v>1</v>
      </c>
      <c r="I151" s="155"/>
      <c r="J151" s="156">
        <f t="shared" si="0"/>
        <v>0</v>
      </c>
      <c r="K151" s="157"/>
      <c r="L151" s="158"/>
      <c r="M151" s="159" t="s">
        <v>1</v>
      </c>
      <c r="N151" s="160" t="s">
        <v>40</v>
      </c>
      <c r="O151" s="59"/>
      <c r="P151" s="161">
        <f t="shared" si="1"/>
        <v>0</v>
      </c>
      <c r="Q151" s="161">
        <v>1.3788097731073701E-4</v>
      </c>
      <c r="R151" s="161">
        <f t="shared" si="2"/>
        <v>1.3788097731073701E-4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1413</v>
      </c>
      <c r="AT151" s="163" t="s">
        <v>168</v>
      </c>
      <c r="AU151" s="163" t="s">
        <v>87</v>
      </c>
      <c r="AY151" s="18" t="s">
        <v>167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87</v>
      </c>
      <c r="BK151" s="164">
        <f t="shared" si="9"/>
        <v>0</v>
      </c>
      <c r="BL151" s="18" t="s">
        <v>1413</v>
      </c>
      <c r="BM151" s="163" t="s">
        <v>3002</v>
      </c>
    </row>
    <row r="152" spans="1:65" s="2" customFormat="1" ht="22.5" customHeight="1">
      <c r="A152" s="33"/>
      <c r="B152" s="149"/>
      <c r="C152" s="150" t="s">
        <v>377</v>
      </c>
      <c r="D152" s="150" t="s">
        <v>168</v>
      </c>
      <c r="E152" s="151" t="s">
        <v>3003</v>
      </c>
      <c r="F152" s="152" t="s">
        <v>3004</v>
      </c>
      <c r="G152" s="153" t="s">
        <v>340</v>
      </c>
      <c r="H152" s="154">
        <v>33</v>
      </c>
      <c r="I152" s="155"/>
      <c r="J152" s="156">
        <f t="shared" si="0"/>
        <v>0</v>
      </c>
      <c r="K152" s="157"/>
      <c r="L152" s="158"/>
      <c r="M152" s="159" t="s">
        <v>1</v>
      </c>
      <c r="N152" s="160" t="s">
        <v>40</v>
      </c>
      <c r="O152" s="59"/>
      <c r="P152" s="161">
        <f t="shared" si="1"/>
        <v>0</v>
      </c>
      <c r="Q152" s="161">
        <v>2.6151069081674702E-4</v>
      </c>
      <c r="R152" s="161">
        <f t="shared" si="2"/>
        <v>8.6298527969526518E-3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1413</v>
      </c>
      <c r="AT152" s="163" t="s">
        <v>168</v>
      </c>
      <c r="AU152" s="163" t="s">
        <v>87</v>
      </c>
      <c r="AY152" s="18" t="s">
        <v>167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87</v>
      </c>
      <c r="BK152" s="164">
        <f t="shared" si="9"/>
        <v>0</v>
      </c>
      <c r="BL152" s="18" t="s">
        <v>1413</v>
      </c>
      <c r="BM152" s="163" t="s">
        <v>3005</v>
      </c>
    </row>
    <row r="153" spans="1:65" s="2" customFormat="1" ht="22.5" customHeight="1">
      <c r="A153" s="33"/>
      <c r="B153" s="149"/>
      <c r="C153" s="150" t="s">
        <v>385</v>
      </c>
      <c r="D153" s="150" t="s">
        <v>168</v>
      </c>
      <c r="E153" s="151" t="s">
        <v>3006</v>
      </c>
      <c r="F153" s="152" t="s">
        <v>3007</v>
      </c>
      <c r="G153" s="153" t="s">
        <v>340</v>
      </c>
      <c r="H153" s="154">
        <v>8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40</v>
      </c>
      <c r="O153" s="59"/>
      <c r="P153" s="161">
        <f t="shared" si="1"/>
        <v>0</v>
      </c>
      <c r="Q153" s="161">
        <v>2.6828004112399302E-4</v>
      </c>
      <c r="R153" s="161">
        <f t="shared" si="2"/>
        <v>2.1462403289919441E-3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1413</v>
      </c>
      <c r="AT153" s="163" t="s">
        <v>168</v>
      </c>
      <c r="AU153" s="163" t="s">
        <v>87</v>
      </c>
      <c r="AY153" s="18" t="s">
        <v>167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87</v>
      </c>
      <c r="BK153" s="164">
        <f t="shared" si="9"/>
        <v>0</v>
      </c>
      <c r="BL153" s="18" t="s">
        <v>1413</v>
      </c>
      <c r="BM153" s="163" t="s">
        <v>3008</v>
      </c>
    </row>
    <row r="154" spans="1:65" s="2" customFormat="1" ht="22.5" customHeight="1">
      <c r="A154" s="33"/>
      <c r="B154" s="149"/>
      <c r="C154" s="150" t="s">
        <v>393</v>
      </c>
      <c r="D154" s="150" t="s">
        <v>168</v>
      </c>
      <c r="E154" s="151" t="s">
        <v>3009</v>
      </c>
      <c r="F154" s="152" t="s">
        <v>3010</v>
      </c>
      <c r="G154" s="153" t="s">
        <v>340</v>
      </c>
      <c r="H154" s="154">
        <v>16</v>
      </c>
      <c r="I154" s="155"/>
      <c r="J154" s="156">
        <f t="shared" si="0"/>
        <v>0</v>
      </c>
      <c r="K154" s="157"/>
      <c r="L154" s="158"/>
      <c r="M154" s="159" t="s">
        <v>1</v>
      </c>
      <c r="N154" s="160" t="s">
        <v>40</v>
      </c>
      <c r="O154" s="59"/>
      <c r="P154" s="161">
        <f t="shared" si="1"/>
        <v>0</v>
      </c>
      <c r="Q154" s="161">
        <v>3.74451956469211E-4</v>
      </c>
      <c r="R154" s="161">
        <f t="shared" si="2"/>
        <v>5.991231303507376E-3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1413</v>
      </c>
      <c r="AT154" s="163" t="s">
        <v>168</v>
      </c>
      <c r="AU154" s="163" t="s">
        <v>87</v>
      </c>
      <c r="AY154" s="18" t="s">
        <v>167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87</v>
      </c>
      <c r="BK154" s="164">
        <f t="shared" si="9"/>
        <v>0</v>
      </c>
      <c r="BL154" s="18" t="s">
        <v>1413</v>
      </c>
      <c r="BM154" s="163" t="s">
        <v>3011</v>
      </c>
    </row>
    <row r="155" spans="1:65" s="2" customFormat="1" ht="16.5" customHeight="1">
      <c r="A155" s="33"/>
      <c r="B155" s="149"/>
      <c r="C155" s="167" t="s">
        <v>398</v>
      </c>
      <c r="D155" s="167" t="s">
        <v>175</v>
      </c>
      <c r="E155" s="168" t="s">
        <v>2841</v>
      </c>
      <c r="F155" s="169" t="s">
        <v>3012</v>
      </c>
      <c r="G155" s="170" t="s">
        <v>340</v>
      </c>
      <c r="H155" s="171">
        <v>195</v>
      </c>
      <c r="I155" s="172"/>
      <c r="J155" s="173">
        <f t="shared" si="0"/>
        <v>0</v>
      </c>
      <c r="K155" s="174"/>
      <c r="L155" s="34"/>
      <c r="M155" s="175" t="s">
        <v>1</v>
      </c>
      <c r="N155" s="176" t="s">
        <v>40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172</v>
      </c>
      <c r="AT155" s="163" t="s">
        <v>175</v>
      </c>
      <c r="AU155" s="163" t="s">
        <v>87</v>
      </c>
      <c r="AY155" s="18" t="s">
        <v>167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87</v>
      </c>
      <c r="BK155" s="164">
        <f t="shared" si="9"/>
        <v>0</v>
      </c>
      <c r="BL155" s="18" t="s">
        <v>172</v>
      </c>
      <c r="BM155" s="163" t="s">
        <v>3013</v>
      </c>
    </row>
    <row r="156" spans="1:65" s="2" customFormat="1" ht="22.5" customHeight="1">
      <c r="A156" s="33"/>
      <c r="B156" s="149"/>
      <c r="C156" s="150" t="s">
        <v>403</v>
      </c>
      <c r="D156" s="150" t="s">
        <v>168</v>
      </c>
      <c r="E156" s="151" t="s">
        <v>3014</v>
      </c>
      <c r="F156" s="152" t="s">
        <v>3015</v>
      </c>
      <c r="G156" s="153" t="s">
        <v>340</v>
      </c>
      <c r="H156" s="154">
        <v>170</v>
      </c>
      <c r="I156" s="155"/>
      <c r="J156" s="156">
        <f t="shared" si="0"/>
        <v>0</v>
      </c>
      <c r="K156" s="157"/>
      <c r="L156" s="158"/>
      <c r="M156" s="159" t="s">
        <v>1</v>
      </c>
      <c r="N156" s="160" t="s">
        <v>40</v>
      </c>
      <c r="O156" s="59"/>
      <c r="P156" s="161">
        <f t="shared" si="1"/>
        <v>0</v>
      </c>
      <c r="Q156" s="161">
        <v>1.23193941840922E-4</v>
      </c>
      <c r="R156" s="161">
        <f t="shared" si="2"/>
        <v>2.0942970112956739E-2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1413</v>
      </c>
      <c r="AT156" s="163" t="s">
        <v>168</v>
      </c>
      <c r="AU156" s="163" t="s">
        <v>87</v>
      </c>
      <c r="AY156" s="18" t="s">
        <v>167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87</v>
      </c>
      <c r="BK156" s="164">
        <f t="shared" si="9"/>
        <v>0</v>
      </c>
      <c r="BL156" s="18" t="s">
        <v>1413</v>
      </c>
      <c r="BM156" s="163" t="s">
        <v>3016</v>
      </c>
    </row>
    <row r="157" spans="1:65" s="2" customFormat="1" ht="33.75" customHeight="1">
      <c r="A157" s="33"/>
      <c r="B157" s="149"/>
      <c r="C157" s="150" t="s">
        <v>407</v>
      </c>
      <c r="D157" s="150" t="s">
        <v>168</v>
      </c>
      <c r="E157" s="151" t="s">
        <v>3017</v>
      </c>
      <c r="F157" s="152" t="s">
        <v>3018</v>
      </c>
      <c r="G157" s="153" t="s">
        <v>340</v>
      </c>
      <c r="H157" s="154">
        <v>170</v>
      </c>
      <c r="I157" s="155"/>
      <c r="J157" s="156">
        <f t="shared" si="0"/>
        <v>0</v>
      </c>
      <c r="K157" s="157"/>
      <c r="L157" s="158"/>
      <c r="M157" s="159" t="s">
        <v>1</v>
      </c>
      <c r="N157" s="160" t="s">
        <v>40</v>
      </c>
      <c r="O157" s="59"/>
      <c r="P157" s="161">
        <f t="shared" si="1"/>
        <v>0</v>
      </c>
      <c r="Q157" s="161">
        <v>1.23193941840922E-4</v>
      </c>
      <c r="R157" s="161">
        <f t="shared" si="2"/>
        <v>2.0942970112956739E-2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1413</v>
      </c>
      <c r="AT157" s="163" t="s">
        <v>168</v>
      </c>
      <c r="AU157" s="163" t="s">
        <v>87</v>
      </c>
      <c r="AY157" s="18" t="s">
        <v>167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87</v>
      </c>
      <c r="BK157" s="164">
        <f t="shared" si="9"/>
        <v>0</v>
      </c>
      <c r="BL157" s="18" t="s">
        <v>1413</v>
      </c>
      <c r="BM157" s="163" t="s">
        <v>3019</v>
      </c>
    </row>
    <row r="158" spans="1:65" s="2" customFormat="1" ht="22.5" customHeight="1">
      <c r="A158" s="33"/>
      <c r="B158" s="149"/>
      <c r="C158" s="150" t="s">
        <v>412</v>
      </c>
      <c r="D158" s="150" t="s">
        <v>168</v>
      </c>
      <c r="E158" s="151" t="s">
        <v>3020</v>
      </c>
      <c r="F158" s="152" t="s">
        <v>3021</v>
      </c>
      <c r="G158" s="153" t="s">
        <v>340</v>
      </c>
      <c r="H158" s="154">
        <v>25</v>
      </c>
      <c r="I158" s="155"/>
      <c r="J158" s="156">
        <f t="shared" si="0"/>
        <v>0</v>
      </c>
      <c r="K158" s="157"/>
      <c r="L158" s="158"/>
      <c r="M158" s="159" t="s">
        <v>1</v>
      </c>
      <c r="N158" s="160" t="s">
        <v>40</v>
      </c>
      <c r="O158" s="59"/>
      <c r="P158" s="161">
        <f t="shared" si="1"/>
        <v>0</v>
      </c>
      <c r="Q158" s="161">
        <v>1.3792365227842401E-4</v>
      </c>
      <c r="R158" s="161">
        <f t="shared" si="2"/>
        <v>3.4480913069606001E-3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1413</v>
      </c>
      <c r="AT158" s="163" t="s">
        <v>168</v>
      </c>
      <c r="AU158" s="163" t="s">
        <v>87</v>
      </c>
      <c r="AY158" s="18" t="s">
        <v>167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87</v>
      </c>
      <c r="BK158" s="164">
        <f t="shared" si="9"/>
        <v>0</v>
      </c>
      <c r="BL158" s="18" t="s">
        <v>1413</v>
      </c>
      <c r="BM158" s="163" t="s">
        <v>3022</v>
      </c>
    </row>
    <row r="159" spans="1:65" s="2" customFormat="1" ht="21.75" customHeight="1">
      <c r="A159" s="33"/>
      <c r="B159" s="149"/>
      <c r="C159" s="167" t="s">
        <v>416</v>
      </c>
      <c r="D159" s="167" t="s">
        <v>175</v>
      </c>
      <c r="E159" s="168" t="s">
        <v>3023</v>
      </c>
      <c r="F159" s="169" t="s">
        <v>3024</v>
      </c>
      <c r="G159" s="170" t="s">
        <v>340</v>
      </c>
      <c r="H159" s="171">
        <v>8</v>
      </c>
      <c r="I159" s="172"/>
      <c r="J159" s="173">
        <f t="shared" si="0"/>
        <v>0</v>
      </c>
      <c r="K159" s="174"/>
      <c r="L159" s="34"/>
      <c r="M159" s="175" t="s">
        <v>1</v>
      </c>
      <c r="N159" s="176" t="s">
        <v>40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172</v>
      </c>
      <c r="AT159" s="163" t="s">
        <v>175</v>
      </c>
      <c r="AU159" s="163" t="s">
        <v>87</v>
      </c>
      <c r="AY159" s="18" t="s">
        <v>167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87</v>
      </c>
      <c r="BK159" s="164">
        <f t="shared" si="9"/>
        <v>0</v>
      </c>
      <c r="BL159" s="18" t="s">
        <v>172</v>
      </c>
      <c r="BM159" s="163" t="s">
        <v>3025</v>
      </c>
    </row>
    <row r="160" spans="1:65" s="2" customFormat="1" ht="22.5" customHeight="1">
      <c r="A160" s="33"/>
      <c r="B160" s="149"/>
      <c r="C160" s="150" t="s">
        <v>423</v>
      </c>
      <c r="D160" s="150" t="s">
        <v>168</v>
      </c>
      <c r="E160" s="151" t="s">
        <v>3026</v>
      </c>
      <c r="F160" s="152" t="s">
        <v>3027</v>
      </c>
      <c r="G160" s="153" t="s">
        <v>3028</v>
      </c>
      <c r="H160" s="154">
        <v>8</v>
      </c>
      <c r="I160" s="155"/>
      <c r="J160" s="156">
        <f t="shared" si="0"/>
        <v>0</v>
      </c>
      <c r="K160" s="157"/>
      <c r="L160" s="158"/>
      <c r="M160" s="159" t="s">
        <v>1</v>
      </c>
      <c r="N160" s="160" t="s">
        <v>40</v>
      </c>
      <c r="O160" s="59"/>
      <c r="P160" s="161">
        <f t="shared" si="1"/>
        <v>0</v>
      </c>
      <c r="Q160" s="161">
        <v>1.4999999999999999E-4</v>
      </c>
      <c r="R160" s="161">
        <f t="shared" si="2"/>
        <v>1.1999999999999999E-3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1413</v>
      </c>
      <c r="AT160" s="163" t="s">
        <v>168</v>
      </c>
      <c r="AU160" s="163" t="s">
        <v>87</v>
      </c>
      <c r="AY160" s="18" t="s">
        <v>167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87</v>
      </c>
      <c r="BK160" s="164">
        <f t="shared" si="9"/>
        <v>0</v>
      </c>
      <c r="BL160" s="18" t="s">
        <v>1413</v>
      </c>
      <c r="BM160" s="163" t="s">
        <v>3029</v>
      </c>
    </row>
    <row r="161" spans="1:65" s="2" customFormat="1" ht="16.5" customHeight="1">
      <c r="A161" s="33"/>
      <c r="B161" s="149"/>
      <c r="C161" s="167" t="s">
        <v>434</v>
      </c>
      <c r="D161" s="167" t="s">
        <v>175</v>
      </c>
      <c r="E161" s="168" t="s">
        <v>2907</v>
      </c>
      <c r="F161" s="169" t="s">
        <v>2908</v>
      </c>
      <c r="G161" s="170" t="s">
        <v>1827</v>
      </c>
      <c r="H161" s="212"/>
      <c r="I161" s="172"/>
      <c r="J161" s="173">
        <f t="shared" si="0"/>
        <v>0</v>
      </c>
      <c r="K161" s="174"/>
      <c r="L161" s="34"/>
      <c r="M161" s="175" t="s">
        <v>1</v>
      </c>
      <c r="N161" s="176" t="s">
        <v>40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172</v>
      </c>
      <c r="AT161" s="163" t="s">
        <v>175</v>
      </c>
      <c r="AU161" s="163" t="s">
        <v>87</v>
      </c>
      <c r="AY161" s="18" t="s">
        <v>167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87</v>
      </c>
      <c r="BK161" s="164">
        <f t="shared" si="9"/>
        <v>0</v>
      </c>
      <c r="BL161" s="18" t="s">
        <v>172</v>
      </c>
      <c r="BM161" s="163" t="s">
        <v>3030</v>
      </c>
    </row>
    <row r="162" spans="1:65" s="2" customFormat="1" ht="16.5" customHeight="1">
      <c r="A162" s="33"/>
      <c r="B162" s="149"/>
      <c r="C162" s="167" t="s">
        <v>439</v>
      </c>
      <c r="D162" s="167" t="s">
        <v>175</v>
      </c>
      <c r="E162" s="168" t="s">
        <v>2913</v>
      </c>
      <c r="F162" s="169" t="s">
        <v>2914</v>
      </c>
      <c r="G162" s="170" t="s">
        <v>1827</v>
      </c>
      <c r="H162" s="212"/>
      <c r="I162" s="172"/>
      <c r="J162" s="173">
        <f t="shared" si="0"/>
        <v>0</v>
      </c>
      <c r="K162" s="174"/>
      <c r="L162" s="34"/>
      <c r="M162" s="175" t="s">
        <v>1</v>
      </c>
      <c r="N162" s="176" t="s">
        <v>40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1413</v>
      </c>
      <c r="AT162" s="163" t="s">
        <v>175</v>
      </c>
      <c r="AU162" s="163" t="s">
        <v>87</v>
      </c>
      <c r="AY162" s="18" t="s">
        <v>167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87</v>
      </c>
      <c r="BK162" s="164">
        <f t="shared" si="9"/>
        <v>0</v>
      </c>
      <c r="BL162" s="18" t="s">
        <v>1413</v>
      </c>
      <c r="BM162" s="163" t="s">
        <v>3031</v>
      </c>
    </row>
    <row r="163" spans="1:65" s="2" customFormat="1" ht="16.5" customHeight="1">
      <c r="A163" s="33"/>
      <c r="B163" s="149"/>
      <c r="C163" s="167" t="s">
        <v>443</v>
      </c>
      <c r="D163" s="167" t="s">
        <v>175</v>
      </c>
      <c r="E163" s="168" t="s">
        <v>2916</v>
      </c>
      <c r="F163" s="169" t="s">
        <v>2917</v>
      </c>
      <c r="G163" s="170" t="s">
        <v>1827</v>
      </c>
      <c r="H163" s="212"/>
      <c r="I163" s="172"/>
      <c r="J163" s="173">
        <f t="shared" si="0"/>
        <v>0</v>
      </c>
      <c r="K163" s="174"/>
      <c r="L163" s="34"/>
      <c r="M163" s="175" t="s">
        <v>1</v>
      </c>
      <c r="N163" s="176" t="s">
        <v>40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172</v>
      </c>
      <c r="AT163" s="163" t="s">
        <v>175</v>
      </c>
      <c r="AU163" s="163" t="s">
        <v>87</v>
      </c>
      <c r="AY163" s="18" t="s">
        <v>167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87</v>
      </c>
      <c r="BK163" s="164">
        <f t="shared" si="9"/>
        <v>0</v>
      </c>
      <c r="BL163" s="18" t="s">
        <v>172</v>
      </c>
      <c r="BM163" s="163" t="s">
        <v>3032</v>
      </c>
    </row>
    <row r="164" spans="1:65" s="12" customFormat="1" ht="23" customHeight="1">
      <c r="B164" s="138"/>
      <c r="D164" s="139" t="s">
        <v>73</v>
      </c>
      <c r="E164" s="165" t="s">
        <v>3033</v>
      </c>
      <c r="F164" s="165" t="s">
        <v>3034</v>
      </c>
      <c r="I164" s="141"/>
      <c r="J164" s="166">
        <f>BK164</f>
        <v>0</v>
      </c>
      <c r="L164" s="138"/>
      <c r="M164" s="143"/>
      <c r="N164" s="144"/>
      <c r="O164" s="144"/>
      <c r="P164" s="145">
        <f>SUM(P165:P168)</f>
        <v>0</v>
      </c>
      <c r="Q164" s="144"/>
      <c r="R164" s="145">
        <f>SUM(R165:R168)</f>
        <v>0</v>
      </c>
      <c r="S164" s="144"/>
      <c r="T164" s="146">
        <f>SUM(T165:T168)</f>
        <v>0</v>
      </c>
      <c r="AR164" s="139" t="s">
        <v>187</v>
      </c>
      <c r="AT164" s="147" t="s">
        <v>73</v>
      </c>
      <c r="AU164" s="147" t="s">
        <v>81</v>
      </c>
      <c r="AY164" s="139" t="s">
        <v>167</v>
      </c>
      <c r="BK164" s="148">
        <f>SUM(BK165:BK168)</f>
        <v>0</v>
      </c>
    </row>
    <row r="165" spans="1:65" s="2" customFormat="1" ht="21.75" customHeight="1">
      <c r="A165" s="33"/>
      <c r="B165" s="149"/>
      <c r="C165" s="167" t="s">
        <v>449</v>
      </c>
      <c r="D165" s="167" t="s">
        <v>175</v>
      </c>
      <c r="E165" s="168" t="s">
        <v>3035</v>
      </c>
      <c r="F165" s="169" t="s">
        <v>3036</v>
      </c>
      <c r="G165" s="170" t="s">
        <v>213</v>
      </c>
      <c r="H165" s="171">
        <v>150</v>
      </c>
      <c r="I165" s="172"/>
      <c r="J165" s="173">
        <f>ROUND(I165*H165,2)</f>
        <v>0</v>
      </c>
      <c r="K165" s="174"/>
      <c r="L165" s="34"/>
      <c r="M165" s="175" t="s">
        <v>1</v>
      </c>
      <c r="N165" s="176" t="s">
        <v>40</v>
      </c>
      <c r="O165" s="59"/>
      <c r="P165" s="161">
        <f>O165*H165</f>
        <v>0</v>
      </c>
      <c r="Q165" s="161">
        <v>0</v>
      </c>
      <c r="R165" s="161">
        <f>Q165*H165</f>
        <v>0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172</v>
      </c>
      <c r="AT165" s="163" t="s">
        <v>175</v>
      </c>
      <c r="AU165" s="163" t="s">
        <v>87</v>
      </c>
      <c r="AY165" s="18" t="s">
        <v>167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172</v>
      </c>
      <c r="BM165" s="163" t="s">
        <v>3037</v>
      </c>
    </row>
    <row r="166" spans="1:65" s="2" customFormat="1" ht="33" customHeight="1">
      <c r="A166" s="33"/>
      <c r="B166" s="149"/>
      <c r="C166" s="167" t="s">
        <v>457</v>
      </c>
      <c r="D166" s="167" t="s">
        <v>175</v>
      </c>
      <c r="E166" s="168" t="s">
        <v>3038</v>
      </c>
      <c r="F166" s="169" t="s">
        <v>3039</v>
      </c>
      <c r="G166" s="170" t="s">
        <v>213</v>
      </c>
      <c r="H166" s="171">
        <v>150</v>
      </c>
      <c r="I166" s="172"/>
      <c r="J166" s="173">
        <f>ROUND(I166*H166,2)</f>
        <v>0</v>
      </c>
      <c r="K166" s="174"/>
      <c r="L166" s="34"/>
      <c r="M166" s="175" t="s">
        <v>1</v>
      </c>
      <c r="N166" s="176" t="s">
        <v>40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172</v>
      </c>
      <c r="AT166" s="163" t="s">
        <v>175</v>
      </c>
      <c r="AU166" s="163" t="s">
        <v>87</v>
      </c>
      <c r="AY166" s="18" t="s">
        <v>167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172</v>
      </c>
      <c r="BM166" s="163" t="s">
        <v>3040</v>
      </c>
    </row>
    <row r="167" spans="1:65" s="2" customFormat="1" ht="33" customHeight="1">
      <c r="A167" s="33"/>
      <c r="B167" s="149"/>
      <c r="C167" s="167" t="s">
        <v>461</v>
      </c>
      <c r="D167" s="167" t="s">
        <v>175</v>
      </c>
      <c r="E167" s="168" t="s">
        <v>3041</v>
      </c>
      <c r="F167" s="169" t="s">
        <v>3042</v>
      </c>
      <c r="G167" s="170" t="s">
        <v>178</v>
      </c>
      <c r="H167" s="171">
        <v>75</v>
      </c>
      <c r="I167" s="172"/>
      <c r="J167" s="173">
        <f>ROUND(I167*H167,2)</f>
        <v>0</v>
      </c>
      <c r="K167" s="174"/>
      <c r="L167" s="34"/>
      <c r="M167" s="175" t="s">
        <v>1</v>
      </c>
      <c r="N167" s="176" t="s">
        <v>40</v>
      </c>
      <c r="O167" s="59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172</v>
      </c>
      <c r="AT167" s="163" t="s">
        <v>175</v>
      </c>
      <c r="AU167" s="163" t="s">
        <v>87</v>
      </c>
      <c r="AY167" s="18" t="s">
        <v>167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172</v>
      </c>
      <c r="BM167" s="163" t="s">
        <v>3043</v>
      </c>
    </row>
    <row r="168" spans="1:65" s="2" customFormat="1" ht="16.5" customHeight="1">
      <c r="A168" s="33"/>
      <c r="B168" s="149"/>
      <c r="C168" s="167" t="s">
        <v>468</v>
      </c>
      <c r="D168" s="167" t="s">
        <v>175</v>
      </c>
      <c r="E168" s="168" t="s">
        <v>2916</v>
      </c>
      <c r="F168" s="169" t="s">
        <v>2917</v>
      </c>
      <c r="G168" s="170" t="s">
        <v>1827</v>
      </c>
      <c r="H168" s="212"/>
      <c r="I168" s="172"/>
      <c r="J168" s="173">
        <f>ROUND(I168*H168,2)</f>
        <v>0</v>
      </c>
      <c r="K168" s="174"/>
      <c r="L168" s="34"/>
      <c r="M168" s="175" t="s">
        <v>1</v>
      </c>
      <c r="N168" s="176" t="s">
        <v>40</v>
      </c>
      <c r="O168" s="59"/>
      <c r="P168" s="161">
        <f>O168*H168</f>
        <v>0</v>
      </c>
      <c r="Q168" s="161">
        <v>0</v>
      </c>
      <c r="R168" s="161">
        <f>Q168*H168</f>
        <v>0</v>
      </c>
      <c r="S168" s="161">
        <v>0</v>
      </c>
      <c r="T168" s="16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172</v>
      </c>
      <c r="AT168" s="163" t="s">
        <v>175</v>
      </c>
      <c r="AU168" s="163" t="s">
        <v>87</v>
      </c>
      <c r="AY168" s="18" t="s">
        <v>167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8" t="s">
        <v>87</v>
      </c>
      <c r="BK168" s="164">
        <f>ROUND(I168*H168,2)</f>
        <v>0</v>
      </c>
      <c r="BL168" s="18" t="s">
        <v>172</v>
      </c>
      <c r="BM168" s="163" t="s">
        <v>3044</v>
      </c>
    </row>
    <row r="169" spans="1:65" s="12" customFormat="1" ht="26" customHeight="1">
      <c r="B169" s="138"/>
      <c r="D169" s="139" t="s">
        <v>73</v>
      </c>
      <c r="E169" s="140" t="s">
        <v>2919</v>
      </c>
      <c r="F169" s="140" t="s">
        <v>2920</v>
      </c>
      <c r="I169" s="141"/>
      <c r="J169" s="142">
        <f>BK169</f>
        <v>0</v>
      </c>
      <c r="L169" s="138"/>
      <c r="M169" s="143"/>
      <c r="N169" s="144"/>
      <c r="O169" s="144"/>
      <c r="P169" s="145">
        <f>P170</f>
        <v>0</v>
      </c>
      <c r="Q169" s="144"/>
      <c r="R169" s="145">
        <f>R170</f>
        <v>0</v>
      </c>
      <c r="S169" s="144"/>
      <c r="T169" s="146">
        <f>T170</f>
        <v>0</v>
      </c>
      <c r="AR169" s="139" t="s">
        <v>179</v>
      </c>
      <c r="AT169" s="147" t="s">
        <v>73</v>
      </c>
      <c r="AU169" s="147" t="s">
        <v>74</v>
      </c>
      <c r="AY169" s="139" t="s">
        <v>167</v>
      </c>
      <c r="BK169" s="148">
        <f>BK170</f>
        <v>0</v>
      </c>
    </row>
    <row r="170" spans="1:65" s="2" customFormat="1" ht="33" customHeight="1">
      <c r="A170" s="33"/>
      <c r="B170" s="149"/>
      <c r="C170" s="167" t="s">
        <v>473</v>
      </c>
      <c r="D170" s="167" t="s">
        <v>175</v>
      </c>
      <c r="E170" s="168" t="s">
        <v>3045</v>
      </c>
      <c r="F170" s="169" t="s">
        <v>3046</v>
      </c>
      <c r="G170" s="170" t="s">
        <v>252</v>
      </c>
      <c r="H170" s="171">
        <v>10</v>
      </c>
      <c r="I170" s="172"/>
      <c r="J170" s="173">
        <f>ROUND(I170*H170,2)</f>
        <v>0</v>
      </c>
      <c r="K170" s="174"/>
      <c r="L170" s="34"/>
      <c r="M170" s="213" t="s">
        <v>1</v>
      </c>
      <c r="N170" s="214" t="s">
        <v>40</v>
      </c>
      <c r="O170" s="215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172</v>
      </c>
      <c r="AT170" s="163" t="s">
        <v>175</v>
      </c>
      <c r="AU170" s="163" t="s">
        <v>81</v>
      </c>
      <c r="AY170" s="18" t="s">
        <v>167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172</v>
      </c>
      <c r="BM170" s="163" t="s">
        <v>3047</v>
      </c>
    </row>
    <row r="171" spans="1:65" s="2" customFormat="1" ht="7" customHeight="1">
      <c r="A171" s="33"/>
      <c r="B171" s="48"/>
      <c r="C171" s="49"/>
      <c r="D171" s="49"/>
      <c r="E171" s="49"/>
      <c r="F171" s="49"/>
      <c r="G171" s="49"/>
      <c r="H171" s="49"/>
      <c r="I171" s="49"/>
      <c r="J171" s="49"/>
      <c r="K171" s="49"/>
      <c r="L171" s="34"/>
      <c r="M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</sheetData>
  <autoFilter ref="C123:K170" xr:uid="{00000000-0009-0000-0000-000008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SO01.1 - SO01.1  Búracie ...</vt:lpstr>
      <vt:lpstr>SO01.2 - SO01.2  Stavebná...</vt:lpstr>
      <vt:lpstr>SO01.3 - SO01.3  Zdravote...</vt:lpstr>
      <vt:lpstr>SO01.4 - SO01.4  Vykurovanie</vt:lpstr>
      <vt:lpstr>SO01.5 - SO01.5  Plynoinš...</vt:lpstr>
      <vt:lpstr>SO01.6 - SO01.6  Vetranie</vt:lpstr>
      <vt:lpstr>SO01.7 - SO01.7  Elektroi...</vt:lpstr>
      <vt:lpstr>SO01.8 - SO01.8  Bleskozv...</vt:lpstr>
      <vt:lpstr>SO02 - SO02  VONKAJŠÍ ROZ...</vt:lpstr>
      <vt:lpstr>SO03 - SO03   PRÍPOJKA  NN</vt:lpstr>
      <vt:lpstr>SO04 - SO04  ODVEDENIE DA...</vt:lpstr>
      <vt:lpstr>Zoznam figúr</vt:lpstr>
      <vt:lpstr>'Rekapitulácia stavby'!Názvy_tlače</vt:lpstr>
      <vt:lpstr>'SO01.1 - SO01.1  Búracie ...'!Názvy_tlače</vt:lpstr>
      <vt:lpstr>'SO01.2 - SO01.2  Stavebná...'!Názvy_tlače</vt:lpstr>
      <vt:lpstr>'SO01.3 - SO01.3  Zdravote...'!Názvy_tlače</vt:lpstr>
      <vt:lpstr>'SO01.4 - SO01.4  Vykurovanie'!Názvy_tlače</vt:lpstr>
      <vt:lpstr>'SO01.5 - SO01.5  Plynoinš...'!Názvy_tlače</vt:lpstr>
      <vt:lpstr>'SO01.6 - SO01.6  Vetranie'!Názvy_tlače</vt:lpstr>
      <vt:lpstr>'SO01.7 - SO01.7  Elektroi...'!Názvy_tlače</vt:lpstr>
      <vt:lpstr>'SO01.8 - SO01.8  Bleskozv...'!Názvy_tlače</vt:lpstr>
      <vt:lpstr>'SO02 - SO02  VONKAJŠÍ ROZ...'!Názvy_tlače</vt:lpstr>
      <vt:lpstr>'SO03 - SO03   PRÍPOJKA  NN'!Názvy_tlače</vt:lpstr>
      <vt:lpstr>'SO04 - SO04  ODVEDENIE DA...'!Názvy_tlače</vt:lpstr>
      <vt:lpstr>'Zoznam figúr'!Názvy_tlače</vt:lpstr>
      <vt:lpstr>'Rekapitulácia stavby'!Oblasť_tlače</vt:lpstr>
      <vt:lpstr>'SO01.1 - SO01.1  Búracie ...'!Oblasť_tlače</vt:lpstr>
      <vt:lpstr>'SO01.2 - SO01.2  Stavebná...'!Oblasť_tlače</vt:lpstr>
      <vt:lpstr>'SO01.3 - SO01.3  Zdravote...'!Oblasť_tlače</vt:lpstr>
      <vt:lpstr>'SO01.4 - SO01.4  Vykurovanie'!Oblasť_tlače</vt:lpstr>
      <vt:lpstr>'SO01.5 - SO01.5  Plynoinš...'!Oblasť_tlače</vt:lpstr>
      <vt:lpstr>'SO01.6 - SO01.6  Vetranie'!Oblasť_tlače</vt:lpstr>
      <vt:lpstr>'SO01.7 - SO01.7  Elektroi...'!Oblasť_tlače</vt:lpstr>
      <vt:lpstr>'SO01.8 - SO01.8  Bleskozv...'!Oblasť_tlače</vt:lpstr>
      <vt:lpstr>'SO02 - SO02  VONKAJŠÍ ROZ...'!Oblasť_tlače</vt:lpstr>
      <vt:lpstr>'SO03 - SO03   PRÍPOJKA  NN'!Oblasť_tlače</vt:lpstr>
      <vt:lpstr>'SO04 - SO04  ODVEDENIE DA...'!Oblasť_tlače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Microsoft Office User</cp:lastModifiedBy>
  <dcterms:created xsi:type="dcterms:W3CDTF">2021-04-27T13:23:59Z</dcterms:created>
  <dcterms:modified xsi:type="dcterms:W3CDTF">2021-09-06T14:13:39Z</dcterms:modified>
</cp:coreProperties>
</file>